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75" windowWidth="15120" windowHeight="7755" tabRatio="855" firstSheet="14" activeTab="14"/>
  </bookViews>
  <sheets>
    <sheet name="Общий  " sheetId="1" state="hidden" r:id="rId1"/>
    <sheet name="Акушерское" sheetId="2" state="hidden" r:id="rId2"/>
    <sheet name="гемодиализ" sheetId="3" state="hidden" r:id="rId3"/>
    <sheet name="гинекология" sheetId="4" state="hidden" r:id="rId4"/>
    <sheet name="женская конс." sheetId="5" state="hidden" r:id="rId5"/>
    <sheet name="КВО" sheetId="6" state="hidden" r:id="rId6"/>
    <sheet name="КДЛ" sheetId="7" state="hidden" r:id="rId7"/>
    <sheet name="Рентген" sheetId="8" state="hidden" r:id="rId8"/>
    <sheet name="СИЗ" sheetId="9" state="hidden" r:id="rId9"/>
    <sheet name="УЗИ" sheetId="10" state="hidden" r:id="rId10"/>
    <sheet name="ОМР" sheetId="11" state="hidden" r:id="rId11"/>
    <sheet name="ЦСО" sheetId="12" state="hidden" r:id="rId12"/>
    <sheet name="ФГС" sheetId="13" state="hidden" r:id="rId13"/>
    <sheet name="ФД" sheetId="14" state="hidden" r:id="rId14"/>
    <sheet name="Комплексные программы" sheetId="15" r:id="rId15"/>
    <sheet name="Лист2" sheetId="16" r:id="rId16"/>
  </sheets>
  <externalReferences>
    <externalReference r:id="rId17"/>
  </externalReferences>
  <calcPr calcId="145621"/>
</workbook>
</file>

<file path=xl/calcChain.xml><?xml version="1.0" encoding="utf-8"?>
<calcChain xmlns="http://schemas.openxmlformats.org/spreadsheetml/2006/main">
  <c r="G55" i="15" l="1"/>
  <c r="F55" i="15"/>
  <c r="G53" i="15"/>
  <c r="F53" i="15"/>
  <c r="G49" i="15"/>
  <c r="G51" i="15" s="1"/>
  <c r="F49" i="15"/>
  <c r="F51" i="15" s="1"/>
  <c r="G44" i="15"/>
  <c r="G46" i="15" s="1"/>
  <c r="F44" i="15"/>
  <c r="F46" i="15" s="1"/>
  <c r="F41" i="15"/>
  <c r="G39" i="15"/>
  <c r="G41" i="15" s="1"/>
  <c r="F39" i="15"/>
  <c r="G34" i="15"/>
  <c r="G36" i="15" s="1"/>
  <c r="F34" i="15"/>
  <c r="F36" i="15" s="1"/>
  <c r="G31" i="15"/>
  <c r="F29" i="15"/>
  <c r="F31" i="15" s="1"/>
  <c r="G29" i="15"/>
  <c r="F24" i="15"/>
  <c r="G22" i="15"/>
  <c r="G24" i="15" s="1"/>
  <c r="F22" i="15"/>
  <c r="F26" i="15" s="1"/>
  <c r="G15" i="15"/>
  <c r="G17" i="15" s="1"/>
  <c r="F15" i="15"/>
  <c r="F17" i="15" s="1"/>
  <c r="G12" i="15"/>
  <c r="F12" i="15"/>
  <c r="G10" i="15"/>
  <c r="F10" i="15"/>
  <c r="F19" i="15" l="1"/>
  <c r="G19" i="15"/>
  <c r="G26" i="15"/>
  <c r="P1332" i="1"/>
  <c r="P1331" i="1"/>
  <c r="P581" i="9"/>
  <c r="P595" i="1"/>
  <c r="P204" i="1"/>
  <c r="P1443" i="14"/>
  <c r="P1477" i="1"/>
  <c r="P1219" i="8"/>
  <c r="J1210" i="8"/>
  <c r="I1210" i="8"/>
  <c r="G1210" i="8"/>
  <c r="P1208" i="8"/>
  <c r="P1210" i="8" s="1"/>
  <c r="P1206" i="8"/>
  <c r="J1206" i="8"/>
  <c r="I1206" i="8"/>
  <c r="G1206" i="8"/>
  <c r="P1202" i="8"/>
  <c r="J1202" i="8"/>
  <c r="I1202" i="8"/>
  <c r="G1202" i="8"/>
  <c r="P1198" i="8"/>
  <c r="J1198" i="8"/>
  <c r="I1198" i="8"/>
  <c r="G1198" i="8"/>
  <c r="P1194" i="8"/>
  <c r="J1194" i="8"/>
  <c r="I1194" i="8"/>
  <c r="G1194" i="8"/>
  <c r="P1190" i="8"/>
  <c r="J1190" i="8"/>
  <c r="I1190" i="8"/>
  <c r="G1190" i="8"/>
  <c r="P1186" i="8"/>
  <c r="J1186" i="8"/>
  <c r="I1186" i="8"/>
  <c r="G1186" i="8"/>
  <c r="P1182" i="8"/>
  <c r="J1182" i="8"/>
  <c r="I1182" i="8"/>
  <c r="G1182" i="8"/>
  <c r="P1176" i="8"/>
  <c r="J1176" i="8"/>
  <c r="I1176" i="8"/>
  <c r="G1176" i="8"/>
  <c r="P1170" i="8"/>
  <c r="J1170" i="8"/>
  <c r="I1170" i="8"/>
  <c r="G1170" i="8"/>
  <c r="P1164" i="8"/>
  <c r="J1164" i="8"/>
  <c r="I1164" i="8"/>
  <c r="G1164" i="8"/>
  <c r="P1158" i="8"/>
  <c r="J1158" i="8"/>
  <c r="I1158" i="8"/>
  <c r="G1158" i="8"/>
  <c r="P1152" i="8"/>
  <c r="J1152" i="8"/>
  <c r="I1152" i="8"/>
  <c r="G1152" i="8"/>
  <c r="P1146" i="8"/>
  <c r="J1146" i="8"/>
  <c r="I1146" i="8"/>
  <c r="G1146" i="8"/>
  <c r="P1141" i="8"/>
  <c r="J1141" i="8"/>
  <c r="I1141" i="8"/>
  <c r="G1141" i="8"/>
  <c r="P1137" i="8"/>
  <c r="J1137" i="8"/>
  <c r="I1137" i="8"/>
  <c r="G1137" i="8"/>
  <c r="P1133" i="8"/>
  <c r="J1133" i="8"/>
  <c r="I1133" i="8"/>
  <c r="G1133" i="8"/>
  <c r="P1129" i="8"/>
  <c r="J1129" i="8"/>
  <c r="I1129" i="8"/>
  <c r="G1129" i="8"/>
  <c r="P1124" i="8"/>
  <c r="J1124" i="8"/>
  <c r="I1124" i="8"/>
  <c r="G1124" i="8"/>
  <c r="P1233" i="1"/>
  <c r="J1224" i="1"/>
  <c r="I1224" i="1"/>
  <c r="G1224" i="1"/>
  <c r="P1222" i="1"/>
  <c r="P1224" i="1" s="1"/>
  <c r="P1220" i="1"/>
  <c r="J1220" i="1"/>
  <c r="I1220" i="1"/>
  <c r="G1220" i="1"/>
  <c r="P1216" i="1"/>
  <c r="J1216" i="1"/>
  <c r="I1216" i="1"/>
  <c r="G1216" i="1"/>
  <c r="P1212" i="1"/>
  <c r="J1212" i="1"/>
  <c r="I1212" i="1"/>
  <c r="G1212" i="1"/>
  <c r="P1208" i="1"/>
  <c r="J1208" i="1"/>
  <c r="I1208" i="1"/>
  <c r="G1208" i="1"/>
  <c r="P1204" i="1"/>
  <c r="J1204" i="1"/>
  <c r="I1204" i="1"/>
  <c r="G1204" i="1"/>
  <c r="P1200" i="1"/>
  <c r="J1200" i="1"/>
  <c r="I1200" i="1"/>
  <c r="G1200" i="1"/>
  <c r="P1196" i="1"/>
  <c r="J1196" i="1"/>
  <c r="I1196" i="1"/>
  <c r="G1196" i="1"/>
  <c r="P1190" i="1"/>
  <c r="J1190" i="1"/>
  <c r="I1190" i="1"/>
  <c r="G1190" i="1"/>
  <c r="P1184" i="1"/>
  <c r="J1184" i="1"/>
  <c r="I1184" i="1"/>
  <c r="G1184" i="1"/>
  <c r="P1178" i="1"/>
  <c r="J1178" i="1"/>
  <c r="I1178" i="1"/>
  <c r="G1178" i="1"/>
  <c r="P1172" i="1"/>
  <c r="J1172" i="1"/>
  <c r="I1172" i="1"/>
  <c r="G1172" i="1"/>
  <c r="P1166" i="1"/>
  <c r="J1166" i="1"/>
  <c r="I1166" i="1"/>
  <c r="G1166" i="1"/>
  <c r="P1160" i="1"/>
  <c r="J1160" i="1"/>
  <c r="I1160" i="1"/>
  <c r="G1160" i="1"/>
  <c r="P1155" i="1"/>
  <c r="J1155" i="1"/>
  <c r="I1155" i="1"/>
  <c r="G1155" i="1"/>
  <c r="P1151" i="1"/>
  <c r="J1151" i="1"/>
  <c r="I1151" i="1"/>
  <c r="G1151" i="1"/>
  <c r="P1147" i="1"/>
  <c r="J1147" i="1"/>
  <c r="I1147" i="1"/>
  <c r="G1147" i="1"/>
  <c r="P1143" i="1"/>
  <c r="J1143" i="1"/>
  <c r="I1143" i="1"/>
  <c r="G1143" i="1"/>
  <c r="P1138" i="1"/>
  <c r="J1138" i="1"/>
  <c r="I1138" i="1"/>
  <c r="G1138" i="1"/>
  <c r="P203" i="1"/>
  <c r="P1592" i="1"/>
  <c r="P1557" i="13"/>
  <c r="P337" i="7"/>
  <c r="J337" i="7"/>
  <c r="I337" i="7"/>
  <c r="G337" i="7"/>
  <c r="P333" i="7"/>
  <c r="J333" i="7"/>
  <c r="I333" i="7"/>
  <c r="G333" i="7"/>
  <c r="J329" i="7"/>
  <c r="I329" i="7"/>
  <c r="G329" i="7"/>
  <c r="P328" i="7"/>
  <c r="P327" i="7"/>
  <c r="P326" i="7"/>
  <c r="P325" i="7"/>
  <c r="P329" i="7" s="1"/>
  <c r="P323" i="7"/>
  <c r="J323" i="7"/>
  <c r="I323" i="7"/>
  <c r="G323" i="7"/>
  <c r="J313" i="7"/>
  <c r="I313" i="7"/>
  <c r="G313" i="7"/>
  <c r="P312" i="7"/>
  <c r="P311" i="7"/>
  <c r="P310" i="7"/>
  <c r="P309" i="7"/>
  <c r="P307" i="7"/>
  <c r="J307" i="7"/>
  <c r="I307" i="7"/>
  <c r="G307" i="7"/>
  <c r="P329" i="1"/>
  <c r="P328" i="1"/>
  <c r="P327" i="1"/>
  <c r="P326" i="1"/>
  <c r="J330" i="1"/>
  <c r="I330" i="1"/>
  <c r="G330" i="1"/>
  <c r="P313" i="1"/>
  <c r="P312" i="1"/>
  <c r="P311" i="1"/>
  <c r="P310" i="1"/>
  <c r="G314" i="1"/>
  <c r="J314" i="1"/>
  <c r="I314" i="1"/>
  <c r="P206" i="1"/>
  <c r="P492" i="1"/>
  <c r="P482" i="1"/>
  <c r="P491" i="7"/>
  <c r="P1319" i="10"/>
  <c r="P1319" i="5"/>
  <c r="P1353" i="1"/>
  <c r="P1204" i="14"/>
  <c r="J1204" i="14"/>
  <c r="I1204" i="14"/>
  <c r="G1204" i="14"/>
  <c r="P1199" i="14"/>
  <c r="J1199" i="14"/>
  <c r="I1199" i="14"/>
  <c r="G1199" i="14"/>
  <c r="P1195" i="14"/>
  <c r="J1195" i="14"/>
  <c r="I1195" i="14"/>
  <c r="G1195" i="14"/>
  <c r="P1191" i="14"/>
  <c r="J1191" i="14"/>
  <c r="I1191" i="14"/>
  <c r="G1191" i="14"/>
  <c r="P1186" i="14"/>
  <c r="J1186" i="14"/>
  <c r="I1186" i="14"/>
  <c r="G1186" i="14"/>
  <c r="P1181" i="14"/>
  <c r="J1181" i="14"/>
  <c r="I1181" i="14"/>
  <c r="G1181" i="14"/>
  <c r="P1176" i="14"/>
  <c r="J1176" i="14"/>
  <c r="I1176" i="14"/>
  <c r="G1176" i="14"/>
  <c r="P1172" i="14"/>
  <c r="J1172" i="14"/>
  <c r="I1172" i="14"/>
  <c r="G1172" i="14"/>
  <c r="P1167" i="14"/>
  <c r="J1167" i="14"/>
  <c r="I1167" i="14"/>
  <c r="G1167" i="14"/>
  <c r="P1162" i="14"/>
  <c r="J1162" i="14"/>
  <c r="I1162" i="14"/>
  <c r="G1162" i="14"/>
  <c r="P1157" i="14"/>
  <c r="J1157" i="14"/>
  <c r="I1157" i="14"/>
  <c r="G1157" i="14"/>
  <c r="P1152" i="14"/>
  <c r="J1152" i="14"/>
  <c r="I1152" i="14"/>
  <c r="G1152" i="14"/>
  <c r="P1147" i="14"/>
  <c r="J1147" i="14"/>
  <c r="I1147" i="14"/>
  <c r="G1147" i="14"/>
  <c r="P1143" i="14"/>
  <c r="J1143" i="14"/>
  <c r="I1143" i="14"/>
  <c r="G1143" i="14"/>
  <c r="P1138" i="14"/>
  <c r="J1138" i="14"/>
  <c r="I1138" i="14"/>
  <c r="G1138" i="14"/>
  <c r="P1133" i="14"/>
  <c r="J1133" i="14"/>
  <c r="I1133" i="14"/>
  <c r="G1133" i="14"/>
  <c r="P1128" i="14"/>
  <c r="J1128" i="14"/>
  <c r="I1128" i="14"/>
  <c r="G1128" i="14"/>
  <c r="P1124" i="14"/>
  <c r="J1124" i="14"/>
  <c r="I1124" i="14"/>
  <c r="G1124" i="14"/>
  <c r="P1107" i="14"/>
  <c r="P1076" i="14"/>
  <c r="J1076" i="14"/>
  <c r="I1076" i="14"/>
  <c r="G1076" i="14"/>
  <c r="P1070" i="14"/>
  <c r="J1070" i="14"/>
  <c r="I1070" i="14"/>
  <c r="G1070" i="14"/>
  <c r="P1065" i="14"/>
  <c r="J1065" i="14"/>
  <c r="I1065" i="14"/>
  <c r="G1065" i="14"/>
  <c r="P1060" i="14"/>
  <c r="J1060" i="14"/>
  <c r="I1060" i="14"/>
  <c r="G1060" i="14"/>
  <c r="P1056" i="14"/>
  <c r="J1056" i="14"/>
  <c r="I1056" i="14"/>
  <c r="G1056" i="14"/>
  <c r="P1051" i="14"/>
  <c r="J1051" i="14"/>
  <c r="I1051" i="14"/>
  <c r="G1051" i="14"/>
  <c r="P1042" i="14"/>
  <c r="J1042" i="14"/>
  <c r="I1042" i="14"/>
  <c r="G1042" i="14"/>
  <c r="G1080" i="14" s="1"/>
  <c r="P927" i="14"/>
  <c r="J927" i="14"/>
  <c r="I927" i="14"/>
  <c r="G927" i="14"/>
  <c r="P923" i="14"/>
  <c r="J923" i="14"/>
  <c r="I923" i="14"/>
  <c r="G923" i="14"/>
  <c r="P919" i="14"/>
  <c r="J919" i="14"/>
  <c r="I919" i="14"/>
  <c r="G919" i="14"/>
  <c r="P915" i="14"/>
  <c r="J915" i="14"/>
  <c r="I915" i="14"/>
  <c r="G915" i="14"/>
  <c r="P911" i="14"/>
  <c r="J911" i="14"/>
  <c r="I911" i="14"/>
  <c r="G911" i="14"/>
  <c r="P907" i="14"/>
  <c r="J907" i="14"/>
  <c r="I907" i="14"/>
  <c r="G907" i="14"/>
  <c r="P903" i="14"/>
  <c r="J903" i="14"/>
  <c r="I903" i="14"/>
  <c r="G903" i="14"/>
  <c r="P899" i="14"/>
  <c r="J899" i="14"/>
  <c r="I899" i="14"/>
  <c r="G899" i="14"/>
  <c r="P895" i="14"/>
  <c r="J895" i="14"/>
  <c r="I895" i="14"/>
  <c r="G895" i="14"/>
  <c r="P891" i="14"/>
  <c r="J891" i="14"/>
  <c r="I891" i="14"/>
  <c r="G891" i="14"/>
  <c r="P887" i="14"/>
  <c r="J887" i="14"/>
  <c r="I887" i="14"/>
  <c r="G887" i="14"/>
  <c r="P883" i="14"/>
  <c r="J883" i="14"/>
  <c r="I883" i="14"/>
  <c r="G883" i="14"/>
  <c r="P879" i="14"/>
  <c r="J879" i="14"/>
  <c r="I879" i="14"/>
  <c r="G879" i="14"/>
  <c r="P875" i="14"/>
  <c r="J875" i="14"/>
  <c r="I875" i="14"/>
  <c r="G875" i="14"/>
  <c r="P871" i="14"/>
  <c r="J871" i="14"/>
  <c r="I871" i="14"/>
  <c r="G871" i="14"/>
  <c r="P867" i="14"/>
  <c r="J867" i="14"/>
  <c r="I867" i="14"/>
  <c r="G867" i="14"/>
  <c r="P863" i="14"/>
  <c r="J863" i="14"/>
  <c r="I863" i="14"/>
  <c r="G863" i="14"/>
  <c r="P859" i="14"/>
  <c r="J859" i="14"/>
  <c r="I859" i="14"/>
  <c r="G859" i="14"/>
  <c r="P855" i="14"/>
  <c r="J855" i="14"/>
  <c r="I855" i="14"/>
  <c r="G855" i="14"/>
  <c r="P851" i="14"/>
  <c r="J851" i="14"/>
  <c r="I851" i="14"/>
  <c r="G851" i="14"/>
  <c r="P847" i="14"/>
  <c r="J847" i="14"/>
  <c r="I847" i="14"/>
  <c r="G847" i="14"/>
  <c r="P843" i="14"/>
  <c r="J843" i="14"/>
  <c r="I843" i="14"/>
  <c r="G843" i="14"/>
  <c r="P838" i="14"/>
  <c r="J838" i="14"/>
  <c r="I838" i="14"/>
  <c r="G838" i="14"/>
  <c r="P834" i="14"/>
  <c r="J834" i="14"/>
  <c r="I834" i="14"/>
  <c r="G834" i="14"/>
  <c r="P830" i="14"/>
  <c r="J830" i="14"/>
  <c r="I830" i="14"/>
  <c r="G830" i="14"/>
  <c r="P826" i="14"/>
  <c r="J826" i="14"/>
  <c r="I826" i="14"/>
  <c r="G826" i="14"/>
  <c r="P822" i="14"/>
  <c r="J822" i="14"/>
  <c r="I822" i="14"/>
  <c r="G822" i="14"/>
  <c r="P818" i="14"/>
  <c r="J818" i="14"/>
  <c r="I818" i="14"/>
  <c r="G818" i="14"/>
  <c r="P814" i="14"/>
  <c r="J814" i="14"/>
  <c r="I814" i="14"/>
  <c r="G814" i="14"/>
  <c r="P810" i="14"/>
  <c r="J810" i="14"/>
  <c r="I810" i="14"/>
  <c r="G810" i="14"/>
  <c r="P806" i="14"/>
  <c r="J806" i="14"/>
  <c r="I806" i="14"/>
  <c r="G806" i="14"/>
  <c r="P802" i="14"/>
  <c r="J802" i="14"/>
  <c r="I802" i="14"/>
  <c r="G802" i="14"/>
  <c r="P798" i="14"/>
  <c r="J798" i="14"/>
  <c r="I798" i="14"/>
  <c r="G798" i="14"/>
  <c r="P794" i="14"/>
  <c r="J794" i="14"/>
  <c r="I794" i="14"/>
  <c r="G794" i="14"/>
  <c r="P790" i="14"/>
  <c r="J790" i="14"/>
  <c r="I790" i="14"/>
  <c r="G790" i="14"/>
  <c r="P786" i="14"/>
  <c r="J786" i="14"/>
  <c r="I786" i="14"/>
  <c r="G786" i="14"/>
  <c r="P782" i="14"/>
  <c r="J782" i="14"/>
  <c r="I782" i="14"/>
  <c r="G782" i="14"/>
  <c r="P778" i="14"/>
  <c r="J778" i="14"/>
  <c r="I778" i="14"/>
  <c r="G778" i="14"/>
  <c r="P774" i="14"/>
  <c r="J774" i="14"/>
  <c r="I774" i="14"/>
  <c r="G774" i="14"/>
  <c r="P770" i="14"/>
  <c r="J770" i="14"/>
  <c r="I770" i="14"/>
  <c r="G770" i="14"/>
  <c r="P766" i="14"/>
  <c r="J766" i="14"/>
  <c r="I766" i="14"/>
  <c r="G766" i="14"/>
  <c r="P762" i="14"/>
  <c r="J762" i="14"/>
  <c r="I762" i="14"/>
  <c r="G762" i="14"/>
  <c r="P758" i="14"/>
  <c r="J758" i="14"/>
  <c r="I758" i="14"/>
  <c r="G758" i="14"/>
  <c r="P754" i="14"/>
  <c r="J754" i="14"/>
  <c r="I754" i="14"/>
  <c r="G754" i="14"/>
  <c r="P748" i="14"/>
  <c r="J748" i="14"/>
  <c r="I748" i="14"/>
  <c r="G748" i="14"/>
  <c r="P744" i="14"/>
  <c r="J744" i="14"/>
  <c r="I744" i="14"/>
  <c r="G744" i="14"/>
  <c r="P740" i="14"/>
  <c r="J740" i="14"/>
  <c r="I740" i="14"/>
  <c r="G740" i="14"/>
  <c r="P736" i="14"/>
  <c r="J736" i="14"/>
  <c r="I736" i="14"/>
  <c r="G736" i="14"/>
  <c r="P732" i="14"/>
  <c r="J732" i="14"/>
  <c r="I732" i="14"/>
  <c r="G732" i="14"/>
  <c r="P728" i="14"/>
  <c r="J728" i="14"/>
  <c r="I728" i="14"/>
  <c r="G728" i="14"/>
  <c r="P724" i="14"/>
  <c r="J724" i="14"/>
  <c r="I724" i="14"/>
  <c r="G724" i="14"/>
  <c r="P720" i="14"/>
  <c r="J720" i="14"/>
  <c r="I720" i="14"/>
  <c r="G720" i="14"/>
  <c r="P716" i="14"/>
  <c r="J716" i="14"/>
  <c r="I716" i="14"/>
  <c r="G716" i="14"/>
  <c r="P712" i="14"/>
  <c r="J712" i="14"/>
  <c r="I712" i="14"/>
  <c r="G712" i="14"/>
  <c r="P708" i="14"/>
  <c r="J708" i="14"/>
  <c r="I708" i="14"/>
  <c r="G708" i="14"/>
  <c r="P704" i="14"/>
  <c r="J704" i="14"/>
  <c r="I704" i="14"/>
  <c r="G704" i="14"/>
  <c r="P700" i="14"/>
  <c r="J700" i="14"/>
  <c r="I700" i="14"/>
  <c r="G700" i="14"/>
  <c r="P696" i="14"/>
  <c r="J696" i="14"/>
  <c r="I696" i="14"/>
  <c r="G696" i="14"/>
  <c r="P692" i="14"/>
  <c r="J692" i="14"/>
  <c r="I692" i="14"/>
  <c r="G692" i="14"/>
  <c r="P688" i="14"/>
  <c r="J688" i="14"/>
  <c r="I688" i="14"/>
  <c r="G688" i="14"/>
  <c r="P684" i="14"/>
  <c r="J684" i="14"/>
  <c r="I684" i="14"/>
  <c r="G684" i="14"/>
  <c r="P680" i="14"/>
  <c r="J680" i="14"/>
  <c r="I680" i="14"/>
  <c r="G680" i="14"/>
  <c r="P676" i="14"/>
  <c r="J676" i="14"/>
  <c r="I676" i="14"/>
  <c r="G676" i="14"/>
  <c r="P672" i="14"/>
  <c r="J672" i="14"/>
  <c r="I672" i="14"/>
  <c r="G672" i="14"/>
  <c r="P668" i="14"/>
  <c r="J668" i="14"/>
  <c r="I668" i="14"/>
  <c r="G668" i="14"/>
  <c r="P664" i="14"/>
  <c r="J664" i="14"/>
  <c r="I664" i="14"/>
  <c r="G664" i="14"/>
  <c r="P660" i="14"/>
  <c r="J660" i="14"/>
  <c r="I660" i="14"/>
  <c r="G660" i="14"/>
  <c r="P624" i="14"/>
  <c r="J624" i="14"/>
  <c r="I624" i="14"/>
  <c r="G624" i="14"/>
  <c r="P616" i="14"/>
  <c r="J616" i="14"/>
  <c r="I616" i="14"/>
  <c r="G616" i="14"/>
  <c r="P577" i="14"/>
  <c r="J577" i="14"/>
  <c r="I577" i="14"/>
  <c r="G577" i="14"/>
  <c r="P570" i="14"/>
  <c r="J570" i="14"/>
  <c r="I570" i="14"/>
  <c r="G570" i="14"/>
  <c r="P563" i="14"/>
  <c r="J563" i="14"/>
  <c r="I563" i="14"/>
  <c r="G563" i="14"/>
  <c r="P556" i="14"/>
  <c r="J556" i="14"/>
  <c r="I556" i="14"/>
  <c r="G556" i="14"/>
  <c r="P552" i="14"/>
  <c r="J552" i="14"/>
  <c r="I552" i="14"/>
  <c r="G552" i="14"/>
  <c r="P547" i="14"/>
  <c r="J547" i="14"/>
  <c r="I547" i="14"/>
  <c r="G547" i="14"/>
  <c r="P540" i="14"/>
  <c r="J540" i="14"/>
  <c r="I540" i="14"/>
  <c r="G540" i="14"/>
  <c r="P529" i="14"/>
  <c r="J529" i="14"/>
  <c r="I529" i="14"/>
  <c r="G529" i="14"/>
  <c r="P519" i="14"/>
  <c r="J519" i="14"/>
  <c r="I519" i="14"/>
  <c r="G519" i="14"/>
  <c r="P510" i="14"/>
  <c r="J510" i="14"/>
  <c r="I510" i="14"/>
  <c r="G510" i="14"/>
  <c r="P502" i="14"/>
  <c r="J502" i="14"/>
  <c r="I502" i="14"/>
  <c r="G502" i="14"/>
  <c r="P488" i="14"/>
  <c r="J488" i="14"/>
  <c r="I488" i="14"/>
  <c r="G488" i="14"/>
  <c r="P473" i="14"/>
  <c r="J473" i="14"/>
  <c r="I473" i="14"/>
  <c r="G473" i="14"/>
  <c r="P469" i="14"/>
  <c r="J469" i="14"/>
  <c r="I469" i="14"/>
  <c r="G469" i="14"/>
  <c r="P464" i="14"/>
  <c r="J464" i="14"/>
  <c r="I464" i="14"/>
  <c r="G464" i="14"/>
  <c r="P435" i="14"/>
  <c r="J435" i="14"/>
  <c r="I435" i="14"/>
  <c r="G435" i="14"/>
  <c r="P425" i="14"/>
  <c r="J425" i="14"/>
  <c r="I425" i="14"/>
  <c r="G425" i="14"/>
  <c r="P418" i="14"/>
  <c r="J418" i="14"/>
  <c r="I418" i="14"/>
  <c r="G418" i="14"/>
  <c r="P414" i="14"/>
  <c r="J414" i="14"/>
  <c r="I414" i="14"/>
  <c r="G414" i="14"/>
  <c r="P410" i="14"/>
  <c r="J410" i="14"/>
  <c r="I410" i="14"/>
  <c r="G410" i="14"/>
  <c r="P406" i="14"/>
  <c r="J406" i="14"/>
  <c r="I406" i="14"/>
  <c r="G406" i="14"/>
  <c r="P402" i="14"/>
  <c r="J402" i="14"/>
  <c r="I402" i="14"/>
  <c r="G402" i="14"/>
  <c r="P398" i="14"/>
  <c r="J398" i="14"/>
  <c r="I398" i="14"/>
  <c r="G398" i="14"/>
  <c r="P394" i="14"/>
  <c r="J394" i="14"/>
  <c r="I394" i="14"/>
  <c r="G394" i="14"/>
  <c r="P390" i="14"/>
  <c r="J390" i="14"/>
  <c r="I390" i="14"/>
  <c r="G390" i="14"/>
  <c r="P386" i="14"/>
  <c r="J386" i="14"/>
  <c r="I386" i="14"/>
  <c r="G386" i="14"/>
  <c r="P382" i="14"/>
  <c r="J382" i="14"/>
  <c r="I382" i="14"/>
  <c r="G382" i="14"/>
  <c r="P378" i="14"/>
  <c r="J378" i="14"/>
  <c r="I378" i="14"/>
  <c r="G378" i="14"/>
  <c r="P374" i="14"/>
  <c r="J374" i="14"/>
  <c r="I374" i="14"/>
  <c r="G374" i="14"/>
  <c r="P370" i="14"/>
  <c r="J370" i="14"/>
  <c r="I370" i="14"/>
  <c r="G370" i="14"/>
  <c r="P366" i="14"/>
  <c r="J366" i="14"/>
  <c r="I366" i="14"/>
  <c r="G366" i="14"/>
  <c r="P362" i="14"/>
  <c r="J362" i="14"/>
  <c r="I362" i="14"/>
  <c r="G362" i="14"/>
  <c r="P358" i="14"/>
  <c r="J358" i="14"/>
  <c r="I358" i="14"/>
  <c r="G358" i="14"/>
  <c r="P354" i="14"/>
  <c r="J354" i="14"/>
  <c r="I354" i="14"/>
  <c r="G354" i="14"/>
  <c r="P350" i="14"/>
  <c r="J350" i="14"/>
  <c r="I350" i="14"/>
  <c r="G350" i="14"/>
  <c r="P346" i="14"/>
  <c r="J346" i="14"/>
  <c r="I346" i="14"/>
  <c r="G346" i="14"/>
  <c r="P342" i="14"/>
  <c r="J342" i="14"/>
  <c r="I342" i="14"/>
  <c r="G342" i="14"/>
  <c r="P338" i="14"/>
  <c r="J338" i="14"/>
  <c r="I338" i="14"/>
  <c r="G338" i="14"/>
  <c r="P325" i="14"/>
  <c r="J325" i="14"/>
  <c r="I325" i="14"/>
  <c r="G325" i="14"/>
  <c r="P321" i="14"/>
  <c r="J321" i="14"/>
  <c r="I321" i="14"/>
  <c r="G321" i="14"/>
  <c r="P317" i="14"/>
  <c r="J317" i="14"/>
  <c r="I317" i="14"/>
  <c r="G317" i="14"/>
  <c r="P307" i="14"/>
  <c r="J307" i="14"/>
  <c r="I307" i="14"/>
  <c r="G307" i="14"/>
  <c r="P298" i="14"/>
  <c r="J298" i="14"/>
  <c r="I298" i="14"/>
  <c r="G298" i="14"/>
  <c r="P287" i="14"/>
  <c r="J287" i="14"/>
  <c r="I287" i="14"/>
  <c r="G287" i="14"/>
  <c r="P282" i="14"/>
  <c r="J282" i="14"/>
  <c r="I282" i="14"/>
  <c r="G282" i="14"/>
  <c r="P278" i="14"/>
  <c r="J278" i="14"/>
  <c r="I278" i="14"/>
  <c r="G278" i="14"/>
  <c r="P274" i="14"/>
  <c r="J274" i="14"/>
  <c r="I274" i="14"/>
  <c r="G274" i="14"/>
  <c r="P270" i="14"/>
  <c r="J270" i="14"/>
  <c r="I270" i="14"/>
  <c r="G270" i="14"/>
  <c r="P266" i="14"/>
  <c r="J266" i="14"/>
  <c r="I266" i="14"/>
  <c r="G266" i="14"/>
  <c r="P262" i="14"/>
  <c r="J262" i="14"/>
  <c r="I262" i="14"/>
  <c r="G262" i="14"/>
  <c r="P258" i="14"/>
  <c r="J258" i="14"/>
  <c r="I258" i="14"/>
  <c r="G258" i="14"/>
  <c r="P253" i="14"/>
  <c r="J253" i="14"/>
  <c r="I253" i="14"/>
  <c r="G253" i="14"/>
  <c r="P247" i="14"/>
  <c r="J247" i="14"/>
  <c r="I247" i="14"/>
  <c r="G247" i="14"/>
  <c r="P243" i="14"/>
  <c r="J243" i="14"/>
  <c r="I243" i="14"/>
  <c r="G243" i="14"/>
  <c r="P239" i="14"/>
  <c r="J239" i="14"/>
  <c r="I239" i="14"/>
  <c r="G239" i="14"/>
  <c r="P235" i="14"/>
  <c r="J235" i="14"/>
  <c r="I235" i="14"/>
  <c r="G235" i="14"/>
  <c r="P186" i="14"/>
  <c r="P185" i="14"/>
  <c r="P182" i="14"/>
  <c r="J182" i="14"/>
  <c r="I182" i="14"/>
  <c r="G182" i="14"/>
  <c r="P177" i="14"/>
  <c r="J177" i="14"/>
  <c r="I177" i="14"/>
  <c r="G177" i="14"/>
  <c r="P172" i="14"/>
  <c r="J172" i="14"/>
  <c r="I172" i="14"/>
  <c r="G172" i="14"/>
  <c r="P166" i="14"/>
  <c r="J166" i="14"/>
  <c r="I166" i="14"/>
  <c r="G166" i="14"/>
  <c r="P162" i="14"/>
  <c r="J162" i="14"/>
  <c r="I162" i="14"/>
  <c r="G162" i="14"/>
  <c r="P158" i="14"/>
  <c r="J158" i="14"/>
  <c r="I158" i="14"/>
  <c r="G158" i="14"/>
  <c r="P154" i="14"/>
  <c r="J154" i="14"/>
  <c r="I154" i="14"/>
  <c r="G154" i="14"/>
  <c r="P149" i="14"/>
  <c r="J149" i="14"/>
  <c r="I149" i="14"/>
  <c r="G149" i="14"/>
  <c r="P144" i="14"/>
  <c r="J144" i="14"/>
  <c r="I144" i="14"/>
  <c r="G144" i="14"/>
  <c r="P140" i="14"/>
  <c r="J140" i="14"/>
  <c r="I140" i="14"/>
  <c r="G140" i="14"/>
  <c r="P134" i="14"/>
  <c r="J134" i="14"/>
  <c r="I134" i="14"/>
  <c r="G134" i="14"/>
  <c r="P129" i="14"/>
  <c r="J129" i="14"/>
  <c r="I129" i="14"/>
  <c r="G129" i="14"/>
  <c r="P125" i="14"/>
  <c r="J125" i="14"/>
  <c r="I125" i="14"/>
  <c r="G125" i="14"/>
  <c r="P121" i="14"/>
  <c r="J121" i="14"/>
  <c r="I121" i="14"/>
  <c r="G121" i="14"/>
  <c r="P90" i="14"/>
  <c r="J90" i="14"/>
  <c r="I90" i="14"/>
  <c r="G90" i="14"/>
  <c r="P52" i="14"/>
  <c r="J52" i="14"/>
  <c r="I52" i="14"/>
  <c r="G52" i="14"/>
  <c r="P18" i="14"/>
  <c r="P39" i="14" s="1"/>
  <c r="J18" i="14"/>
  <c r="J39" i="14" s="1"/>
  <c r="I18" i="14"/>
  <c r="I39" i="14" s="1"/>
  <c r="G18" i="14"/>
  <c r="G39" i="14" s="1"/>
  <c r="P1204" i="13"/>
  <c r="J1204" i="13"/>
  <c r="I1204" i="13"/>
  <c r="G1204" i="13"/>
  <c r="P1199" i="13"/>
  <c r="J1199" i="13"/>
  <c r="I1199" i="13"/>
  <c r="G1199" i="13"/>
  <c r="P1195" i="13"/>
  <c r="J1195" i="13"/>
  <c r="I1195" i="13"/>
  <c r="G1195" i="13"/>
  <c r="P1191" i="13"/>
  <c r="J1191" i="13"/>
  <c r="I1191" i="13"/>
  <c r="G1191" i="13"/>
  <c r="P1186" i="13"/>
  <c r="J1186" i="13"/>
  <c r="I1186" i="13"/>
  <c r="G1186" i="13"/>
  <c r="P1181" i="13"/>
  <c r="J1181" i="13"/>
  <c r="I1181" i="13"/>
  <c r="G1181" i="13"/>
  <c r="P1176" i="13"/>
  <c r="J1176" i="13"/>
  <c r="I1176" i="13"/>
  <c r="G1176" i="13"/>
  <c r="P1172" i="13"/>
  <c r="J1172" i="13"/>
  <c r="I1172" i="13"/>
  <c r="G1172" i="13"/>
  <c r="P1167" i="13"/>
  <c r="J1167" i="13"/>
  <c r="I1167" i="13"/>
  <c r="G1167" i="13"/>
  <c r="P1162" i="13"/>
  <c r="J1162" i="13"/>
  <c r="I1162" i="13"/>
  <c r="G1162" i="13"/>
  <c r="P1157" i="13"/>
  <c r="J1157" i="13"/>
  <c r="I1157" i="13"/>
  <c r="G1157" i="13"/>
  <c r="P1152" i="13"/>
  <c r="J1152" i="13"/>
  <c r="I1152" i="13"/>
  <c r="G1152" i="13"/>
  <c r="P1147" i="13"/>
  <c r="J1147" i="13"/>
  <c r="I1147" i="13"/>
  <c r="G1147" i="13"/>
  <c r="P1143" i="13"/>
  <c r="J1143" i="13"/>
  <c r="I1143" i="13"/>
  <c r="G1143" i="13"/>
  <c r="P1138" i="13"/>
  <c r="J1138" i="13"/>
  <c r="I1138" i="13"/>
  <c r="G1138" i="13"/>
  <c r="P1133" i="13"/>
  <c r="J1133" i="13"/>
  <c r="I1133" i="13"/>
  <c r="G1133" i="13"/>
  <c r="P1128" i="13"/>
  <c r="J1128" i="13"/>
  <c r="I1128" i="13"/>
  <c r="G1128" i="13"/>
  <c r="P1124" i="13"/>
  <c r="J1124" i="13"/>
  <c r="I1124" i="13"/>
  <c r="G1124" i="13"/>
  <c r="P1107" i="13"/>
  <c r="P1076" i="13"/>
  <c r="J1076" i="13"/>
  <c r="I1076" i="13"/>
  <c r="G1076" i="13"/>
  <c r="P1070" i="13"/>
  <c r="J1070" i="13"/>
  <c r="I1070" i="13"/>
  <c r="G1070" i="13"/>
  <c r="P1065" i="13"/>
  <c r="J1065" i="13"/>
  <c r="I1065" i="13"/>
  <c r="G1065" i="13"/>
  <c r="P1060" i="13"/>
  <c r="J1060" i="13"/>
  <c r="I1060" i="13"/>
  <c r="G1060" i="13"/>
  <c r="P1056" i="13"/>
  <c r="J1056" i="13"/>
  <c r="I1056" i="13"/>
  <c r="G1056" i="13"/>
  <c r="P1051" i="13"/>
  <c r="J1051" i="13"/>
  <c r="I1051" i="13"/>
  <c r="G1051" i="13"/>
  <c r="P1042" i="13"/>
  <c r="J1042" i="13"/>
  <c r="I1042" i="13"/>
  <c r="G1042" i="13"/>
  <c r="G1080" i="13" s="1"/>
  <c r="P927" i="13"/>
  <c r="J927" i="13"/>
  <c r="I927" i="13"/>
  <c r="G927" i="13"/>
  <c r="P923" i="13"/>
  <c r="J923" i="13"/>
  <c r="I923" i="13"/>
  <c r="G923" i="13"/>
  <c r="P919" i="13"/>
  <c r="J919" i="13"/>
  <c r="I919" i="13"/>
  <c r="G919" i="13"/>
  <c r="P915" i="13"/>
  <c r="J915" i="13"/>
  <c r="I915" i="13"/>
  <c r="G915" i="13"/>
  <c r="P911" i="13"/>
  <c r="J911" i="13"/>
  <c r="I911" i="13"/>
  <c r="G911" i="13"/>
  <c r="P907" i="13"/>
  <c r="J907" i="13"/>
  <c r="I907" i="13"/>
  <c r="G907" i="13"/>
  <c r="P903" i="13"/>
  <c r="J903" i="13"/>
  <c r="I903" i="13"/>
  <c r="G903" i="13"/>
  <c r="P899" i="13"/>
  <c r="J899" i="13"/>
  <c r="I899" i="13"/>
  <c r="G899" i="13"/>
  <c r="P895" i="13"/>
  <c r="J895" i="13"/>
  <c r="I895" i="13"/>
  <c r="G895" i="13"/>
  <c r="P891" i="13"/>
  <c r="J891" i="13"/>
  <c r="I891" i="13"/>
  <c r="G891" i="13"/>
  <c r="P887" i="13"/>
  <c r="J887" i="13"/>
  <c r="I887" i="13"/>
  <c r="G887" i="13"/>
  <c r="P883" i="13"/>
  <c r="J883" i="13"/>
  <c r="I883" i="13"/>
  <c r="G883" i="13"/>
  <c r="P879" i="13"/>
  <c r="J879" i="13"/>
  <c r="I879" i="13"/>
  <c r="G879" i="13"/>
  <c r="P875" i="13"/>
  <c r="J875" i="13"/>
  <c r="I875" i="13"/>
  <c r="G875" i="13"/>
  <c r="P871" i="13"/>
  <c r="J871" i="13"/>
  <c r="I871" i="13"/>
  <c r="G871" i="13"/>
  <c r="P867" i="13"/>
  <c r="J867" i="13"/>
  <c r="I867" i="13"/>
  <c r="G867" i="13"/>
  <c r="P863" i="13"/>
  <c r="J863" i="13"/>
  <c r="I863" i="13"/>
  <c r="G863" i="13"/>
  <c r="P859" i="13"/>
  <c r="J859" i="13"/>
  <c r="I859" i="13"/>
  <c r="G859" i="13"/>
  <c r="P855" i="13"/>
  <c r="J855" i="13"/>
  <c r="I855" i="13"/>
  <c r="G855" i="13"/>
  <c r="P851" i="13"/>
  <c r="J851" i="13"/>
  <c r="I851" i="13"/>
  <c r="G851" i="13"/>
  <c r="P847" i="13"/>
  <c r="J847" i="13"/>
  <c r="I847" i="13"/>
  <c r="G847" i="13"/>
  <c r="P843" i="13"/>
  <c r="J843" i="13"/>
  <c r="I843" i="13"/>
  <c r="G843" i="13"/>
  <c r="P838" i="13"/>
  <c r="J838" i="13"/>
  <c r="I838" i="13"/>
  <c r="G838" i="13"/>
  <c r="P834" i="13"/>
  <c r="J834" i="13"/>
  <c r="I834" i="13"/>
  <c r="G834" i="13"/>
  <c r="P830" i="13"/>
  <c r="J830" i="13"/>
  <c r="I830" i="13"/>
  <c r="G830" i="13"/>
  <c r="P826" i="13"/>
  <c r="J826" i="13"/>
  <c r="I826" i="13"/>
  <c r="G826" i="13"/>
  <c r="P822" i="13"/>
  <c r="J822" i="13"/>
  <c r="I822" i="13"/>
  <c r="G822" i="13"/>
  <c r="P818" i="13"/>
  <c r="J818" i="13"/>
  <c r="I818" i="13"/>
  <c r="G818" i="13"/>
  <c r="P814" i="13"/>
  <c r="J814" i="13"/>
  <c r="I814" i="13"/>
  <c r="G814" i="13"/>
  <c r="P810" i="13"/>
  <c r="J810" i="13"/>
  <c r="I810" i="13"/>
  <c r="G810" i="13"/>
  <c r="P806" i="13"/>
  <c r="J806" i="13"/>
  <c r="I806" i="13"/>
  <c r="G806" i="13"/>
  <c r="P802" i="13"/>
  <c r="J802" i="13"/>
  <c r="I802" i="13"/>
  <c r="G802" i="13"/>
  <c r="P798" i="13"/>
  <c r="J798" i="13"/>
  <c r="I798" i="13"/>
  <c r="G798" i="13"/>
  <c r="P794" i="13"/>
  <c r="J794" i="13"/>
  <c r="I794" i="13"/>
  <c r="G794" i="13"/>
  <c r="P790" i="13"/>
  <c r="J790" i="13"/>
  <c r="I790" i="13"/>
  <c r="G790" i="13"/>
  <c r="P786" i="13"/>
  <c r="J786" i="13"/>
  <c r="I786" i="13"/>
  <c r="G786" i="13"/>
  <c r="P782" i="13"/>
  <c r="J782" i="13"/>
  <c r="I782" i="13"/>
  <c r="G782" i="13"/>
  <c r="P778" i="13"/>
  <c r="J778" i="13"/>
  <c r="I778" i="13"/>
  <c r="G778" i="13"/>
  <c r="P774" i="13"/>
  <c r="J774" i="13"/>
  <c r="I774" i="13"/>
  <c r="G774" i="13"/>
  <c r="P770" i="13"/>
  <c r="J770" i="13"/>
  <c r="I770" i="13"/>
  <c r="G770" i="13"/>
  <c r="P766" i="13"/>
  <c r="J766" i="13"/>
  <c r="I766" i="13"/>
  <c r="G766" i="13"/>
  <c r="P762" i="13"/>
  <c r="J762" i="13"/>
  <c r="I762" i="13"/>
  <c r="G762" i="13"/>
  <c r="P758" i="13"/>
  <c r="J758" i="13"/>
  <c r="I758" i="13"/>
  <c r="G758" i="13"/>
  <c r="P754" i="13"/>
  <c r="J754" i="13"/>
  <c r="I754" i="13"/>
  <c r="G754" i="13"/>
  <c r="P748" i="13"/>
  <c r="J748" i="13"/>
  <c r="I748" i="13"/>
  <c r="G748" i="13"/>
  <c r="P744" i="13"/>
  <c r="J744" i="13"/>
  <c r="I744" i="13"/>
  <c r="G744" i="13"/>
  <c r="P740" i="13"/>
  <c r="J740" i="13"/>
  <c r="I740" i="13"/>
  <c r="G740" i="13"/>
  <c r="P736" i="13"/>
  <c r="J736" i="13"/>
  <c r="I736" i="13"/>
  <c r="G736" i="13"/>
  <c r="P732" i="13"/>
  <c r="J732" i="13"/>
  <c r="I732" i="13"/>
  <c r="G732" i="13"/>
  <c r="P728" i="13"/>
  <c r="J728" i="13"/>
  <c r="I728" i="13"/>
  <c r="G728" i="13"/>
  <c r="P724" i="13"/>
  <c r="J724" i="13"/>
  <c r="I724" i="13"/>
  <c r="G724" i="13"/>
  <c r="P720" i="13"/>
  <c r="J720" i="13"/>
  <c r="I720" i="13"/>
  <c r="G720" i="13"/>
  <c r="P716" i="13"/>
  <c r="J716" i="13"/>
  <c r="I716" i="13"/>
  <c r="G716" i="13"/>
  <c r="P712" i="13"/>
  <c r="J712" i="13"/>
  <c r="I712" i="13"/>
  <c r="G712" i="13"/>
  <c r="P708" i="13"/>
  <c r="J708" i="13"/>
  <c r="I708" i="13"/>
  <c r="G708" i="13"/>
  <c r="P704" i="13"/>
  <c r="J704" i="13"/>
  <c r="I704" i="13"/>
  <c r="G704" i="13"/>
  <c r="P700" i="13"/>
  <c r="J700" i="13"/>
  <c r="I700" i="13"/>
  <c r="G700" i="13"/>
  <c r="P696" i="13"/>
  <c r="J696" i="13"/>
  <c r="I696" i="13"/>
  <c r="G696" i="13"/>
  <c r="P692" i="13"/>
  <c r="J692" i="13"/>
  <c r="I692" i="13"/>
  <c r="G692" i="13"/>
  <c r="P688" i="13"/>
  <c r="J688" i="13"/>
  <c r="I688" i="13"/>
  <c r="G688" i="13"/>
  <c r="P684" i="13"/>
  <c r="J684" i="13"/>
  <c r="I684" i="13"/>
  <c r="G684" i="13"/>
  <c r="P680" i="13"/>
  <c r="J680" i="13"/>
  <c r="I680" i="13"/>
  <c r="G680" i="13"/>
  <c r="P676" i="13"/>
  <c r="J676" i="13"/>
  <c r="I676" i="13"/>
  <c r="G676" i="13"/>
  <c r="P672" i="13"/>
  <c r="J672" i="13"/>
  <c r="I672" i="13"/>
  <c r="G672" i="13"/>
  <c r="P668" i="13"/>
  <c r="J668" i="13"/>
  <c r="I668" i="13"/>
  <c r="G668" i="13"/>
  <c r="P664" i="13"/>
  <c r="J664" i="13"/>
  <c r="I664" i="13"/>
  <c r="G664" i="13"/>
  <c r="P660" i="13"/>
  <c r="J660" i="13"/>
  <c r="I660" i="13"/>
  <c r="G660" i="13"/>
  <c r="P624" i="13"/>
  <c r="J624" i="13"/>
  <c r="I624" i="13"/>
  <c r="G624" i="13"/>
  <c r="P616" i="13"/>
  <c r="J616" i="13"/>
  <c r="I616" i="13"/>
  <c r="G616" i="13"/>
  <c r="P577" i="13"/>
  <c r="J577" i="13"/>
  <c r="I577" i="13"/>
  <c r="G577" i="13"/>
  <c r="P570" i="13"/>
  <c r="J570" i="13"/>
  <c r="I570" i="13"/>
  <c r="G570" i="13"/>
  <c r="P563" i="13"/>
  <c r="J563" i="13"/>
  <c r="I563" i="13"/>
  <c r="G563" i="13"/>
  <c r="P556" i="13"/>
  <c r="J556" i="13"/>
  <c r="I556" i="13"/>
  <c r="G556" i="13"/>
  <c r="P552" i="13"/>
  <c r="J552" i="13"/>
  <c r="I552" i="13"/>
  <c r="G552" i="13"/>
  <c r="P547" i="13"/>
  <c r="J547" i="13"/>
  <c r="I547" i="13"/>
  <c r="G547" i="13"/>
  <c r="P540" i="13"/>
  <c r="J540" i="13"/>
  <c r="I540" i="13"/>
  <c r="G540" i="13"/>
  <c r="P529" i="13"/>
  <c r="J529" i="13"/>
  <c r="I529" i="13"/>
  <c r="G529" i="13"/>
  <c r="P519" i="13"/>
  <c r="J519" i="13"/>
  <c r="I519" i="13"/>
  <c r="G519" i="13"/>
  <c r="P510" i="13"/>
  <c r="J510" i="13"/>
  <c r="I510" i="13"/>
  <c r="G510" i="13"/>
  <c r="P502" i="13"/>
  <c r="J502" i="13"/>
  <c r="I502" i="13"/>
  <c r="G502" i="13"/>
  <c r="P488" i="13"/>
  <c r="J488" i="13"/>
  <c r="I488" i="13"/>
  <c r="G488" i="13"/>
  <c r="P473" i="13"/>
  <c r="J473" i="13"/>
  <c r="I473" i="13"/>
  <c r="G473" i="13"/>
  <c r="P469" i="13"/>
  <c r="J469" i="13"/>
  <c r="I469" i="13"/>
  <c r="G469" i="13"/>
  <c r="P464" i="13"/>
  <c r="J464" i="13"/>
  <c r="I464" i="13"/>
  <c r="G464" i="13"/>
  <c r="P435" i="13"/>
  <c r="J435" i="13"/>
  <c r="I435" i="13"/>
  <c r="G435" i="13"/>
  <c r="P425" i="13"/>
  <c r="J425" i="13"/>
  <c r="I425" i="13"/>
  <c r="G425" i="13"/>
  <c r="P418" i="13"/>
  <c r="J418" i="13"/>
  <c r="I418" i="13"/>
  <c r="G418" i="13"/>
  <c r="P414" i="13"/>
  <c r="J414" i="13"/>
  <c r="I414" i="13"/>
  <c r="G414" i="13"/>
  <c r="P410" i="13"/>
  <c r="J410" i="13"/>
  <c r="I410" i="13"/>
  <c r="G410" i="13"/>
  <c r="P406" i="13"/>
  <c r="J406" i="13"/>
  <c r="I406" i="13"/>
  <c r="G406" i="13"/>
  <c r="P402" i="13"/>
  <c r="J402" i="13"/>
  <c r="I402" i="13"/>
  <c r="G402" i="13"/>
  <c r="P398" i="13"/>
  <c r="J398" i="13"/>
  <c r="I398" i="13"/>
  <c r="G398" i="13"/>
  <c r="P394" i="13"/>
  <c r="J394" i="13"/>
  <c r="I394" i="13"/>
  <c r="G394" i="13"/>
  <c r="P390" i="13"/>
  <c r="J390" i="13"/>
  <c r="I390" i="13"/>
  <c r="G390" i="13"/>
  <c r="P386" i="13"/>
  <c r="J386" i="13"/>
  <c r="I386" i="13"/>
  <c r="G386" i="13"/>
  <c r="P382" i="13"/>
  <c r="J382" i="13"/>
  <c r="I382" i="13"/>
  <c r="G382" i="13"/>
  <c r="P378" i="13"/>
  <c r="J378" i="13"/>
  <c r="I378" i="13"/>
  <c r="G378" i="13"/>
  <c r="P374" i="13"/>
  <c r="J374" i="13"/>
  <c r="I374" i="13"/>
  <c r="G374" i="13"/>
  <c r="P370" i="13"/>
  <c r="J370" i="13"/>
  <c r="I370" i="13"/>
  <c r="G370" i="13"/>
  <c r="P366" i="13"/>
  <c r="J366" i="13"/>
  <c r="I366" i="13"/>
  <c r="G366" i="13"/>
  <c r="P362" i="13"/>
  <c r="J362" i="13"/>
  <c r="I362" i="13"/>
  <c r="G362" i="13"/>
  <c r="P358" i="13"/>
  <c r="J358" i="13"/>
  <c r="I358" i="13"/>
  <c r="G358" i="13"/>
  <c r="P354" i="13"/>
  <c r="J354" i="13"/>
  <c r="I354" i="13"/>
  <c r="G354" i="13"/>
  <c r="P350" i="13"/>
  <c r="J350" i="13"/>
  <c r="I350" i="13"/>
  <c r="G350" i="13"/>
  <c r="P346" i="13"/>
  <c r="J346" i="13"/>
  <c r="I346" i="13"/>
  <c r="G346" i="13"/>
  <c r="P342" i="13"/>
  <c r="J342" i="13"/>
  <c r="I342" i="13"/>
  <c r="G342" i="13"/>
  <c r="P338" i="13"/>
  <c r="J338" i="13"/>
  <c r="I338" i="13"/>
  <c r="G338" i="13"/>
  <c r="P325" i="13"/>
  <c r="J325" i="13"/>
  <c r="I325" i="13"/>
  <c r="G325" i="13"/>
  <c r="P321" i="13"/>
  <c r="J321" i="13"/>
  <c r="I321" i="13"/>
  <c r="G321" i="13"/>
  <c r="P317" i="13"/>
  <c r="J317" i="13"/>
  <c r="I317" i="13"/>
  <c r="G317" i="13"/>
  <c r="P307" i="13"/>
  <c r="J307" i="13"/>
  <c r="I307" i="13"/>
  <c r="G307" i="13"/>
  <c r="P298" i="13"/>
  <c r="J298" i="13"/>
  <c r="I298" i="13"/>
  <c r="G298" i="13"/>
  <c r="P287" i="13"/>
  <c r="J287" i="13"/>
  <c r="I287" i="13"/>
  <c r="G287" i="13"/>
  <c r="P282" i="13"/>
  <c r="J282" i="13"/>
  <c r="I282" i="13"/>
  <c r="G282" i="13"/>
  <c r="P278" i="13"/>
  <c r="J278" i="13"/>
  <c r="I278" i="13"/>
  <c r="G278" i="13"/>
  <c r="P274" i="13"/>
  <c r="J274" i="13"/>
  <c r="I274" i="13"/>
  <c r="G274" i="13"/>
  <c r="P270" i="13"/>
  <c r="J270" i="13"/>
  <c r="I270" i="13"/>
  <c r="G270" i="13"/>
  <c r="P266" i="13"/>
  <c r="J266" i="13"/>
  <c r="I266" i="13"/>
  <c r="G266" i="13"/>
  <c r="P262" i="13"/>
  <c r="J262" i="13"/>
  <c r="I262" i="13"/>
  <c r="G262" i="13"/>
  <c r="P258" i="13"/>
  <c r="J258" i="13"/>
  <c r="I258" i="13"/>
  <c r="G258" i="13"/>
  <c r="P253" i="13"/>
  <c r="J253" i="13"/>
  <c r="I253" i="13"/>
  <c r="G253" i="13"/>
  <c r="P247" i="13"/>
  <c r="J247" i="13"/>
  <c r="I247" i="13"/>
  <c r="G247" i="13"/>
  <c r="P243" i="13"/>
  <c r="J243" i="13"/>
  <c r="I243" i="13"/>
  <c r="G243" i="13"/>
  <c r="P239" i="13"/>
  <c r="J239" i="13"/>
  <c r="I239" i="13"/>
  <c r="G239" i="13"/>
  <c r="P235" i="13"/>
  <c r="J235" i="13"/>
  <c r="I235" i="13"/>
  <c r="G235" i="13"/>
  <c r="P186" i="13"/>
  <c r="P185" i="13"/>
  <c r="P182" i="13"/>
  <c r="J182" i="13"/>
  <c r="I182" i="13"/>
  <c r="G182" i="13"/>
  <c r="P177" i="13"/>
  <c r="J177" i="13"/>
  <c r="I177" i="13"/>
  <c r="G177" i="13"/>
  <c r="P172" i="13"/>
  <c r="J172" i="13"/>
  <c r="I172" i="13"/>
  <c r="G172" i="13"/>
  <c r="P166" i="13"/>
  <c r="J166" i="13"/>
  <c r="I166" i="13"/>
  <c r="G166" i="13"/>
  <c r="P162" i="13"/>
  <c r="J162" i="13"/>
  <c r="I162" i="13"/>
  <c r="G162" i="13"/>
  <c r="P158" i="13"/>
  <c r="J158" i="13"/>
  <c r="I158" i="13"/>
  <c r="G158" i="13"/>
  <c r="P154" i="13"/>
  <c r="J154" i="13"/>
  <c r="I154" i="13"/>
  <c r="G154" i="13"/>
  <c r="P149" i="13"/>
  <c r="J149" i="13"/>
  <c r="I149" i="13"/>
  <c r="G149" i="13"/>
  <c r="P144" i="13"/>
  <c r="J144" i="13"/>
  <c r="I144" i="13"/>
  <c r="G144" i="13"/>
  <c r="P140" i="13"/>
  <c r="J140" i="13"/>
  <c r="I140" i="13"/>
  <c r="G140" i="13"/>
  <c r="P134" i="13"/>
  <c r="J134" i="13"/>
  <c r="I134" i="13"/>
  <c r="G134" i="13"/>
  <c r="P129" i="13"/>
  <c r="J129" i="13"/>
  <c r="I129" i="13"/>
  <c r="G129" i="13"/>
  <c r="P125" i="13"/>
  <c r="J125" i="13"/>
  <c r="I125" i="13"/>
  <c r="G125" i="13"/>
  <c r="P121" i="13"/>
  <c r="J121" i="13"/>
  <c r="I121" i="13"/>
  <c r="G121" i="13"/>
  <c r="P90" i="13"/>
  <c r="J90" i="13"/>
  <c r="I90" i="13"/>
  <c r="G90" i="13"/>
  <c r="P52" i="13"/>
  <c r="J52" i="13"/>
  <c r="I52" i="13"/>
  <c r="G52" i="13"/>
  <c r="P18" i="13"/>
  <c r="P39" i="13" s="1"/>
  <c r="J18" i="13"/>
  <c r="J39" i="13" s="1"/>
  <c r="I18" i="13"/>
  <c r="I39" i="13" s="1"/>
  <c r="G18" i="13"/>
  <c r="G39" i="13" s="1"/>
  <c r="P1204" i="12"/>
  <c r="J1204" i="12"/>
  <c r="I1204" i="12"/>
  <c r="G1204" i="12"/>
  <c r="P1199" i="12"/>
  <c r="J1199" i="12"/>
  <c r="I1199" i="12"/>
  <c r="G1199" i="12"/>
  <c r="P1195" i="12"/>
  <c r="J1195" i="12"/>
  <c r="I1195" i="12"/>
  <c r="G1195" i="12"/>
  <c r="P1191" i="12"/>
  <c r="J1191" i="12"/>
  <c r="I1191" i="12"/>
  <c r="G1191" i="12"/>
  <c r="P1186" i="12"/>
  <c r="J1186" i="12"/>
  <c r="I1186" i="12"/>
  <c r="G1186" i="12"/>
  <c r="P1181" i="12"/>
  <c r="J1181" i="12"/>
  <c r="I1181" i="12"/>
  <c r="G1181" i="12"/>
  <c r="P1176" i="12"/>
  <c r="J1176" i="12"/>
  <c r="I1176" i="12"/>
  <c r="G1176" i="12"/>
  <c r="P1172" i="12"/>
  <c r="J1172" i="12"/>
  <c r="I1172" i="12"/>
  <c r="G1172" i="12"/>
  <c r="P1167" i="12"/>
  <c r="J1167" i="12"/>
  <c r="I1167" i="12"/>
  <c r="G1167" i="12"/>
  <c r="P1162" i="12"/>
  <c r="J1162" i="12"/>
  <c r="I1162" i="12"/>
  <c r="G1162" i="12"/>
  <c r="P1157" i="12"/>
  <c r="J1157" i="12"/>
  <c r="I1157" i="12"/>
  <c r="G1157" i="12"/>
  <c r="P1152" i="12"/>
  <c r="J1152" i="12"/>
  <c r="I1152" i="12"/>
  <c r="G1152" i="12"/>
  <c r="P1147" i="12"/>
  <c r="J1147" i="12"/>
  <c r="I1147" i="12"/>
  <c r="G1147" i="12"/>
  <c r="P1143" i="12"/>
  <c r="J1143" i="12"/>
  <c r="I1143" i="12"/>
  <c r="G1143" i="12"/>
  <c r="P1138" i="12"/>
  <c r="J1138" i="12"/>
  <c r="I1138" i="12"/>
  <c r="G1138" i="12"/>
  <c r="P1133" i="12"/>
  <c r="J1133" i="12"/>
  <c r="I1133" i="12"/>
  <c r="G1133" i="12"/>
  <c r="P1128" i="12"/>
  <c r="J1128" i="12"/>
  <c r="I1128" i="12"/>
  <c r="G1128" i="12"/>
  <c r="P1124" i="12"/>
  <c r="J1124" i="12"/>
  <c r="I1124" i="12"/>
  <c r="G1124" i="12"/>
  <c r="P1107" i="12"/>
  <c r="P1076" i="12"/>
  <c r="J1076" i="12"/>
  <c r="I1076" i="12"/>
  <c r="G1076" i="12"/>
  <c r="P1070" i="12"/>
  <c r="J1070" i="12"/>
  <c r="I1070" i="12"/>
  <c r="G1070" i="12"/>
  <c r="P1065" i="12"/>
  <c r="J1065" i="12"/>
  <c r="I1065" i="12"/>
  <c r="G1065" i="12"/>
  <c r="P1060" i="12"/>
  <c r="J1060" i="12"/>
  <c r="I1060" i="12"/>
  <c r="G1060" i="12"/>
  <c r="P1056" i="12"/>
  <c r="J1056" i="12"/>
  <c r="I1056" i="12"/>
  <c r="G1056" i="12"/>
  <c r="P1051" i="12"/>
  <c r="J1051" i="12"/>
  <c r="I1051" i="12"/>
  <c r="G1051" i="12"/>
  <c r="P1042" i="12"/>
  <c r="J1042" i="12"/>
  <c r="I1042" i="12"/>
  <c r="G1042" i="12"/>
  <c r="G1080" i="12" s="1"/>
  <c r="P927" i="12"/>
  <c r="J927" i="12"/>
  <c r="I927" i="12"/>
  <c r="G927" i="12"/>
  <c r="P923" i="12"/>
  <c r="J923" i="12"/>
  <c r="I923" i="12"/>
  <c r="G923" i="12"/>
  <c r="P919" i="12"/>
  <c r="J919" i="12"/>
  <c r="I919" i="12"/>
  <c r="G919" i="12"/>
  <c r="P915" i="12"/>
  <c r="J915" i="12"/>
  <c r="I915" i="12"/>
  <c r="G915" i="12"/>
  <c r="P911" i="12"/>
  <c r="J911" i="12"/>
  <c r="I911" i="12"/>
  <c r="G911" i="12"/>
  <c r="P907" i="12"/>
  <c r="J907" i="12"/>
  <c r="I907" i="12"/>
  <c r="G907" i="12"/>
  <c r="P903" i="12"/>
  <c r="J903" i="12"/>
  <c r="I903" i="12"/>
  <c r="G903" i="12"/>
  <c r="P899" i="12"/>
  <c r="J899" i="12"/>
  <c r="I899" i="12"/>
  <c r="G899" i="12"/>
  <c r="P895" i="12"/>
  <c r="J895" i="12"/>
  <c r="I895" i="12"/>
  <c r="G895" i="12"/>
  <c r="P891" i="12"/>
  <c r="J891" i="12"/>
  <c r="I891" i="12"/>
  <c r="G891" i="12"/>
  <c r="P887" i="12"/>
  <c r="J887" i="12"/>
  <c r="I887" i="12"/>
  <c r="G887" i="12"/>
  <c r="P883" i="12"/>
  <c r="J883" i="12"/>
  <c r="I883" i="12"/>
  <c r="G883" i="12"/>
  <c r="P879" i="12"/>
  <c r="J879" i="12"/>
  <c r="I879" i="12"/>
  <c r="G879" i="12"/>
  <c r="P875" i="12"/>
  <c r="J875" i="12"/>
  <c r="I875" i="12"/>
  <c r="G875" i="12"/>
  <c r="P871" i="12"/>
  <c r="J871" i="12"/>
  <c r="I871" i="12"/>
  <c r="G871" i="12"/>
  <c r="P867" i="12"/>
  <c r="J867" i="12"/>
  <c r="I867" i="12"/>
  <c r="G867" i="12"/>
  <c r="P863" i="12"/>
  <c r="J863" i="12"/>
  <c r="I863" i="12"/>
  <c r="G863" i="12"/>
  <c r="P859" i="12"/>
  <c r="J859" i="12"/>
  <c r="I859" i="12"/>
  <c r="G859" i="12"/>
  <c r="P855" i="12"/>
  <c r="J855" i="12"/>
  <c r="I855" i="12"/>
  <c r="G855" i="12"/>
  <c r="P851" i="12"/>
  <c r="J851" i="12"/>
  <c r="I851" i="12"/>
  <c r="G851" i="12"/>
  <c r="P847" i="12"/>
  <c r="J847" i="12"/>
  <c r="I847" i="12"/>
  <c r="G847" i="12"/>
  <c r="P843" i="12"/>
  <c r="J843" i="12"/>
  <c r="I843" i="12"/>
  <c r="G843" i="12"/>
  <c r="P838" i="12"/>
  <c r="J838" i="12"/>
  <c r="I838" i="12"/>
  <c r="G838" i="12"/>
  <c r="P834" i="12"/>
  <c r="J834" i="12"/>
  <c r="I834" i="12"/>
  <c r="G834" i="12"/>
  <c r="P830" i="12"/>
  <c r="J830" i="12"/>
  <c r="I830" i="12"/>
  <c r="G830" i="12"/>
  <c r="P826" i="12"/>
  <c r="J826" i="12"/>
  <c r="I826" i="12"/>
  <c r="G826" i="12"/>
  <c r="P822" i="12"/>
  <c r="J822" i="12"/>
  <c r="I822" i="12"/>
  <c r="G822" i="12"/>
  <c r="P818" i="12"/>
  <c r="J818" i="12"/>
  <c r="I818" i="12"/>
  <c r="G818" i="12"/>
  <c r="P814" i="12"/>
  <c r="J814" i="12"/>
  <c r="I814" i="12"/>
  <c r="G814" i="12"/>
  <c r="P810" i="12"/>
  <c r="J810" i="12"/>
  <c r="I810" i="12"/>
  <c r="G810" i="12"/>
  <c r="P806" i="12"/>
  <c r="J806" i="12"/>
  <c r="I806" i="12"/>
  <c r="G806" i="12"/>
  <c r="P802" i="12"/>
  <c r="J802" i="12"/>
  <c r="I802" i="12"/>
  <c r="G802" i="12"/>
  <c r="P798" i="12"/>
  <c r="J798" i="12"/>
  <c r="I798" i="12"/>
  <c r="G798" i="12"/>
  <c r="P794" i="12"/>
  <c r="J794" i="12"/>
  <c r="I794" i="12"/>
  <c r="G794" i="12"/>
  <c r="P790" i="12"/>
  <c r="J790" i="12"/>
  <c r="I790" i="12"/>
  <c r="G790" i="12"/>
  <c r="P786" i="12"/>
  <c r="J786" i="12"/>
  <c r="I786" i="12"/>
  <c r="G786" i="12"/>
  <c r="P782" i="12"/>
  <c r="J782" i="12"/>
  <c r="I782" i="12"/>
  <c r="G782" i="12"/>
  <c r="P778" i="12"/>
  <c r="J778" i="12"/>
  <c r="I778" i="12"/>
  <c r="G778" i="12"/>
  <c r="P774" i="12"/>
  <c r="J774" i="12"/>
  <c r="I774" i="12"/>
  <c r="G774" i="12"/>
  <c r="P770" i="12"/>
  <c r="J770" i="12"/>
  <c r="I770" i="12"/>
  <c r="G770" i="12"/>
  <c r="P766" i="12"/>
  <c r="J766" i="12"/>
  <c r="I766" i="12"/>
  <c r="G766" i="12"/>
  <c r="P762" i="12"/>
  <c r="J762" i="12"/>
  <c r="I762" i="12"/>
  <c r="G762" i="12"/>
  <c r="P758" i="12"/>
  <c r="J758" i="12"/>
  <c r="I758" i="12"/>
  <c r="G758" i="12"/>
  <c r="P754" i="12"/>
  <c r="J754" i="12"/>
  <c r="I754" i="12"/>
  <c r="G754" i="12"/>
  <c r="P748" i="12"/>
  <c r="J748" i="12"/>
  <c r="I748" i="12"/>
  <c r="G748" i="12"/>
  <c r="P744" i="12"/>
  <c r="J744" i="12"/>
  <c r="I744" i="12"/>
  <c r="G744" i="12"/>
  <c r="P740" i="12"/>
  <c r="J740" i="12"/>
  <c r="I740" i="12"/>
  <c r="G740" i="12"/>
  <c r="P736" i="12"/>
  <c r="J736" i="12"/>
  <c r="I736" i="12"/>
  <c r="G736" i="12"/>
  <c r="P732" i="12"/>
  <c r="J732" i="12"/>
  <c r="I732" i="12"/>
  <c r="G732" i="12"/>
  <c r="P728" i="12"/>
  <c r="J728" i="12"/>
  <c r="I728" i="12"/>
  <c r="G728" i="12"/>
  <c r="P724" i="12"/>
  <c r="J724" i="12"/>
  <c r="I724" i="12"/>
  <c r="G724" i="12"/>
  <c r="P720" i="12"/>
  <c r="J720" i="12"/>
  <c r="I720" i="12"/>
  <c r="G720" i="12"/>
  <c r="P716" i="12"/>
  <c r="J716" i="12"/>
  <c r="I716" i="12"/>
  <c r="G716" i="12"/>
  <c r="P712" i="12"/>
  <c r="J712" i="12"/>
  <c r="I712" i="12"/>
  <c r="G712" i="12"/>
  <c r="P708" i="12"/>
  <c r="J708" i="12"/>
  <c r="I708" i="12"/>
  <c r="G708" i="12"/>
  <c r="P704" i="12"/>
  <c r="J704" i="12"/>
  <c r="I704" i="12"/>
  <c r="G704" i="12"/>
  <c r="P700" i="12"/>
  <c r="J700" i="12"/>
  <c r="I700" i="12"/>
  <c r="G700" i="12"/>
  <c r="P696" i="12"/>
  <c r="J696" i="12"/>
  <c r="I696" i="12"/>
  <c r="G696" i="12"/>
  <c r="P692" i="12"/>
  <c r="J692" i="12"/>
  <c r="I692" i="12"/>
  <c r="G692" i="12"/>
  <c r="P688" i="12"/>
  <c r="J688" i="12"/>
  <c r="I688" i="12"/>
  <c r="G688" i="12"/>
  <c r="P684" i="12"/>
  <c r="J684" i="12"/>
  <c r="I684" i="12"/>
  <c r="G684" i="12"/>
  <c r="P680" i="12"/>
  <c r="J680" i="12"/>
  <c r="I680" i="12"/>
  <c r="G680" i="12"/>
  <c r="P676" i="12"/>
  <c r="J676" i="12"/>
  <c r="I676" i="12"/>
  <c r="G676" i="12"/>
  <c r="P672" i="12"/>
  <c r="J672" i="12"/>
  <c r="I672" i="12"/>
  <c r="G672" i="12"/>
  <c r="P668" i="12"/>
  <c r="J668" i="12"/>
  <c r="I668" i="12"/>
  <c r="G668" i="12"/>
  <c r="P664" i="12"/>
  <c r="J664" i="12"/>
  <c r="I664" i="12"/>
  <c r="G664" i="12"/>
  <c r="P660" i="12"/>
  <c r="J660" i="12"/>
  <c r="I660" i="12"/>
  <c r="G660" i="12"/>
  <c r="P624" i="12"/>
  <c r="J624" i="12"/>
  <c r="I624" i="12"/>
  <c r="G624" i="12"/>
  <c r="P616" i="12"/>
  <c r="J616" i="12"/>
  <c r="I616" i="12"/>
  <c r="G616" i="12"/>
  <c r="P577" i="12"/>
  <c r="J577" i="12"/>
  <c r="I577" i="12"/>
  <c r="G577" i="12"/>
  <c r="P570" i="12"/>
  <c r="J570" i="12"/>
  <c r="I570" i="12"/>
  <c r="G570" i="12"/>
  <c r="P563" i="12"/>
  <c r="J563" i="12"/>
  <c r="I563" i="12"/>
  <c r="G563" i="12"/>
  <c r="P556" i="12"/>
  <c r="J556" i="12"/>
  <c r="I556" i="12"/>
  <c r="G556" i="12"/>
  <c r="P552" i="12"/>
  <c r="J552" i="12"/>
  <c r="I552" i="12"/>
  <c r="G552" i="12"/>
  <c r="P547" i="12"/>
  <c r="J547" i="12"/>
  <c r="I547" i="12"/>
  <c r="G547" i="12"/>
  <c r="P540" i="12"/>
  <c r="J540" i="12"/>
  <c r="I540" i="12"/>
  <c r="G540" i="12"/>
  <c r="P529" i="12"/>
  <c r="J529" i="12"/>
  <c r="I529" i="12"/>
  <c r="G529" i="12"/>
  <c r="P519" i="12"/>
  <c r="J519" i="12"/>
  <c r="I519" i="12"/>
  <c r="G519" i="12"/>
  <c r="P510" i="12"/>
  <c r="J510" i="12"/>
  <c r="I510" i="12"/>
  <c r="G510" i="12"/>
  <c r="P502" i="12"/>
  <c r="J502" i="12"/>
  <c r="I502" i="12"/>
  <c r="G502" i="12"/>
  <c r="P488" i="12"/>
  <c r="J488" i="12"/>
  <c r="I488" i="12"/>
  <c r="G488" i="12"/>
  <c r="P473" i="12"/>
  <c r="J473" i="12"/>
  <c r="I473" i="12"/>
  <c r="G473" i="12"/>
  <c r="P469" i="12"/>
  <c r="J469" i="12"/>
  <c r="I469" i="12"/>
  <c r="G469" i="12"/>
  <c r="P464" i="12"/>
  <c r="J464" i="12"/>
  <c r="I464" i="12"/>
  <c r="G464" i="12"/>
  <c r="P435" i="12"/>
  <c r="J435" i="12"/>
  <c r="I435" i="12"/>
  <c r="G435" i="12"/>
  <c r="P425" i="12"/>
  <c r="J425" i="12"/>
  <c r="I425" i="12"/>
  <c r="G425" i="12"/>
  <c r="P418" i="12"/>
  <c r="J418" i="12"/>
  <c r="I418" i="12"/>
  <c r="G418" i="12"/>
  <c r="P414" i="12"/>
  <c r="J414" i="12"/>
  <c r="I414" i="12"/>
  <c r="G414" i="12"/>
  <c r="P410" i="12"/>
  <c r="J410" i="12"/>
  <c r="I410" i="12"/>
  <c r="G410" i="12"/>
  <c r="P406" i="12"/>
  <c r="J406" i="12"/>
  <c r="I406" i="12"/>
  <c r="G406" i="12"/>
  <c r="P402" i="12"/>
  <c r="J402" i="12"/>
  <c r="I402" i="12"/>
  <c r="G402" i="12"/>
  <c r="P398" i="12"/>
  <c r="J398" i="12"/>
  <c r="I398" i="12"/>
  <c r="G398" i="12"/>
  <c r="P394" i="12"/>
  <c r="J394" i="12"/>
  <c r="I394" i="12"/>
  <c r="G394" i="12"/>
  <c r="P390" i="12"/>
  <c r="J390" i="12"/>
  <c r="I390" i="12"/>
  <c r="G390" i="12"/>
  <c r="P386" i="12"/>
  <c r="J386" i="12"/>
  <c r="I386" i="12"/>
  <c r="G386" i="12"/>
  <c r="P382" i="12"/>
  <c r="J382" i="12"/>
  <c r="I382" i="12"/>
  <c r="G382" i="12"/>
  <c r="P378" i="12"/>
  <c r="J378" i="12"/>
  <c r="I378" i="12"/>
  <c r="G378" i="12"/>
  <c r="P374" i="12"/>
  <c r="J374" i="12"/>
  <c r="I374" i="12"/>
  <c r="G374" i="12"/>
  <c r="P370" i="12"/>
  <c r="J370" i="12"/>
  <c r="I370" i="12"/>
  <c r="G370" i="12"/>
  <c r="P366" i="12"/>
  <c r="J366" i="12"/>
  <c r="I366" i="12"/>
  <c r="G366" i="12"/>
  <c r="P362" i="12"/>
  <c r="J362" i="12"/>
  <c r="I362" i="12"/>
  <c r="G362" i="12"/>
  <c r="P358" i="12"/>
  <c r="J358" i="12"/>
  <c r="I358" i="12"/>
  <c r="G358" i="12"/>
  <c r="P354" i="12"/>
  <c r="J354" i="12"/>
  <c r="I354" i="12"/>
  <c r="G354" i="12"/>
  <c r="P350" i="12"/>
  <c r="J350" i="12"/>
  <c r="I350" i="12"/>
  <c r="G350" i="12"/>
  <c r="P346" i="12"/>
  <c r="J346" i="12"/>
  <c r="I346" i="12"/>
  <c r="G346" i="12"/>
  <c r="P342" i="12"/>
  <c r="J342" i="12"/>
  <c r="I342" i="12"/>
  <c r="G342" i="12"/>
  <c r="P338" i="12"/>
  <c r="J338" i="12"/>
  <c r="I338" i="12"/>
  <c r="G338" i="12"/>
  <c r="P325" i="12"/>
  <c r="J325" i="12"/>
  <c r="I325" i="12"/>
  <c r="G325" i="12"/>
  <c r="P321" i="12"/>
  <c r="J321" i="12"/>
  <c r="I321" i="12"/>
  <c r="G321" i="12"/>
  <c r="P317" i="12"/>
  <c r="J317" i="12"/>
  <c r="I317" i="12"/>
  <c r="G317" i="12"/>
  <c r="P307" i="12"/>
  <c r="J307" i="12"/>
  <c r="I307" i="12"/>
  <c r="G307" i="12"/>
  <c r="P298" i="12"/>
  <c r="J298" i="12"/>
  <c r="I298" i="12"/>
  <c r="G298" i="12"/>
  <c r="P287" i="12"/>
  <c r="J287" i="12"/>
  <c r="I287" i="12"/>
  <c r="G287" i="12"/>
  <c r="P282" i="12"/>
  <c r="J282" i="12"/>
  <c r="I282" i="12"/>
  <c r="G282" i="12"/>
  <c r="P278" i="12"/>
  <c r="J278" i="12"/>
  <c r="I278" i="12"/>
  <c r="G278" i="12"/>
  <c r="P274" i="12"/>
  <c r="J274" i="12"/>
  <c r="I274" i="12"/>
  <c r="G274" i="12"/>
  <c r="P270" i="12"/>
  <c r="J270" i="12"/>
  <c r="I270" i="12"/>
  <c r="G270" i="12"/>
  <c r="P266" i="12"/>
  <c r="J266" i="12"/>
  <c r="I266" i="12"/>
  <c r="G266" i="12"/>
  <c r="P262" i="12"/>
  <c r="J262" i="12"/>
  <c r="I262" i="12"/>
  <c r="G262" i="12"/>
  <c r="P258" i="12"/>
  <c r="J258" i="12"/>
  <c r="I258" i="12"/>
  <c r="G258" i="12"/>
  <c r="P253" i="12"/>
  <c r="J253" i="12"/>
  <c r="I253" i="12"/>
  <c r="G253" i="12"/>
  <c r="P247" i="12"/>
  <c r="J247" i="12"/>
  <c r="I247" i="12"/>
  <c r="G247" i="12"/>
  <c r="P243" i="12"/>
  <c r="J243" i="12"/>
  <c r="I243" i="12"/>
  <c r="G243" i="12"/>
  <c r="P239" i="12"/>
  <c r="J239" i="12"/>
  <c r="I239" i="12"/>
  <c r="G239" i="12"/>
  <c r="P235" i="12"/>
  <c r="J235" i="12"/>
  <c r="I235" i="12"/>
  <c r="G235" i="12"/>
  <c r="P186" i="12"/>
  <c r="P185" i="12"/>
  <c r="P182" i="12"/>
  <c r="J182" i="12"/>
  <c r="I182" i="12"/>
  <c r="G182" i="12"/>
  <c r="P177" i="12"/>
  <c r="J177" i="12"/>
  <c r="I177" i="12"/>
  <c r="G177" i="12"/>
  <c r="P172" i="12"/>
  <c r="J172" i="12"/>
  <c r="I172" i="12"/>
  <c r="G172" i="12"/>
  <c r="P166" i="12"/>
  <c r="J166" i="12"/>
  <c r="I166" i="12"/>
  <c r="G166" i="12"/>
  <c r="P162" i="12"/>
  <c r="J162" i="12"/>
  <c r="I162" i="12"/>
  <c r="G162" i="12"/>
  <c r="P158" i="12"/>
  <c r="J158" i="12"/>
  <c r="I158" i="12"/>
  <c r="G158" i="12"/>
  <c r="P154" i="12"/>
  <c r="J154" i="12"/>
  <c r="I154" i="12"/>
  <c r="G154" i="12"/>
  <c r="P149" i="12"/>
  <c r="J149" i="12"/>
  <c r="I149" i="12"/>
  <c r="G149" i="12"/>
  <c r="P144" i="12"/>
  <c r="J144" i="12"/>
  <c r="I144" i="12"/>
  <c r="G144" i="12"/>
  <c r="P140" i="12"/>
  <c r="J140" i="12"/>
  <c r="I140" i="12"/>
  <c r="G140" i="12"/>
  <c r="P134" i="12"/>
  <c r="J134" i="12"/>
  <c r="I134" i="12"/>
  <c r="G134" i="12"/>
  <c r="P129" i="12"/>
  <c r="J129" i="12"/>
  <c r="I129" i="12"/>
  <c r="G129" i="12"/>
  <c r="P125" i="12"/>
  <c r="J125" i="12"/>
  <c r="I125" i="12"/>
  <c r="G125" i="12"/>
  <c r="P121" i="12"/>
  <c r="J121" i="12"/>
  <c r="I121" i="12"/>
  <c r="G121" i="12"/>
  <c r="P90" i="12"/>
  <c r="J90" i="12"/>
  <c r="I90" i="12"/>
  <c r="G90" i="12"/>
  <c r="P52" i="12"/>
  <c r="J52" i="12"/>
  <c r="I52" i="12"/>
  <c r="G52" i="12"/>
  <c r="P18" i="12"/>
  <c r="P39" i="12" s="1"/>
  <c r="J18" i="12"/>
  <c r="J39" i="12" s="1"/>
  <c r="I18" i="12"/>
  <c r="I39" i="12" s="1"/>
  <c r="G18" i="12"/>
  <c r="G39" i="12" s="1"/>
  <c r="P330" i="1" l="1"/>
  <c r="P314" i="1"/>
  <c r="P313" i="7"/>
  <c r="J1080" i="14"/>
  <c r="I1080" i="14"/>
  <c r="P1080" i="14"/>
  <c r="J1080" i="13"/>
  <c r="I1080" i="13"/>
  <c r="P1080" i="13"/>
  <c r="J1080" i="12"/>
  <c r="I1080" i="12"/>
  <c r="P1080" i="12"/>
  <c r="P1204" i="11"/>
  <c r="J1204" i="11"/>
  <c r="I1204" i="11"/>
  <c r="G1204" i="11"/>
  <c r="P1199" i="11"/>
  <c r="J1199" i="11"/>
  <c r="I1199" i="11"/>
  <c r="G1199" i="11"/>
  <c r="P1195" i="11"/>
  <c r="J1195" i="11"/>
  <c r="I1195" i="11"/>
  <c r="G1195" i="11"/>
  <c r="P1191" i="11"/>
  <c r="J1191" i="11"/>
  <c r="I1191" i="11"/>
  <c r="G1191" i="11"/>
  <c r="P1186" i="11"/>
  <c r="J1186" i="11"/>
  <c r="I1186" i="11"/>
  <c r="G1186" i="11"/>
  <c r="P1181" i="11"/>
  <c r="J1181" i="11"/>
  <c r="I1181" i="11"/>
  <c r="G1181" i="11"/>
  <c r="P1176" i="11"/>
  <c r="J1176" i="11"/>
  <c r="I1176" i="11"/>
  <c r="G1176" i="11"/>
  <c r="P1172" i="11"/>
  <c r="J1172" i="11"/>
  <c r="I1172" i="11"/>
  <c r="G1172" i="11"/>
  <c r="P1167" i="11"/>
  <c r="J1167" i="11"/>
  <c r="I1167" i="11"/>
  <c r="G1167" i="11"/>
  <c r="P1162" i="11"/>
  <c r="J1162" i="11"/>
  <c r="I1162" i="11"/>
  <c r="G1162" i="11"/>
  <c r="P1157" i="11"/>
  <c r="J1157" i="11"/>
  <c r="I1157" i="11"/>
  <c r="G1157" i="11"/>
  <c r="P1152" i="11"/>
  <c r="J1152" i="11"/>
  <c r="I1152" i="11"/>
  <c r="G1152" i="11"/>
  <c r="P1147" i="11"/>
  <c r="J1147" i="11"/>
  <c r="I1147" i="11"/>
  <c r="G1147" i="11"/>
  <c r="P1143" i="11"/>
  <c r="J1143" i="11"/>
  <c r="I1143" i="11"/>
  <c r="G1143" i="11"/>
  <c r="P1138" i="11"/>
  <c r="J1138" i="11"/>
  <c r="I1138" i="11"/>
  <c r="G1138" i="11"/>
  <c r="P1133" i="11"/>
  <c r="J1133" i="11"/>
  <c r="I1133" i="11"/>
  <c r="G1133" i="11"/>
  <c r="P1128" i="11"/>
  <c r="J1128" i="11"/>
  <c r="I1128" i="11"/>
  <c r="G1128" i="11"/>
  <c r="P1124" i="11"/>
  <c r="J1124" i="11"/>
  <c r="I1124" i="11"/>
  <c r="G1124" i="11"/>
  <c r="P1107" i="11"/>
  <c r="P1076" i="11"/>
  <c r="J1076" i="11"/>
  <c r="I1076" i="11"/>
  <c r="G1076" i="11"/>
  <c r="P1070" i="11"/>
  <c r="J1070" i="11"/>
  <c r="I1070" i="11"/>
  <c r="G1070" i="11"/>
  <c r="P1065" i="11"/>
  <c r="J1065" i="11"/>
  <c r="I1065" i="11"/>
  <c r="G1065" i="11"/>
  <c r="P1060" i="11"/>
  <c r="J1060" i="11"/>
  <c r="I1060" i="11"/>
  <c r="G1060" i="11"/>
  <c r="P1056" i="11"/>
  <c r="J1056" i="11"/>
  <c r="I1056" i="11"/>
  <c r="G1056" i="11"/>
  <c r="P1051" i="11"/>
  <c r="J1051" i="11"/>
  <c r="I1051" i="11"/>
  <c r="G1051" i="11"/>
  <c r="P1042" i="11"/>
  <c r="J1042" i="11"/>
  <c r="I1042" i="11"/>
  <c r="G1042" i="11"/>
  <c r="G1080" i="11" s="1"/>
  <c r="P927" i="11"/>
  <c r="J927" i="11"/>
  <c r="I927" i="11"/>
  <c r="G927" i="11"/>
  <c r="P923" i="11"/>
  <c r="J923" i="11"/>
  <c r="I923" i="11"/>
  <c r="G923" i="11"/>
  <c r="P919" i="11"/>
  <c r="J919" i="11"/>
  <c r="I919" i="11"/>
  <c r="G919" i="11"/>
  <c r="P915" i="11"/>
  <c r="J915" i="11"/>
  <c r="I915" i="11"/>
  <c r="G915" i="11"/>
  <c r="P911" i="11"/>
  <c r="J911" i="11"/>
  <c r="I911" i="11"/>
  <c r="G911" i="11"/>
  <c r="P907" i="11"/>
  <c r="J907" i="11"/>
  <c r="I907" i="11"/>
  <c r="G907" i="11"/>
  <c r="P903" i="11"/>
  <c r="J903" i="11"/>
  <c r="I903" i="11"/>
  <c r="G903" i="11"/>
  <c r="P899" i="11"/>
  <c r="J899" i="11"/>
  <c r="I899" i="11"/>
  <c r="G899" i="11"/>
  <c r="P895" i="11"/>
  <c r="J895" i="11"/>
  <c r="I895" i="11"/>
  <c r="G895" i="11"/>
  <c r="P891" i="11"/>
  <c r="J891" i="11"/>
  <c r="I891" i="11"/>
  <c r="G891" i="11"/>
  <c r="P887" i="11"/>
  <c r="J887" i="11"/>
  <c r="I887" i="11"/>
  <c r="G887" i="11"/>
  <c r="P883" i="11"/>
  <c r="J883" i="11"/>
  <c r="I883" i="11"/>
  <c r="G883" i="11"/>
  <c r="P879" i="11"/>
  <c r="J879" i="11"/>
  <c r="I879" i="11"/>
  <c r="G879" i="11"/>
  <c r="P875" i="11"/>
  <c r="J875" i="11"/>
  <c r="I875" i="11"/>
  <c r="G875" i="11"/>
  <c r="P871" i="11"/>
  <c r="J871" i="11"/>
  <c r="I871" i="11"/>
  <c r="G871" i="11"/>
  <c r="P867" i="11"/>
  <c r="J867" i="11"/>
  <c r="I867" i="11"/>
  <c r="G867" i="11"/>
  <c r="P863" i="11"/>
  <c r="J863" i="11"/>
  <c r="I863" i="11"/>
  <c r="G863" i="11"/>
  <c r="P859" i="11"/>
  <c r="J859" i="11"/>
  <c r="I859" i="11"/>
  <c r="G859" i="11"/>
  <c r="P855" i="11"/>
  <c r="J855" i="11"/>
  <c r="I855" i="11"/>
  <c r="G855" i="11"/>
  <c r="P851" i="11"/>
  <c r="J851" i="11"/>
  <c r="I851" i="11"/>
  <c r="G851" i="11"/>
  <c r="P847" i="11"/>
  <c r="J847" i="11"/>
  <c r="I847" i="11"/>
  <c r="G847" i="11"/>
  <c r="P843" i="11"/>
  <c r="J843" i="11"/>
  <c r="I843" i="11"/>
  <c r="G843" i="11"/>
  <c r="P838" i="11"/>
  <c r="J838" i="11"/>
  <c r="I838" i="11"/>
  <c r="G838" i="11"/>
  <c r="P834" i="11"/>
  <c r="J834" i="11"/>
  <c r="I834" i="11"/>
  <c r="G834" i="11"/>
  <c r="P830" i="11"/>
  <c r="J830" i="11"/>
  <c r="I830" i="11"/>
  <c r="G830" i="11"/>
  <c r="P826" i="11"/>
  <c r="J826" i="11"/>
  <c r="I826" i="11"/>
  <c r="G826" i="11"/>
  <c r="P822" i="11"/>
  <c r="J822" i="11"/>
  <c r="I822" i="11"/>
  <c r="G822" i="11"/>
  <c r="P818" i="11"/>
  <c r="J818" i="11"/>
  <c r="I818" i="11"/>
  <c r="G818" i="11"/>
  <c r="P814" i="11"/>
  <c r="J814" i="11"/>
  <c r="I814" i="11"/>
  <c r="G814" i="11"/>
  <c r="P810" i="11"/>
  <c r="J810" i="11"/>
  <c r="I810" i="11"/>
  <c r="G810" i="11"/>
  <c r="P806" i="11"/>
  <c r="J806" i="11"/>
  <c r="I806" i="11"/>
  <c r="G806" i="11"/>
  <c r="P802" i="11"/>
  <c r="J802" i="11"/>
  <c r="I802" i="11"/>
  <c r="G802" i="11"/>
  <c r="P798" i="11"/>
  <c r="J798" i="11"/>
  <c r="I798" i="11"/>
  <c r="G798" i="11"/>
  <c r="P794" i="11"/>
  <c r="J794" i="11"/>
  <c r="I794" i="11"/>
  <c r="G794" i="11"/>
  <c r="P790" i="11"/>
  <c r="J790" i="11"/>
  <c r="I790" i="11"/>
  <c r="G790" i="11"/>
  <c r="P786" i="11"/>
  <c r="J786" i="11"/>
  <c r="I786" i="11"/>
  <c r="G786" i="11"/>
  <c r="P782" i="11"/>
  <c r="J782" i="11"/>
  <c r="I782" i="11"/>
  <c r="G782" i="11"/>
  <c r="P778" i="11"/>
  <c r="J778" i="11"/>
  <c r="I778" i="11"/>
  <c r="G778" i="11"/>
  <c r="P774" i="11"/>
  <c r="J774" i="11"/>
  <c r="I774" i="11"/>
  <c r="G774" i="11"/>
  <c r="P770" i="11"/>
  <c r="J770" i="11"/>
  <c r="I770" i="11"/>
  <c r="G770" i="11"/>
  <c r="P766" i="11"/>
  <c r="J766" i="11"/>
  <c r="I766" i="11"/>
  <c r="G766" i="11"/>
  <c r="P762" i="11"/>
  <c r="J762" i="11"/>
  <c r="I762" i="11"/>
  <c r="G762" i="11"/>
  <c r="P758" i="11"/>
  <c r="J758" i="11"/>
  <c r="I758" i="11"/>
  <c r="G758" i="11"/>
  <c r="P754" i="11"/>
  <c r="J754" i="11"/>
  <c r="I754" i="11"/>
  <c r="G754" i="11"/>
  <c r="P748" i="11"/>
  <c r="J748" i="11"/>
  <c r="I748" i="11"/>
  <c r="G748" i="11"/>
  <c r="P744" i="11"/>
  <c r="J744" i="11"/>
  <c r="I744" i="11"/>
  <c r="G744" i="11"/>
  <c r="P740" i="11"/>
  <c r="J740" i="11"/>
  <c r="I740" i="11"/>
  <c r="G740" i="11"/>
  <c r="P736" i="11"/>
  <c r="J736" i="11"/>
  <c r="I736" i="11"/>
  <c r="G736" i="11"/>
  <c r="P732" i="11"/>
  <c r="J732" i="11"/>
  <c r="I732" i="11"/>
  <c r="G732" i="11"/>
  <c r="P728" i="11"/>
  <c r="J728" i="11"/>
  <c r="I728" i="11"/>
  <c r="G728" i="11"/>
  <c r="P724" i="11"/>
  <c r="J724" i="11"/>
  <c r="I724" i="11"/>
  <c r="G724" i="11"/>
  <c r="P720" i="11"/>
  <c r="J720" i="11"/>
  <c r="I720" i="11"/>
  <c r="G720" i="11"/>
  <c r="P716" i="11"/>
  <c r="J716" i="11"/>
  <c r="I716" i="11"/>
  <c r="G716" i="11"/>
  <c r="P712" i="11"/>
  <c r="J712" i="11"/>
  <c r="I712" i="11"/>
  <c r="G712" i="11"/>
  <c r="P708" i="11"/>
  <c r="J708" i="11"/>
  <c r="I708" i="11"/>
  <c r="G708" i="11"/>
  <c r="P704" i="11"/>
  <c r="J704" i="11"/>
  <c r="I704" i="11"/>
  <c r="G704" i="11"/>
  <c r="P700" i="11"/>
  <c r="J700" i="11"/>
  <c r="I700" i="11"/>
  <c r="G700" i="11"/>
  <c r="P696" i="11"/>
  <c r="J696" i="11"/>
  <c r="I696" i="11"/>
  <c r="G696" i="11"/>
  <c r="P692" i="11"/>
  <c r="J692" i="11"/>
  <c r="I692" i="11"/>
  <c r="G692" i="11"/>
  <c r="P688" i="11"/>
  <c r="J688" i="11"/>
  <c r="I688" i="11"/>
  <c r="G688" i="11"/>
  <c r="P684" i="11"/>
  <c r="J684" i="11"/>
  <c r="I684" i="11"/>
  <c r="G684" i="11"/>
  <c r="P680" i="11"/>
  <c r="J680" i="11"/>
  <c r="I680" i="11"/>
  <c r="G680" i="11"/>
  <c r="P676" i="11"/>
  <c r="J676" i="11"/>
  <c r="I676" i="11"/>
  <c r="G676" i="11"/>
  <c r="P672" i="11"/>
  <c r="J672" i="11"/>
  <c r="I672" i="11"/>
  <c r="G672" i="11"/>
  <c r="P668" i="11"/>
  <c r="J668" i="11"/>
  <c r="I668" i="11"/>
  <c r="G668" i="11"/>
  <c r="P664" i="11"/>
  <c r="J664" i="11"/>
  <c r="I664" i="11"/>
  <c r="G664" i="11"/>
  <c r="P660" i="11"/>
  <c r="J660" i="11"/>
  <c r="I660" i="11"/>
  <c r="G660" i="11"/>
  <c r="P624" i="11"/>
  <c r="J624" i="11"/>
  <c r="I624" i="11"/>
  <c r="G624" i="11"/>
  <c r="P616" i="11"/>
  <c r="J616" i="11"/>
  <c r="I616" i="11"/>
  <c r="G616" i="11"/>
  <c r="P577" i="11"/>
  <c r="J577" i="11"/>
  <c r="I577" i="11"/>
  <c r="G577" i="11"/>
  <c r="P570" i="11"/>
  <c r="J570" i="11"/>
  <c r="I570" i="11"/>
  <c r="G570" i="11"/>
  <c r="P563" i="11"/>
  <c r="J563" i="11"/>
  <c r="I563" i="11"/>
  <c r="G563" i="11"/>
  <c r="P556" i="11"/>
  <c r="J556" i="11"/>
  <c r="I556" i="11"/>
  <c r="G556" i="11"/>
  <c r="P552" i="11"/>
  <c r="J552" i="11"/>
  <c r="I552" i="11"/>
  <c r="G552" i="11"/>
  <c r="P547" i="11"/>
  <c r="J547" i="11"/>
  <c r="I547" i="11"/>
  <c r="G547" i="11"/>
  <c r="P540" i="11"/>
  <c r="J540" i="11"/>
  <c r="I540" i="11"/>
  <c r="G540" i="11"/>
  <c r="P529" i="11"/>
  <c r="J529" i="11"/>
  <c r="I529" i="11"/>
  <c r="G529" i="11"/>
  <c r="P519" i="11"/>
  <c r="J519" i="11"/>
  <c r="I519" i="11"/>
  <c r="G519" i="11"/>
  <c r="P510" i="11"/>
  <c r="J510" i="11"/>
  <c r="I510" i="11"/>
  <c r="G510" i="11"/>
  <c r="P502" i="11"/>
  <c r="J502" i="11"/>
  <c r="I502" i="11"/>
  <c r="G502" i="11"/>
  <c r="P488" i="11"/>
  <c r="J488" i="11"/>
  <c r="I488" i="11"/>
  <c r="G488" i="11"/>
  <c r="P473" i="11"/>
  <c r="J473" i="11"/>
  <c r="I473" i="11"/>
  <c r="G473" i="11"/>
  <c r="P469" i="11"/>
  <c r="J469" i="11"/>
  <c r="I469" i="11"/>
  <c r="G469" i="11"/>
  <c r="P464" i="11"/>
  <c r="J464" i="11"/>
  <c r="I464" i="11"/>
  <c r="G464" i="11"/>
  <c r="P435" i="11"/>
  <c r="J435" i="11"/>
  <c r="I435" i="11"/>
  <c r="G435" i="11"/>
  <c r="P425" i="11"/>
  <c r="J425" i="11"/>
  <c r="I425" i="11"/>
  <c r="G425" i="11"/>
  <c r="P418" i="11"/>
  <c r="J418" i="11"/>
  <c r="I418" i="11"/>
  <c r="G418" i="11"/>
  <c r="P414" i="11"/>
  <c r="J414" i="11"/>
  <c r="I414" i="11"/>
  <c r="G414" i="11"/>
  <c r="P410" i="11"/>
  <c r="J410" i="11"/>
  <c r="I410" i="11"/>
  <c r="G410" i="11"/>
  <c r="P406" i="11"/>
  <c r="J406" i="11"/>
  <c r="I406" i="11"/>
  <c r="G406" i="11"/>
  <c r="P402" i="11"/>
  <c r="J402" i="11"/>
  <c r="I402" i="11"/>
  <c r="G402" i="11"/>
  <c r="P398" i="11"/>
  <c r="J398" i="11"/>
  <c r="I398" i="11"/>
  <c r="G398" i="11"/>
  <c r="P394" i="11"/>
  <c r="J394" i="11"/>
  <c r="I394" i="11"/>
  <c r="G394" i="11"/>
  <c r="P390" i="11"/>
  <c r="J390" i="11"/>
  <c r="I390" i="11"/>
  <c r="G390" i="11"/>
  <c r="P386" i="11"/>
  <c r="J386" i="11"/>
  <c r="I386" i="11"/>
  <c r="G386" i="11"/>
  <c r="P382" i="11"/>
  <c r="J382" i="11"/>
  <c r="I382" i="11"/>
  <c r="G382" i="11"/>
  <c r="P378" i="11"/>
  <c r="J378" i="11"/>
  <c r="I378" i="11"/>
  <c r="G378" i="11"/>
  <c r="P374" i="11"/>
  <c r="J374" i="11"/>
  <c r="I374" i="11"/>
  <c r="G374" i="11"/>
  <c r="P370" i="11"/>
  <c r="J370" i="11"/>
  <c r="I370" i="11"/>
  <c r="G370" i="11"/>
  <c r="P366" i="11"/>
  <c r="J366" i="11"/>
  <c r="I366" i="11"/>
  <c r="G366" i="11"/>
  <c r="P362" i="11"/>
  <c r="J362" i="11"/>
  <c r="I362" i="11"/>
  <c r="G362" i="11"/>
  <c r="P358" i="11"/>
  <c r="J358" i="11"/>
  <c r="I358" i="11"/>
  <c r="G358" i="11"/>
  <c r="P354" i="11"/>
  <c r="J354" i="11"/>
  <c r="I354" i="11"/>
  <c r="G354" i="11"/>
  <c r="P350" i="11"/>
  <c r="J350" i="11"/>
  <c r="I350" i="11"/>
  <c r="G350" i="11"/>
  <c r="P346" i="11"/>
  <c r="J346" i="11"/>
  <c r="I346" i="11"/>
  <c r="G346" i="11"/>
  <c r="P342" i="11"/>
  <c r="J342" i="11"/>
  <c r="I342" i="11"/>
  <c r="G342" i="11"/>
  <c r="P338" i="11"/>
  <c r="J338" i="11"/>
  <c r="I338" i="11"/>
  <c r="G338" i="11"/>
  <c r="P325" i="11"/>
  <c r="J325" i="11"/>
  <c r="I325" i="11"/>
  <c r="G325" i="11"/>
  <c r="P321" i="11"/>
  <c r="J321" i="11"/>
  <c r="I321" i="11"/>
  <c r="G321" i="11"/>
  <c r="P317" i="11"/>
  <c r="J317" i="11"/>
  <c r="I317" i="11"/>
  <c r="G317" i="11"/>
  <c r="P307" i="11"/>
  <c r="J307" i="11"/>
  <c r="I307" i="11"/>
  <c r="G307" i="11"/>
  <c r="P298" i="11"/>
  <c r="J298" i="11"/>
  <c r="I298" i="11"/>
  <c r="G298" i="11"/>
  <c r="P287" i="11"/>
  <c r="J287" i="11"/>
  <c r="I287" i="11"/>
  <c r="G287" i="11"/>
  <c r="P282" i="11"/>
  <c r="J282" i="11"/>
  <c r="I282" i="11"/>
  <c r="G282" i="11"/>
  <c r="P278" i="11"/>
  <c r="J278" i="11"/>
  <c r="I278" i="11"/>
  <c r="G278" i="11"/>
  <c r="P274" i="11"/>
  <c r="J274" i="11"/>
  <c r="I274" i="11"/>
  <c r="G274" i="11"/>
  <c r="P270" i="11"/>
  <c r="J270" i="11"/>
  <c r="I270" i="11"/>
  <c r="G270" i="11"/>
  <c r="P266" i="11"/>
  <c r="J266" i="11"/>
  <c r="I266" i="11"/>
  <c r="G266" i="11"/>
  <c r="P262" i="11"/>
  <c r="J262" i="11"/>
  <c r="I262" i="11"/>
  <c r="G262" i="11"/>
  <c r="P258" i="11"/>
  <c r="J258" i="11"/>
  <c r="I258" i="11"/>
  <c r="G258" i="11"/>
  <c r="P253" i="11"/>
  <c r="J253" i="11"/>
  <c r="I253" i="11"/>
  <c r="G253" i="11"/>
  <c r="P247" i="11"/>
  <c r="J247" i="11"/>
  <c r="I247" i="11"/>
  <c r="G247" i="11"/>
  <c r="P243" i="11"/>
  <c r="J243" i="11"/>
  <c r="I243" i="11"/>
  <c r="G243" i="11"/>
  <c r="P239" i="11"/>
  <c r="J239" i="11"/>
  <c r="I239" i="11"/>
  <c r="G239" i="11"/>
  <c r="P235" i="11"/>
  <c r="J235" i="11"/>
  <c r="I235" i="11"/>
  <c r="G235" i="11"/>
  <c r="P186" i="11"/>
  <c r="P185" i="11"/>
  <c r="P182" i="11"/>
  <c r="J182" i="11"/>
  <c r="I182" i="11"/>
  <c r="G182" i="11"/>
  <c r="P177" i="11"/>
  <c r="J177" i="11"/>
  <c r="I177" i="11"/>
  <c r="G177" i="11"/>
  <c r="P172" i="11"/>
  <c r="J172" i="11"/>
  <c r="I172" i="11"/>
  <c r="G172" i="11"/>
  <c r="P166" i="11"/>
  <c r="J166" i="11"/>
  <c r="I166" i="11"/>
  <c r="G166" i="11"/>
  <c r="P162" i="11"/>
  <c r="J162" i="11"/>
  <c r="I162" i="11"/>
  <c r="G162" i="11"/>
  <c r="P158" i="11"/>
  <c r="J158" i="11"/>
  <c r="I158" i="11"/>
  <c r="G158" i="11"/>
  <c r="P154" i="11"/>
  <c r="J154" i="11"/>
  <c r="I154" i="11"/>
  <c r="G154" i="11"/>
  <c r="P149" i="11"/>
  <c r="J149" i="11"/>
  <c r="I149" i="11"/>
  <c r="G149" i="11"/>
  <c r="P144" i="11"/>
  <c r="J144" i="11"/>
  <c r="I144" i="11"/>
  <c r="G144" i="11"/>
  <c r="P140" i="11"/>
  <c r="J140" i="11"/>
  <c r="I140" i="11"/>
  <c r="G140" i="11"/>
  <c r="P134" i="11"/>
  <c r="J134" i="11"/>
  <c r="I134" i="11"/>
  <c r="G134" i="11"/>
  <c r="P129" i="11"/>
  <c r="J129" i="11"/>
  <c r="I129" i="11"/>
  <c r="G129" i="11"/>
  <c r="P125" i="11"/>
  <c r="J125" i="11"/>
  <c r="I125" i="11"/>
  <c r="G125" i="11"/>
  <c r="P121" i="11"/>
  <c r="J121" i="11"/>
  <c r="I121" i="11"/>
  <c r="G121" i="11"/>
  <c r="P90" i="11"/>
  <c r="J90" i="11"/>
  <c r="I90" i="11"/>
  <c r="G90" i="11"/>
  <c r="P52" i="11"/>
  <c r="J52" i="11"/>
  <c r="I52" i="11"/>
  <c r="G52" i="11"/>
  <c r="P18" i="11"/>
  <c r="P39" i="11" s="1"/>
  <c r="J18" i="11"/>
  <c r="J39" i="11" s="1"/>
  <c r="I18" i="11"/>
  <c r="I39" i="11" s="1"/>
  <c r="G18" i="11"/>
  <c r="G39" i="11" s="1"/>
  <c r="P1204" i="10"/>
  <c r="J1204" i="10"/>
  <c r="I1204" i="10"/>
  <c r="G1204" i="10"/>
  <c r="P1199" i="10"/>
  <c r="J1199" i="10"/>
  <c r="I1199" i="10"/>
  <c r="G1199" i="10"/>
  <c r="P1195" i="10"/>
  <c r="J1195" i="10"/>
  <c r="I1195" i="10"/>
  <c r="G1195" i="10"/>
  <c r="P1191" i="10"/>
  <c r="J1191" i="10"/>
  <c r="I1191" i="10"/>
  <c r="G1191" i="10"/>
  <c r="P1186" i="10"/>
  <c r="J1186" i="10"/>
  <c r="I1186" i="10"/>
  <c r="G1186" i="10"/>
  <c r="P1181" i="10"/>
  <c r="J1181" i="10"/>
  <c r="I1181" i="10"/>
  <c r="G1181" i="10"/>
  <c r="P1176" i="10"/>
  <c r="J1176" i="10"/>
  <c r="I1176" i="10"/>
  <c r="G1176" i="10"/>
  <c r="P1172" i="10"/>
  <c r="J1172" i="10"/>
  <c r="I1172" i="10"/>
  <c r="G1172" i="10"/>
  <c r="P1167" i="10"/>
  <c r="J1167" i="10"/>
  <c r="I1167" i="10"/>
  <c r="G1167" i="10"/>
  <c r="P1162" i="10"/>
  <c r="J1162" i="10"/>
  <c r="I1162" i="10"/>
  <c r="G1162" i="10"/>
  <c r="P1157" i="10"/>
  <c r="J1157" i="10"/>
  <c r="I1157" i="10"/>
  <c r="G1157" i="10"/>
  <c r="P1152" i="10"/>
  <c r="J1152" i="10"/>
  <c r="I1152" i="10"/>
  <c r="G1152" i="10"/>
  <c r="P1147" i="10"/>
  <c r="J1147" i="10"/>
  <c r="I1147" i="10"/>
  <c r="G1147" i="10"/>
  <c r="P1143" i="10"/>
  <c r="J1143" i="10"/>
  <c r="I1143" i="10"/>
  <c r="G1143" i="10"/>
  <c r="P1138" i="10"/>
  <c r="J1138" i="10"/>
  <c r="I1138" i="10"/>
  <c r="G1138" i="10"/>
  <c r="P1133" i="10"/>
  <c r="J1133" i="10"/>
  <c r="I1133" i="10"/>
  <c r="G1133" i="10"/>
  <c r="P1128" i="10"/>
  <c r="J1128" i="10"/>
  <c r="I1128" i="10"/>
  <c r="G1128" i="10"/>
  <c r="P1124" i="10"/>
  <c r="J1124" i="10"/>
  <c r="I1124" i="10"/>
  <c r="G1124" i="10"/>
  <c r="P1107" i="10"/>
  <c r="P1076" i="10"/>
  <c r="J1076" i="10"/>
  <c r="I1076" i="10"/>
  <c r="G1076" i="10"/>
  <c r="P1070" i="10"/>
  <c r="J1070" i="10"/>
  <c r="I1070" i="10"/>
  <c r="G1070" i="10"/>
  <c r="P1065" i="10"/>
  <c r="J1065" i="10"/>
  <c r="I1065" i="10"/>
  <c r="G1065" i="10"/>
  <c r="P1060" i="10"/>
  <c r="J1060" i="10"/>
  <c r="I1060" i="10"/>
  <c r="G1060" i="10"/>
  <c r="P1056" i="10"/>
  <c r="J1056" i="10"/>
  <c r="I1056" i="10"/>
  <c r="G1056" i="10"/>
  <c r="P1051" i="10"/>
  <c r="J1051" i="10"/>
  <c r="I1051" i="10"/>
  <c r="G1051" i="10"/>
  <c r="P1042" i="10"/>
  <c r="J1042" i="10"/>
  <c r="I1042" i="10"/>
  <c r="G1042" i="10"/>
  <c r="G1080" i="10" s="1"/>
  <c r="P927" i="10"/>
  <c r="J927" i="10"/>
  <c r="I927" i="10"/>
  <c r="G927" i="10"/>
  <c r="P923" i="10"/>
  <c r="J923" i="10"/>
  <c r="I923" i="10"/>
  <c r="G923" i="10"/>
  <c r="P919" i="10"/>
  <c r="J919" i="10"/>
  <c r="I919" i="10"/>
  <c r="G919" i="10"/>
  <c r="P915" i="10"/>
  <c r="J915" i="10"/>
  <c r="I915" i="10"/>
  <c r="G915" i="10"/>
  <c r="P911" i="10"/>
  <c r="J911" i="10"/>
  <c r="I911" i="10"/>
  <c r="G911" i="10"/>
  <c r="P907" i="10"/>
  <c r="J907" i="10"/>
  <c r="I907" i="10"/>
  <c r="G907" i="10"/>
  <c r="P903" i="10"/>
  <c r="J903" i="10"/>
  <c r="I903" i="10"/>
  <c r="G903" i="10"/>
  <c r="P899" i="10"/>
  <c r="J899" i="10"/>
  <c r="I899" i="10"/>
  <c r="G899" i="10"/>
  <c r="P895" i="10"/>
  <c r="J895" i="10"/>
  <c r="I895" i="10"/>
  <c r="G895" i="10"/>
  <c r="P891" i="10"/>
  <c r="J891" i="10"/>
  <c r="I891" i="10"/>
  <c r="G891" i="10"/>
  <c r="P887" i="10"/>
  <c r="J887" i="10"/>
  <c r="I887" i="10"/>
  <c r="G887" i="10"/>
  <c r="P883" i="10"/>
  <c r="J883" i="10"/>
  <c r="I883" i="10"/>
  <c r="G883" i="10"/>
  <c r="P879" i="10"/>
  <c r="J879" i="10"/>
  <c r="I879" i="10"/>
  <c r="G879" i="10"/>
  <c r="P875" i="10"/>
  <c r="J875" i="10"/>
  <c r="I875" i="10"/>
  <c r="G875" i="10"/>
  <c r="P871" i="10"/>
  <c r="J871" i="10"/>
  <c r="I871" i="10"/>
  <c r="G871" i="10"/>
  <c r="P867" i="10"/>
  <c r="J867" i="10"/>
  <c r="I867" i="10"/>
  <c r="G867" i="10"/>
  <c r="P863" i="10"/>
  <c r="J863" i="10"/>
  <c r="I863" i="10"/>
  <c r="G863" i="10"/>
  <c r="P859" i="10"/>
  <c r="J859" i="10"/>
  <c r="I859" i="10"/>
  <c r="G859" i="10"/>
  <c r="P855" i="10"/>
  <c r="J855" i="10"/>
  <c r="I855" i="10"/>
  <c r="G855" i="10"/>
  <c r="P851" i="10"/>
  <c r="J851" i="10"/>
  <c r="I851" i="10"/>
  <c r="G851" i="10"/>
  <c r="P847" i="10"/>
  <c r="J847" i="10"/>
  <c r="I847" i="10"/>
  <c r="G847" i="10"/>
  <c r="P843" i="10"/>
  <c r="J843" i="10"/>
  <c r="I843" i="10"/>
  <c r="G843" i="10"/>
  <c r="P838" i="10"/>
  <c r="J838" i="10"/>
  <c r="I838" i="10"/>
  <c r="G838" i="10"/>
  <c r="P834" i="10"/>
  <c r="J834" i="10"/>
  <c r="I834" i="10"/>
  <c r="G834" i="10"/>
  <c r="P830" i="10"/>
  <c r="J830" i="10"/>
  <c r="I830" i="10"/>
  <c r="G830" i="10"/>
  <c r="P826" i="10"/>
  <c r="J826" i="10"/>
  <c r="I826" i="10"/>
  <c r="G826" i="10"/>
  <c r="P822" i="10"/>
  <c r="J822" i="10"/>
  <c r="I822" i="10"/>
  <c r="G822" i="10"/>
  <c r="P818" i="10"/>
  <c r="J818" i="10"/>
  <c r="I818" i="10"/>
  <c r="G818" i="10"/>
  <c r="P814" i="10"/>
  <c r="J814" i="10"/>
  <c r="I814" i="10"/>
  <c r="G814" i="10"/>
  <c r="P810" i="10"/>
  <c r="J810" i="10"/>
  <c r="I810" i="10"/>
  <c r="G810" i="10"/>
  <c r="P806" i="10"/>
  <c r="J806" i="10"/>
  <c r="I806" i="10"/>
  <c r="G806" i="10"/>
  <c r="P802" i="10"/>
  <c r="J802" i="10"/>
  <c r="I802" i="10"/>
  <c r="G802" i="10"/>
  <c r="P798" i="10"/>
  <c r="J798" i="10"/>
  <c r="I798" i="10"/>
  <c r="G798" i="10"/>
  <c r="P794" i="10"/>
  <c r="J794" i="10"/>
  <c r="I794" i="10"/>
  <c r="G794" i="10"/>
  <c r="P790" i="10"/>
  <c r="J790" i="10"/>
  <c r="I790" i="10"/>
  <c r="G790" i="10"/>
  <c r="P786" i="10"/>
  <c r="J786" i="10"/>
  <c r="I786" i="10"/>
  <c r="G786" i="10"/>
  <c r="P782" i="10"/>
  <c r="J782" i="10"/>
  <c r="I782" i="10"/>
  <c r="G782" i="10"/>
  <c r="P778" i="10"/>
  <c r="J778" i="10"/>
  <c r="I778" i="10"/>
  <c r="G778" i="10"/>
  <c r="P774" i="10"/>
  <c r="J774" i="10"/>
  <c r="I774" i="10"/>
  <c r="G774" i="10"/>
  <c r="P770" i="10"/>
  <c r="J770" i="10"/>
  <c r="I770" i="10"/>
  <c r="G770" i="10"/>
  <c r="P766" i="10"/>
  <c r="J766" i="10"/>
  <c r="I766" i="10"/>
  <c r="G766" i="10"/>
  <c r="P762" i="10"/>
  <c r="J762" i="10"/>
  <c r="I762" i="10"/>
  <c r="G762" i="10"/>
  <c r="P758" i="10"/>
  <c r="J758" i="10"/>
  <c r="I758" i="10"/>
  <c r="G758" i="10"/>
  <c r="P754" i="10"/>
  <c r="J754" i="10"/>
  <c r="I754" i="10"/>
  <c r="G754" i="10"/>
  <c r="P748" i="10"/>
  <c r="J748" i="10"/>
  <c r="I748" i="10"/>
  <c r="G748" i="10"/>
  <c r="P744" i="10"/>
  <c r="J744" i="10"/>
  <c r="I744" i="10"/>
  <c r="G744" i="10"/>
  <c r="P740" i="10"/>
  <c r="J740" i="10"/>
  <c r="I740" i="10"/>
  <c r="G740" i="10"/>
  <c r="P736" i="10"/>
  <c r="J736" i="10"/>
  <c r="I736" i="10"/>
  <c r="G736" i="10"/>
  <c r="P732" i="10"/>
  <c r="J732" i="10"/>
  <c r="I732" i="10"/>
  <c r="G732" i="10"/>
  <c r="P728" i="10"/>
  <c r="J728" i="10"/>
  <c r="I728" i="10"/>
  <c r="G728" i="10"/>
  <c r="P724" i="10"/>
  <c r="J724" i="10"/>
  <c r="I724" i="10"/>
  <c r="G724" i="10"/>
  <c r="P720" i="10"/>
  <c r="J720" i="10"/>
  <c r="I720" i="10"/>
  <c r="G720" i="10"/>
  <c r="P716" i="10"/>
  <c r="J716" i="10"/>
  <c r="I716" i="10"/>
  <c r="G716" i="10"/>
  <c r="P712" i="10"/>
  <c r="J712" i="10"/>
  <c r="I712" i="10"/>
  <c r="G712" i="10"/>
  <c r="P708" i="10"/>
  <c r="J708" i="10"/>
  <c r="I708" i="10"/>
  <c r="G708" i="10"/>
  <c r="P704" i="10"/>
  <c r="J704" i="10"/>
  <c r="I704" i="10"/>
  <c r="G704" i="10"/>
  <c r="P700" i="10"/>
  <c r="J700" i="10"/>
  <c r="I700" i="10"/>
  <c r="G700" i="10"/>
  <c r="P696" i="10"/>
  <c r="J696" i="10"/>
  <c r="I696" i="10"/>
  <c r="G696" i="10"/>
  <c r="P692" i="10"/>
  <c r="J692" i="10"/>
  <c r="I692" i="10"/>
  <c r="G692" i="10"/>
  <c r="P688" i="10"/>
  <c r="J688" i="10"/>
  <c r="I688" i="10"/>
  <c r="G688" i="10"/>
  <c r="P684" i="10"/>
  <c r="J684" i="10"/>
  <c r="I684" i="10"/>
  <c r="G684" i="10"/>
  <c r="P680" i="10"/>
  <c r="J680" i="10"/>
  <c r="I680" i="10"/>
  <c r="G680" i="10"/>
  <c r="P676" i="10"/>
  <c r="J676" i="10"/>
  <c r="I676" i="10"/>
  <c r="G676" i="10"/>
  <c r="P672" i="10"/>
  <c r="J672" i="10"/>
  <c r="I672" i="10"/>
  <c r="G672" i="10"/>
  <c r="P668" i="10"/>
  <c r="J668" i="10"/>
  <c r="I668" i="10"/>
  <c r="G668" i="10"/>
  <c r="P664" i="10"/>
  <c r="J664" i="10"/>
  <c r="I664" i="10"/>
  <c r="G664" i="10"/>
  <c r="P660" i="10"/>
  <c r="J660" i="10"/>
  <c r="I660" i="10"/>
  <c r="G660" i="10"/>
  <c r="P624" i="10"/>
  <c r="J624" i="10"/>
  <c r="I624" i="10"/>
  <c r="G624" i="10"/>
  <c r="P616" i="10"/>
  <c r="J616" i="10"/>
  <c r="I616" i="10"/>
  <c r="G616" i="10"/>
  <c r="P577" i="10"/>
  <c r="J577" i="10"/>
  <c r="I577" i="10"/>
  <c r="G577" i="10"/>
  <c r="P570" i="10"/>
  <c r="J570" i="10"/>
  <c r="I570" i="10"/>
  <c r="G570" i="10"/>
  <c r="P563" i="10"/>
  <c r="J563" i="10"/>
  <c r="I563" i="10"/>
  <c r="G563" i="10"/>
  <c r="P556" i="10"/>
  <c r="J556" i="10"/>
  <c r="I556" i="10"/>
  <c r="G556" i="10"/>
  <c r="P552" i="10"/>
  <c r="J552" i="10"/>
  <c r="I552" i="10"/>
  <c r="G552" i="10"/>
  <c r="P547" i="10"/>
  <c r="J547" i="10"/>
  <c r="I547" i="10"/>
  <c r="G547" i="10"/>
  <c r="P540" i="10"/>
  <c r="J540" i="10"/>
  <c r="I540" i="10"/>
  <c r="G540" i="10"/>
  <c r="P529" i="10"/>
  <c r="J529" i="10"/>
  <c r="I529" i="10"/>
  <c r="G529" i="10"/>
  <c r="P519" i="10"/>
  <c r="J519" i="10"/>
  <c r="I519" i="10"/>
  <c r="G519" i="10"/>
  <c r="P510" i="10"/>
  <c r="J510" i="10"/>
  <c r="I510" i="10"/>
  <c r="G510" i="10"/>
  <c r="P502" i="10"/>
  <c r="J502" i="10"/>
  <c r="I502" i="10"/>
  <c r="G502" i="10"/>
  <c r="P488" i="10"/>
  <c r="J488" i="10"/>
  <c r="I488" i="10"/>
  <c r="G488" i="10"/>
  <c r="P473" i="10"/>
  <c r="J473" i="10"/>
  <c r="I473" i="10"/>
  <c r="G473" i="10"/>
  <c r="P469" i="10"/>
  <c r="J469" i="10"/>
  <c r="I469" i="10"/>
  <c r="G469" i="10"/>
  <c r="P464" i="10"/>
  <c r="J464" i="10"/>
  <c r="I464" i="10"/>
  <c r="G464" i="10"/>
  <c r="P435" i="10"/>
  <c r="J435" i="10"/>
  <c r="I435" i="10"/>
  <c r="G435" i="10"/>
  <c r="P425" i="10"/>
  <c r="J425" i="10"/>
  <c r="I425" i="10"/>
  <c r="G425" i="10"/>
  <c r="P418" i="10"/>
  <c r="J418" i="10"/>
  <c r="I418" i="10"/>
  <c r="G418" i="10"/>
  <c r="P414" i="10"/>
  <c r="J414" i="10"/>
  <c r="I414" i="10"/>
  <c r="G414" i="10"/>
  <c r="P410" i="10"/>
  <c r="J410" i="10"/>
  <c r="I410" i="10"/>
  <c r="G410" i="10"/>
  <c r="P406" i="10"/>
  <c r="J406" i="10"/>
  <c r="I406" i="10"/>
  <c r="G406" i="10"/>
  <c r="P402" i="10"/>
  <c r="J402" i="10"/>
  <c r="I402" i="10"/>
  <c r="G402" i="10"/>
  <c r="P398" i="10"/>
  <c r="J398" i="10"/>
  <c r="I398" i="10"/>
  <c r="G398" i="10"/>
  <c r="P394" i="10"/>
  <c r="J394" i="10"/>
  <c r="I394" i="10"/>
  <c r="G394" i="10"/>
  <c r="P390" i="10"/>
  <c r="J390" i="10"/>
  <c r="I390" i="10"/>
  <c r="G390" i="10"/>
  <c r="P386" i="10"/>
  <c r="J386" i="10"/>
  <c r="I386" i="10"/>
  <c r="G386" i="10"/>
  <c r="P382" i="10"/>
  <c r="J382" i="10"/>
  <c r="I382" i="10"/>
  <c r="G382" i="10"/>
  <c r="P378" i="10"/>
  <c r="J378" i="10"/>
  <c r="I378" i="10"/>
  <c r="G378" i="10"/>
  <c r="P374" i="10"/>
  <c r="J374" i="10"/>
  <c r="I374" i="10"/>
  <c r="G374" i="10"/>
  <c r="P370" i="10"/>
  <c r="J370" i="10"/>
  <c r="I370" i="10"/>
  <c r="G370" i="10"/>
  <c r="P366" i="10"/>
  <c r="J366" i="10"/>
  <c r="I366" i="10"/>
  <c r="G366" i="10"/>
  <c r="P362" i="10"/>
  <c r="J362" i="10"/>
  <c r="I362" i="10"/>
  <c r="G362" i="10"/>
  <c r="P358" i="10"/>
  <c r="J358" i="10"/>
  <c r="I358" i="10"/>
  <c r="G358" i="10"/>
  <c r="P354" i="10"/>
  <c r="J354" i="10"/>
  <c r="I354" i="10"/>
  <c r="G354" i="10"/>
  <c r="P350" i="10"/>
  <c r="J350" i="10"/>
  <c r="I350" i="10"/>
  <c r="G350" i="10"/>
  <c r="P346" i="10"/>
  <c r="J346" i="10"/>
  <c r="I346" i="10"/>
  <c r="G346" i="10"/>
  <c r="P342" i="10"/>
  <c r="J342" i="10"/>
  <c r="I342" i="10"/>
  <c r="G342" i="10"/>
  <c r="P338" i="10"/>
  <c r="J338" i="10"/>
  <c r="I338" i="10"/>
  <c r="G338" i="10"/>
  <c r="P325" i="10"/>
  <c r="J325" i="10"/>
  <c r="I325" i="10"/>
  <c r="G325" i="10"/>
  <c r="P321" i="10"/>
  <c r="J321" i="10"/>
  <c r="I321" i="10"/>
  <c r="G321" i="10"/>
  <c r="P317" i="10"/>
  <c r="J317" i="10"/>
  <c r="I317" i="10"/>
  <c r="G317" i="10"/>
  <c r="P307" i="10"/>
  <c r="J307" i="10"/>
  <c r="I307" i="10"/>
  <c r="G307" i="10"/>
  <c r="P298" i="10"/>
  <c r="J298" i="10"/>
  <c r="I298" i="10"/>
  <c r="G298" i="10"/>
  <c r="P287" i="10"/>
  <c r="J287" i="10"/>
  <c r="I287" i="10"/>
  <c r="G287" i="10"/>
  <c r="P282" i="10"/>
  <c r="J282" i="10"/>
  <c r="I282" i="10"/>
  <c r="G282" i="10"/>
  <c r="P278" i="10"/>
  <c r="J278" i="10"/>
  <c r="I278" i="10"/>
  <c r="G278" i="10"/>
  <c r="P274" i="10"/>
  <c r="J274" i="10"/>
  <c r="I274" i="10"/>
  <c r="G274" i="10"/>
  <c r="P270" i="10"/>
  <c r="J270" i="10"/>
  <c r="I270" i="10"/>
  <c r="G270" i="10"/>
  <c r="P266" i="10"/>
  <c r="J266" i="10"/>
  <c r="I266" i="10"/>
  <c r="G266" i="10"/>
  <c r="P262" i="10"/>
  <c r="J262" i="10"/>
  <c r="I262" i="10"/>
  <c r="G262" i="10"/>
  <c r="P258" i="10"/>
  <c r="J258" i="10"/>
  <c r="I258" i="10"/>
  <c r="G258" i="10"/>
  <c r="P253" i="10"/>
  <c r="J253" i="10"/>
  <c r="I253" i="10"/>
  <c r="G253" i="10"/>
  <c r="P247" i="10"/>
  <c r="J247" i="10"/>
  <c r="I247" i="10"/>
  <c r="G247" i="10"/>
  <c r="P243" i="10"/>
  <c r="J243" i="10"/>
  <c r="I243" i="10"/>
  <c r="G243" i="10"/>
  <c r="P239" i="10"/>
  <c r="J239" i="10"/>
  <c r="I239" i="10"/>
  <c r="G239" i="10"/>
  <c r="P235" i="10"/>
  <c r="J235" i="10"/>
  <c r="I235" i="10"/>
  <c r="G235" i="10"/>
  <c r="P186" i="10"/>
  <c r="P185" i="10"/>
  <c r="P182" i="10"/>
  <c r="J182" i="10"/>
  <c r="I182" i="10"/>
  <c r="G182" i="10"/>
  <c r="P177" i="10"/>
  <c r="J177" i="10"/>
  <c r="I177" i="10"/>
  <c r="G177" i="10"/>
  <c r="P172" i="10"/>
  <c r="J172" i="10"/>
  <c r="I172" i="10"/>
  <c r="G172" i="10"/>
  <c r="P166" i="10"/>
  <c r="J166" i="10"/>
  <c r="I166" i="10"/>
  <c r="G166" i="10"/>
  <c r="P162" i="10"/>
  <c r="J162" i="10"/>
  <c r="I162" i="10"/>
  <c r="G162" i="10"/>
  <c r="P158" i="10"/>
  <c r="J158" i="10"/>
  <c r="I158" i="10"/>
  <c r="G158" i="10"/>
  <c r="P154" i="10"/>
  <c r="J154" i="10"/>
  <c r="I154" i="10"/>
  <c r="G154" i="10"/>
  <c r="P149" i="10"/>
  <c r="J149" i="10"/>
  <c r="I149" i="10"/>
  <c r="G149" i="10"/>
  <c r="P144" i="10"/>
  <c r="J144" i="10"/>
  <c r="I144" i="10"/>
  <c r="G144" i="10"/>
  <c r="P140" i="10"/>
  <c r="J140" i="10"/>
  <c r="I140" i="10"/>
  <c r="G140" i="10"/>
  <c r="P134" i="10"/>
  <c r="J134" i="10"/>
  <c r="I134" i="10"/>
  <c r="G134" i="10"/>
  <c r="P129" i="10"/>
  <c r="J129" i="10"/>
  <c r="I129" i="10"/>
  <c r="G129" i="10"/>
  <c r="P125" i="10"/>
  <c r="J125" i="10"/>
  <c r="I125" i="10"/>
  <c r="G125" i="10"/>
  <c r="P121" i="10"/>
  <c r="J121" i="10"/>
  <c r="I121" i="10"/>
  <c r="G121" i="10"/>
  <c r="P90" i="10"/>
  <c r="J90" i="10"/>
  <c r="I90" i="10"/>
  <c r="G90" i="10"/>
  <c r="P52" i="10"/>
  <c r="J52" i="10"/>
  <c r="I52" i="10"/>
  <c r="G52" i="10"/>
  <c r="P18" i="10"/>
  <c r="P39" i="10" s="1"/>
  <c r="J18" i="10"/>
  <c r="J39" i="10" s="1"/>
  <c r="I18" i="10"/>
  <c r="I39" i="10" s="1"/>
  <c r="G18" i="10"/>
  <c r="G39" i="10" s="1"/>
  <c r="P1204" i="9"/>
  <c r="J1204" i="9"/>
  <c r="I1204" i="9"/>
  <c r="G1204" i="9"/>
  <c r="P1199" i="9"/>
  <c r="J1199" i="9"/>
  <c r="I1199" i="9"/>
  <c r="G1199" i="9"/>
  <c r="P1195" i="9"/>
  <c r="J1195" i="9"/>
  <c r="I1195" i="9"/>
  <c r="G1195" i="9"/>
  <c r="P1191" i="9"/>
  <c r="J1191" i="9"/>
  <c r="I1191" i="9"/>
  <c r="G1191" i="9"/>
  <c r="P1186" i="9"/>
  <c r="J1186" i="9"/>
  <c r="I1186" i="9"/>
  <c r="G1186" i="9"/>
  <c r="P1181" i="9"/>
  <c r="J1181" i="9"/>
  <c r="I1181" i="9"/>
  <c r="G1181" i="9"/>
  <c r="P1176" i="9"/>
  <c r="J1176" i="9"/>
  <c r="I1176" i="9"/>
  <c r="G1176" i="9"/>
  <c r="P1172" i="9"/>
  <c r="J1172" i="9"/>
  <c r="I1172" i="9"/>
  <c r="G1172" i="9"/>
  <c r="P1167" i="9"/>
  <c r="J1167" i="9"/>
  <c r="I1167" i="9"/>
  <c r="G1167" i="9"/>
  <c r="P1162" i="9"/>
  <c r="J1162" i="9"/>
  <c r="I1162" i="9"/>
  <c r="G1162" i="9"/>
  <c r="P1157" i="9"/>
  <c r="J1157" i="9"/>
  <c r="I1157" i="9"/>
  <c r="G1157" i="9"/>
  <c r="P1152" i="9"/>
  <c r="J1152" i="9"/>
  <c r="I1152" i="9"/>
  <c r="G1152" i="9"/>
  <c r="P1147" i="9"/>
  <c r="J1147" i="9"/>
  <c r="I1147" i="9"/>
  <c r="G1147" i="9"/>
  <c r="P1143" i="9"/>
  <c r="J1143" i="9"/>
  <c r="I1143" i="9"/>
  <c r="G1143" i="9"/>
  <c r="P1138" i="9"/>
  <c r="J1138" i="9"/>
  <c r="I1138" i="9"/>
  <c r="G1138" i="9"/>
  <c r="P1133" i="9"/>
  <c r="J1133" i="9"/>
  <c r="I1133" i="9"/>
  <c r="G1133" i="9"/>
  <c r="P1128" i="9"/>
  <c r="J1128" i="9"/>
  <c r="I1128" i="9"/>
  <c r="G1128" i="9"/>
  <c r="P1124" i="9"/>
  <c r="J1124" i="9"/>
  <c r="I1124" i="9"/>
  <c r="G1124" i="9"/>
  <c r="P1107" i="9"/>
  <c r="P1076" i="9"/>
  <c r="J1076" i="9"/>
  <c r="I1076" i="9"/>
  <c r="G1076" i="9"/>
  <c r="P1070" i="9"/>
  <c r="J1070" i="9"/>
  <c r="I1070" i="9"/>
  <c r="G1070" i="9"/>
  <c r="P1065" i="9"/>
  <c r="J1065" i="9"/>
  <c r="I1065" i="9"/>
  <c r="G1065" i="9"/>
  <c r="P1060" i="9"/>
  <c r="J1060" i="9"/>
  <c r="I1060" i="9"/>
  <c r="G1060" i="9"/>
  <c r="P1056" i="9"/>
  <c r="J1056" i="9"/>
  <c r="I1056" i="9"/>
  <c r="G1056" i="9"/>
  <c r="P1051" i="9"/>
  <c r="J1051" i="9"/>
  <c r="I1051" i="9"/>
  <c r="G1051" i="9"/>
  <c r="P1042" i="9"/>
  <c r="J1042" i="9"/>
  <c r="I1042" i="9"/>
  <c r="G1042" i="9"/>
  <c r="G1080" i="9" s="1"/>
  <c r="P927" i="9"/>
  <c r="J927" i="9"/>
  <c r="I927" i="9"/>
  <c r="G927" i="9"/>
  <c r="P923" i="9"/>
  <c r="J923" i="9"/>
  <c r="I923" i="9"/>
  <c r="G923" i="9"/>
  <c r="P919" i="9"/>
  <c r="J919" i="9"/>
  <c r="I919" i="9"/>
  <c r="G919" i="9"/>
  <c r="P915" i="9"/>
  <c r="J915" i="9"/>
  <c r="I915" i="9"/>
  <c r="G915" i="9"/>
  <c r="P911" i="9"/>
  <c r="J911" i="9"/>
  <c r="I911" i="9"/>
  <c r="G911" i="9"/>
  <c r="P907" i="9"/>
  <c r="J907" i="9"/>
  <c r="I907" i="9"/>
  <c r="G907" i="9"/>
  <c r="P903" i="9"/>
  <c r="J903" i="9"/>
  <c r="I903" i="9"/>
  <c r="G903" i="9"/>
  <c r="P899" i="9"/>
  <c r="J899" i="9"/>
  <c r="I899" i="9"/>
  <c r="G899" i="9"/>
  <c r="P895" i="9"/>
  <c r="J895" i="9"/>
  <c r="I895" i="9"/>
  <c r="G895" i="9"/>
  <c r="P891" i="9"/>
  <c r="J891" i="9"/>
  <c r="I891" i="9"/>
  <c r="G891" i="9"/>
  <c r="P887" i="9"/>
  <c r="J887" i="9"/>
  <c r="I887" i="9"/>
  <c r="G887" i="9"/>
  <c r="P883" i="9"/>
  <c r="J883" i="9"/>
  <c r="I883" i="9"/>
  <c r="G883" i="9"/>
  <c r="P879" i="9"/>
  <c r="J879" i="9"/>
  <c r="I879" i="9"/>
  <c r="G879" i="9"/>
  <c r="P875" i="9"/>
  <c r="J875" i="9"/>
  <c r="I875" i="9"/>
  <c r="G875" i="9"/>
  <c r="P871" i="9"/>
  <c r="J871" i="9"/>
  <c r="I871" i="9"/>
  <c r="G871" i="9"/>
  <c r="P867" i="9"/>
  <c r="J867" i="9"/>
  <c r="I867" i="9"/>
  <c r="G867" i="9"/>
  <c r="P863" i="9"/>
  <c r="J863" i="9"/>
  <c r="I863" i="9"/>
  <c r="G863" i="9"/>
  <c r="P859" i="9"/>
  <c r="J859" i="9"/>
  <c r="I859" i="9"/>
  <c r="G859" i="9"/>
  <c r="P855" i="9"/>
  <c r="J855" i="9"/>
  <c r="I855" i="9"/>
  <c r="G855" i="9"/>
  <c r="P851" i="9"/>
  <c r="J851" i="9"/>
  <c r="I851" i="9"/>
  <c r="G851" i="9"/>
  <c r="P847" i="9"/>
  <c r="J847" i="9"/>
  <c r="I847" i="9"/>
  <c r="G847" i="9"/>
  <c r="P843" i="9"/>
  <c r="J843" i="9"/>
  <c r="I843" i="9"/>
  <c r="G843" i="9"/>
  <c r="P838" i="9"/>
  <c r="J838" i="9"/>
  <c r="I838" i="9"/>
  <c r="G838" i="9"/>
  <c r="P834" i="9"/>
  <c r="J834" i="9"/>
  <c r="I834" i="9"/>
  <c r="G834" i="9"/>
  <c r="P830" i="9"/>
  <c r="J830" i="9"/>
  <c r="I830" i="9"/>
  <c r="G830" i="9"/>
  <c r="P826" i="9"/>
  <c r="J826" i="9"/>
  <c r="I826" i="9"/>
  <c r="G826" i="9"/>
  <c r="P822" i="9"/>
  <c r="J822" i="9"/>
  <c r="I822" i="9"/>
  <c r="G822" i="9"/>
  <c r="P818" i="9"/>
  <c r="J818" i="9"/>
  <c r="I818" i="9"/>
  <c r="G818" i="9"/>
  <c r="P814" i="9"/>
  <c r="J814" i="9"/>
  <c r="I814" i="9"/>
  <c r="G814" i="9"/>
  <c r="P810" i="9"/>
  <c r="J810" i="9"/>
  <c r="I810" i="9"/>
  <c r="G810" i="9"/>
  <c r="P806" i="9"/>
  <c r="J806" i="9"/>
  <c r="I806" i="9"/>
  <c r="G806" i="9"/>
  <c r="P802" i="9"/>
  <c r="J802" i="9"/>
  <c r="I802" i="9"/>
  <c r="G802" i="9"/>
  <c r="P798" i="9"/>
  <c r="J798" i="9"/>
  <c r="I798" i="9"/>
  <c r="G798" i="9"/>
  <c r="P794" i="9"/>
  <c r="J794" i="9"/>
  <c r="I794" i="9"/>
  <c r="G794" i="9"/>
  <c r="P790" i="9"/>
  <c r="J790" i="9"/>
  <c r="I790" i="9"/>
  <c r="G790" i="9"/>
  <c r="P786" i="9"/>
  <c r="J786" i="9"/>
  <c r="I786" i="9"/>
  <c r="G786" i="9"/>
  <c r="P782" i="9"/>
  <c r="J782" i="9"/>
  <c r="I782" i="9"/>
  <c r="G782" i="9"/>
  <c r="P778" i="9"/>
  <c r="J778" i="9"/>
  <c r="I778" i="9"/>
  <c r="G778" i="9"/>
  <c r="P774" i="9"/>
  <c r="J774" i="9"/>
  <c r="I774" i="9"/>
  <c r="G774" i="9"/>
  <c r="P770" i="9"/>
  <c r="J770" i="9"/>
  <c r="I770" i="9"/>
  <c r="G770" i="9"/>
  <c r="P766" i="9"/>
  <c r="J766" i="9"/>
  <c r="I766" i="9"/>
  <c r="G766" i="9"/>
  <c r="P762" i="9"/>
  <c r="J762" i="9"/>
  <c r="I762" i="9"/>
  <c r="G762" i="9"/>
  <c r="P758" i="9"/>
  <c r="J758" i="9"/>
  <c r="I758" i="9"/>
  <c r="G758" i="9"/>
  <c r="P754" i="9"/>
  <c r="J754" i="9"/>
  <c r="I754" i="9"/>
  <c r="G754" i="9"/>
  <c r="P748" i="9"/>
  <c r="J748" i="9"/>
  <c r="I748" i="9"/>
  <c r="G748" i="9"/>
  <c r="P744" i="9"/>
  <c r="J744" i="9"/>
  <c r="I744" i="9"/>
  <c r="G744" i="9"/>
  <c r="P740" i="9"/>
  <c r="J740" i="9"/>
  <c r="I740" i="9"/>
  <c r="G740" i="9"/>
  <c r="P736" i="9"/>
  <c r="J736" i="9"/>
  <c r="I736" i="9"/>
  <c r="G736" i="9"/>
  <c r="P732" i="9"/>
  <c r="J732" i="9"/>
  <c r="I732" i="9"/>
  <c r="G732" i="9"/>
  <c r="P728" i="9"/>
  <c r="J728" i="9"/>
  <c r="I728" i="9"/>
  <c r="G728" i="9"/>
  <c r="P724" i="9"/>
  <c r="J724" i="9"/>
  <c r="I724" i="9"/>
  <c r="G724" i="9"/>
  <c r="P720" i="9"/>
  <c r="J720" i="9"/>
  <c r="I720" i="9"/>
  <c r="G720" i="9"/>
  <c r="P716" i="9"/>
  <c r="J716" i="9"/>
  <c r="I716" i="9"/>
  <c r="G716" i="9"/>
  <c r="P712" i="9"/>
  <c r="J712" i="9"/>
  <c r="I712" i="9"/>
  <c r="G712" i="9"/>
  <c r="P708" i="9"/>
  <c r="J708" i="9"/>
  <c r="I708" i="9"/>
  <c r="G708" i="9"/>
  <c r="P704" i="9"/>
  <c r="J704" i="9"/>
  <c r="I704" i="9"/>
  <c r="G704" i="9"/>
  <c r="P700" i="9"/>
  <c r="J700" i="9"/>
  <c r="I700" i="9"/>
  <c r="G700" i="9"/>
  <c r="P696" i="9"/>
  <c r="J696" i="9"/>
  <c r="I696" i="9"/>
  <c r="G696" i="9"/>
  <c r="P692" i="9"/>
  <c r="J692" i="9"/>
  <c r="I692" i="9"/>
  <c r="G692" i="9"/>
  <c r="P688" i="9"/>
  <c r="J688" i="9"/>
  <c r="I688" i="9"/>
  <c r="G688" i="9"/>
  <c r="P684" i="9"/>
  <c r="J684" i="9"/>
  <c r="I684" i="9"/>
  <c r="G684" i="9"/>
  <c r="P680" i="9"/>
  <c r="J680" i="9"/>
  <c r="I680" i="9"/>
  <c r="G680" i="9"/>
  <c r="P676" i="9"/>
  <c r="J676" i="9"/>
  <c r="I676" i="9"/>
  <c r="G676" i="9"/>
  <c r="P672" i="9"/>
  <c r="J672" i="9"/>
  <c r="I672" i="9"/>
  <c r="G672" i="9"/>
  <c r="P668" i="9"/>
  <c r="J668" i="9"/>
  <c r="I668" i="9"/>
  <c r="G668" i="9"/>
  <c r="P664" i="9"/>
  <c r="J664" i="9"/>
  <c r="I664" i="9"/>
  <c r="G664" i="9"/>
  <c r="P660" i="9"/>
  <c r="J660" i="9"/>
  <c r="I660" i="9"/>
  <c r="G660" i="9"/>
  <c r="P624" i="9"/>
  <c r="J624" i="9"/>
  <c r="I624" i="9"/>
  <c r="G624" i="9"/>
  <c r="P616" i="9"/>
  <c r="J616" i="9"/>
  <c r="I616" i="9"/>
  <c r="G616" i="9"/>
  <c r="P577" i="9"/>
  <c r="J577" i="9"/>
  <c r="I577" i="9"/>
  <c r="G577" i="9"/>
  <c r="P570" i="9"/>
  <c r="J570" i="9"/>
  <c r="I570" i="9"/>
  <c r="G570" i="9"/>
  <c r="P563" i="9"/>
  <c r="J563" i="9"/>
  <c r="I563" i="9"/>
  <c r="G563" i="9"/>
  <c r="P556" i="9"/>
  <c r="J556" i="9"/>
  <c r="I556" i="9"/>
  <c r="G556" i="9"/>
  <c r="P552" i="9"/>
  <c r="J552" i="9"/>
  <c r="I552" i="9"/>
  <c r="G552" i="9"/>
  <c r="P547" i="9"/>
  <c r="J547" i="9"/>
  <c r="I547" i="9"/>
  <c r="G547" i="9"/>
  <c r="P540" i="9"/>
  <c r="J540" i="9"/>
  <c r="I540" i="9"/>
  <c r="G540" i="9"/>
  <c r="P529" i="9"/>
  <c r="J529" i="9"/>
  <c r="I529" i="9"/>
  <c r="G529" i="9"/>
  <c r="P519" i="9"/>
  <c r="J519" i="9"/>
  <c r="I519" i="9"/>
  <c r="G519" i="9"/>
  <c r="P510" i="9"/>
  <c r="J510" i="9"/>
  <c r="I510" i="9"/>
  <c r="G510" i="9"/>
  <c r="P502" i="9"/>
  <c r="J502" i="9"/>
  <c r="I502" i="9"/>
  <c r="G502" i="9"/>
  <c r="P488" i="9"/>
  <c r="J488" i="9"/>
  <c r="I488" i="9"/>
  <c r="G488" i="9"/>
  <c r="P473" i="9"/>
  <c r="J473" i="9"/>
  <c r="I473" i="9"/>
  <c r="G473" i="9"/>
  <c r="P469" i="9"/>
  <c r="J469" i="9"/>
  <c r="I469" i="9"/>
  <c r="G469" i="9"/>
  <c r="P464" i="9"/>
  <c r="J464" i="9"/>
  <c r="I464" i="9"/>
  <c r="G464" i="9"/>
  <c r="P435" i="9"/>
  <c r="J435" i="9"/>
  <c r="I435" i="9"/>
  <c r="G435" i="9"/>
  <c r="P425" i="9"/>
  <c r="J425" i="9"/>
  <c r="I425" i="9"/>
  <c r="G425" i="9"/>
  <c r="P418" i="9"/>
  <c r="J418" i="9"/>
  <c r="I418" i="9"/>
  <c r="G418" i="9"/>
  <c r="P414" i="9"/>
  <c r="J414" i="9"/>
  <c r="I414" i="9"/>
  <c r="G414" i="9"/>
  <c r="P410" i="9"/>
  <c r="J410" i="9"/>
  <c r="I410" i="9"/>
  <c r="G410" i="9"/>
  <c r="P406" i="9"/>
  <c r="J406" i="9"/>
  <c r="I406" i="9"/>
  <c r="G406" i="9"/>
  <c r="P402" i="9"/>
  <c r="J402" i="9"/>
  <c r="I402" i="9"/>
  <c r="G402" i="9"/>
  <c r="P398" i="9"/>
  <c r="J398" i="9"/>
  <c r="I398" i="9"/>
  <c r="G398" i="9"/>
  <c r="P394" i="9"/>
  <c r="J394" i="9"/>
  <c r="I394" i="9"/>
  <c r="G394" i="9"/>
  <c r="P390" i="9"/>
  <c r="J390" i="9"/>
  <c r="I390" i="9"/>
  <c r="G390" i="9"/>
  <c r="P386" i="9"/>
  <c r="J386" i="9"/>
  <c r="I386" i="9"/>
  <c r="G386" i="9"/>
  <c r="P382" i="9"/>
  <c r="J382" i="9"/>
  <c r="I382" i="9"/>
  <c r="G382" i="9"/>
  <c r="P378" i="9"/>
  <c r="J378" i="9"/>
  <c r="I378" i="9"/>
  <c r="G378" i="9"/>
  <c r="P374" i="9"/>
  <c r="J374" i="9"/>
  <c r="I374" i="9"/>
  <c r="G374" i="9"/>
  <c r="P370" i="9"/>
  <c r="J370" i="9"/>
  <c r="I370" i="9"/>
  <c r="G370" i="9"/>
  <c r="P366" i="9"/>
  <c r="J366" i="9"/>
  <c r="I366" i="9"/>
  <c r="G366" i="9"/>
  <c r="P362" i="9"/>
  <c r="J362" i="9"/>
  <c r="I362" i="9"/>
  <c r="G362" i="9"/>
  <c r="P358" i="9"/>
  <c r="J358" i="9"/>
  <c r="I358" i="9"/>
  <c r="G358" i="9"/>
  <c r="P354" i="9"/>
  <c r="J354" i="9"/>
  <c r="I354" i="9"/>
  <c r="G354" i="9"/>
  <c r="P350" i="9"/>
  <c r="J350" i="9"/>
  <c r="I350" i="9"/>
  <c r="G350" i="9"/>
  <c r="P346" i="9"/>
  <c r="J346" i="9"/>
  <c r="I346" i="9"/>
  <c r="G346" i="9"/>
  <c r="P342" i="9"/>
  <c r="J342" i="9"/>
  <c r="I342" i="9"/>
  <c r="G342" i="9"/>
  <c r="P338" i="9"/>
  <c r="J338" i="9"/>
  <c r="I338" i="9"/>
  <c r="G338" i="9"/>
  <c r="P325" i="9"/>
  <c r="J325" i="9"/>
  <c r="I325" i="9"/>
  <c r="G325" i="9"/>
  <c r="P321" i="9"/>
  <c r="J321" i="9"/>
  <c r="I321" i="9"/>
  <c r="G321" i="9"/>
  <c r="P317" i="9"/>
  <c r="J317" i="9"/>
  <c r="I317" i="9"/>
  <c r="G317" i="9"/>
  <c r="P307" i="9"/>
  <c r="J307" i="9"/>
  <c r="I307" i="9"/>
  <c r="G307" i="9"/>
  <c r="P298" i="9"/>
  <c r="J298" i="9"/>
  <c r="I298" i="9"/>
  <c r="G298" i="9"/>
  <c r="P287" i="9"/>
  <c r="J287" i="9"/>
  <c r="I287" i="9"/>
  <c r="G287" i="9"/>
  <c r="P282" i="9"/>
  <c r="J282" i="9"/>
  <c r="I282" i="9"/>
  <c r="G282" i="9"/>
  <c r="P278" i="9"/>
  <c r="J278" i="9"/>
  <c r="I278" i="9"/>
  <c r="G278" i="9"/>
  <c r="P274" i="9"/>
  <c r="J274" i="9"/>
  <c r="I274" i="9"/>
  <c r="G274" i="9"/>
  <c r="P270" i="9"/>
  <c r="J270" i="9"/>
  <c r="I270" i="9"/>
  <c r="G270" i="9"/>
  <c r="P266" i="9"/>
  <c r="J266" i="9"/>
  <c r="I266" i="9"/>
  <c r="G266" i="9"/>
  <c r="P262" i="9"/>
  <c r="J262" i="9"/>
  <c r="I262" i="9"/>
  <c r="G262" i="9"/>
  <c r="P258" i="9"/>
  <c r="J258" i="9"/>
  <c r="I258" i="9"/>
  <c r="G258" i="9"/>
  <c r="P253" i="9"/>
  <c r="J253" i="9"/>
  <c r="I253" i="9"/>
  <c r="G253" i="9"/>
  <c r="P247" i="9"/>
  <c r="J247" i="9"/>
  <c r="I247" i="9"/>
  <c r="G247" i="9"/>
  <c r="P243" i="9"/>
  <c r="J243" i="9"/>
  <c r="I243" i="9"/>
  <c r="G243" i="9"/>
  <c r="P239" i="9"/>
  <c r="J239" i="9"/>
  <c r="I239" i="9"/>
  <c r="G239" i="9"/>
  <c r="P235" i="9"/>
  <c r="J235" i="9"/>
  <c r="I235" i="9"/>
  <c r="G235" i="9"/>
  <c r="P186" i="9"/>
  <c r="P185" i="9"/>
  <c r="P182" i="9"/>
  <c r="J182" i="9"/>
  <c r="I182" i="9"/>
  <c r="G182" i="9"/>
  <c r="P177" i="9"/>
  <c r="J177" i="9"/>
  <c r="I177" i="9"/>
  <c r="G177" i="9"/>
  <c r="P172" i="9"/>
  <c r="J172" i="9"/>
  <c r="I172" i="9"/>
  <c r="G172" i="9"/>
  <c r="P166" i="9"/>
  <c r="J166" i="9"/>
  <c r="I166" i="9"/>
  <c r="G166" i="9"/>
  <c r="P162" i="9"/>
  <c r="J162" i="9"/>
  <c r="I162" i="9"/>
  <c r="G162" i="9"/>
  <c r="P158" i="9"/>
  <c r="J158" i="9"/>
  <c r="I158" i="9"/>
  <c r="G158" i="9"/>
  <c r="P154" i="9"/>
  <c r="J154" i="9"/>
  <c r="I154" i="9"/>
  <c r="G154" i="9"/>
  <c r="P149" i="9"/>
  <c r="J149" i="9"/>
  <c r="I149" i="9"/>
  <c r="G149" i="9"/>
  <c r="P144" i="9"/>
  <c r="J144" i="9"/>
  <c r="I144" i="9"/>
  <c r="G144" i="9"/>
  <c r="P140" i="9"/>
  <c r="J140" i="9"/>
  <c r="I140" i="9"/>
  <c r="G140" i="9"/>
  <c r="P134" i="9"/>
  <c r="J134" i="9"/>
  <c r="I134" i="9"/>
  <c r="G134" i="9"/>
  <c r="P129" i="9"/>
  <c r="J129" i="9"/>
  <c r="I129" i="9"/>
  <c r="G129" i="9"/>
  <c r="P125" i="9"/>
  <c r="J125" i="9"/>
  <c r="I125" i="9"/>
  <c r="G125" i="9"/>
  <c r="P121" i="9"/>
  <c r="J121" i="9"/>
  <c r="I121" i="9"/>
  <c r="G121" i="9"/>
  <c r="P90" i="9"/>
  <c r="J90" i="9"/>
  <c r="I90" i="9"/>
  <c r="G90" i="9"/>
  <c r="P52" i="9"/>
  <c r="J52" i="9"/>
  <c r="I52" i="9"/>
  <c r="G52" i="9"/>
  <c r="P18" i="9"/>
  <c r="P39" i="9" s="1"/>
  <c r="J18" i="9"/>
  <c r="J39" i="9" s="1"/>
  <c r="I18" i="9"/>
  <c r="I39" i="9" s="1"/>
  <c r="G18" i="9"/>
  <c r="G39" i="9" s="1"/>
  <c r="P1107" i="8"/>
  <c r="P1076" i="8"/>
  <c r="J1076" i="8"/>
  <c r="I1076" i="8"/>
  <c r="G1076" i="8"/>
  <c r="P1070" i="8"/>
  <c r="J1070" i="8"/>
  <c r="I1070" i="8"/>
  <c r="G1070" i="8"/>
  <c r="P1065" i="8"/>
  <c r="J1065" i="8"/>
  <c r="I1065" i="8"/>
  <c r="G1065" i="8"/>
  <c r="P1060" i="8"/>
  <c r="J1060" i="8"/>
  <c r="I1060" i="8"/>
  <c r="G1060" i="8"/>
  <c r="P1056" i="8"/>
  <c r="J1056" i="8"/>
  <c r="I1056" i="8"/>
  <c r="G1056" i="8"/>
  <c r="P1051" i="8"/>
  <c r="J1051" i="8"/>
  <c r="I1051" i="8"/>
  <c r="G1051" i="8"/>
  <c r="P1042" i="8"/>
  <c r="J1042" i="8"/>
  <c r="I1042" i="8"/>
  <c r="G1042" i="8"/>
  <c r="G1080" i="8" s="1"/>
  <c r="P927" i="8"/>
  <c r="J927" i="8"/>
  <c r="I927" i="8"/>
  <c r="G927" i="8"/>
  <c r="P923" i="8"/>
  <c r="J923" i="8"/>
  <c r="I923" i="8"/>
  <c r="G923" i="8"/>
  <c r="P919" i="8"/>
  <c r="J919" i="8"/>
  <c r="I919" i="8"/>
  <c r="G919" i="8"/>
  <c r="P915" i="8"/>
  <c r="J915" i="8"/>
  <c r="I915" i="8"/>
  <c r="G915" i="8"/>
  <c r="P911" i="8"/>
  <c r="J911" i="8"/>
  <c r="I911" i="8"/>
  <c r="G911" i="8"/>
  <c r="P907" i="8"/>
  <c r="J907" i="8"/>
  <c r="I907" i="8"/>
  <c r="G907" i="8"/>
  <c r="P903" i="8"/>
  <c r="J903" i="8"/>
  <c r="I903" i="8"/>
  <c r="G903" i="8"/>
  <c r="P899" i="8"/>
  <c r="J899" i="8"/>
  <c r="I899" i="8"/>
  <c r="G899" i="8"/>
  <c r="P895" i="8"/>
  <c r="J895" i="8"/>
  <c r="I895" i="8"/>
  <c r="G895" i="8"/>
  <c r="P891" i="8"/>
  <c r="J891" i="8"/>
  <c r="I891" i="8"/>
  <c r="G891" i="8"/>
  <c r="P887" i="8"/>
  <c r="J887" i="8"/>
  <c r="I887" i="8"/>
  <c r="G887" i="8"/>
  <c r="P883" i="8"/>
  <c r="J883" i="8"/>
  <c r="I883" i="8"/>
  <c r="G883" i="8"/>
  <c r="P879" i="8"/>
  <c r="J879" i="8"/>
  <c r="I879" i="8"/>
  <c r="G879" i="8"/>
  <c r="P875" i="8"/>
  <c r="J875" i="8"/>
  <c r="I875" i="8"/>
  <c r="G875" i="8"/>
  <c r="P871" i="8"/>
  <c r="J871" i="8"/>
  <c r="I871" i="8"/>
  <c r="G871" i="8"/>
  <c r="P867" i="8"/>
  <c r="J867" i="8"/>
  <c r="I867" i="8"/>
  <c r="G867" i="8"/>
  <c r="P863" i="8"/>
  <c r="J863" i="8"/>
  <c r="I863" i="8"/>
  <c r="G863" i="8"/>
  <c r="P859" i="8"/>
  <c r="J859" i="8"/>
  <c r="I859" i="8"/>
  <c r="G859" i="8"/>
  <c r="P855" i="8"/>
  <c r="J855" i="8"/>
  <c r="I855" i="8"/>
  <c r="G855" i="8"/>
  <c r="P851" i="8"/>
  <c r="J851" i="8"/>
  <c r="I851" i="8"/>
  <c r="G851" i="8"/>
  <c r="P847" i="8"/>
  <c r="J847" i="8"/>
  <c r="I847" i="8"/>
  <c r="G847" i="8"/>
  <c r="P843" i="8"/>
  <c r="J843" i="8"/>
  <c r="I843" i="8"/>
  <c r="G843" i="8"/>
  <c r="P838" i="8"/>
  <c r="J838" i="8"/>
  <c r="I838" i="8"/>
  <c r="G838" i="8"/>
  <c r="P834" i="8"/>
  <c r="J834" i="8"/>
  <c r="I834" i="8"/>
  <c r="G834" i="8"/>
  <c r="P830" i="8"/>
  <c r="J830" i="8"/>
  <c r="I830" i="8"/>
  <c r="G830" i="8"/>
  <c r="P826" i="8"/>
  <c r="J826" i="8"/>
  <c r="I826" i="8"/>
  <c r="G826" i="8"/>
  <c r="P822" i="8"/>
  <c r="J822" i="8"/>
  <c r="I822" i="8"/>
  <c r="G822" i="8"/>
  <c r="P818" i="8"/>
  <c r="J818" i="8"/>
  <c r="I818" i="8"/>
  <c r="G818" i="8"/>
  <c r="P814" i="8"/>
  <c r="J814" i="8"/>
  <c r="I814" i="8"/>
  <c r="G814" i="8"/>
  <c r="P810" i="8"/>
  <c r="J810" i="8"/>
  <c r="I810" i="8"/>
  <c r="G810" i="8"/>
  <c r="P806" i="8"/>
  <c r="J806" i="8"/>
  <c r="I806" i="8"/>
  <c r="G806" i="8"/>
  <c r="P802" i="8"/>
  <c r="J802" i="8"/>
  <c r="I802" i="8"/>
  <c r="G802" i="8"/>
  <c r="P798" i="8"/>
  <c r="J798" i="8"/>
  <c r="I798" i="8"/>
  <c r="G798" i="8"/>
  <c r="P794" i="8"/>
  <c r="J794" i="8"/>
  <c r="I794" i="8"/>
  <c r="G794" i="8"/>
  <c r="P790" i="8"/>
  <c r="J790" i="8"/>
  <c r="I790" i="8"/>
  <c r="G790" i="8"/>
  <c r="P786" i="8"/>
  <c r="J786" i="8"/>
  <c r="I786" i="8"/>
  <c r="G786" i="8"/>
  <c r="P782" i="8"/>
  <c r="J782" i="8"/>
  <c r="I782" i="8"/>
  <c r="G782" i="8"/>
  <c r="P778" i="8"/>
  <c r="J778" i="8"/>
  <c r="I778" i="8"/>
  <c r="G778" i="8"/>
  <c r="P774" i="8"/>
  <c r="J774" i="8"/>
  <c r="I774" i="8"/>
  <c r="G774" i="8"/>
  <c r="P770" i="8"/>
  <c r="J770" i="8"/>
  <c r="I770" i="8"/>
  <c r="G770" i="8"/>
  <c r="P766" i="8"/>
  <c r="J766" i="8"/>
  <c r="I766" i="8"/>
  <c r="G766" i="8"/>
  <c r="P762" i="8"/>
  <c r="J762" i="8"/>
  <c r="I762" i="8"/>
  <c r="G762" i="8"/>
  <c r="P758" i="8"/>
  <c r="J758" i="8"/>
  <c r="I758" i="8"/>
  <c r="G758" i="8"/>
  <c r="P754" i="8"/>
  <c r="J754" i="8"/>
  <c r="I754" i="8"/>
  <c r="G754" i="8"/>
  <c r="P748" i="8"/>
  <c r="J748" i="8"/>
  <c r="I748" i="8"/>
  <c r="G748" i="8"/>
  <c r="P744" i="8"/>
  <c r="J744" i="8"/>
  <c r="I744" i="8"/>
  <c r="G744" i="8"/>
  <c r="P740" i="8"/>
  <c r="J740" i="8"/>
  <c r="I740" i="8"/>
  <c r="G740" i="8"/>
  <c r="P736" i="8"/>
  <c r="J736" i="8"/>
  <c r="I736" i="8"/>
  <c r="G736" i="8"/>
  <c r="P732" i="8"/>
  <c r="J732" i="8"/>
  <c r="I732" i="8"/>
  <c r="G732" i="8"/>
  <c r="P728" i="8"/>
  <c r="J728" i="8"/>
  <c r="I728" i="8"/>
  <c r="G728" i="8"/>
  <c r="P724" i="8"/>
  <c r="J724" i="8"/>
  <c r="I724" i="8"/>
  <c r="G724" i="8"/>
  <c r="P720" i="8"/>
  <c r="J720" i="8"/>
  <c r="I720" i="8"/>
  <c r="G720" i="8"/>
  <c r="P716" i="8"/>
  <c r="J716" i="8"/>
  <c r="I716" i="8"/>
  <c r="G716" i="8"/>
  <c r="P712" i="8"/>
  <c r="J712" i="8"/>
  <c r="I712" i="8"/>
  <c r="G712" i="8"/>
  <c r="P708" i="8"/>
  <c r="J708" i="8"/>
  <c r="I708" i="8"/>
  <c r="G708" i="8"/>
  <c r="P704" i="8"/>
  <c r="J704" i="8"/>
  <c r="I704" i="8"/>
  <c r="G704" i="8"/>
  <c r="P700" i="8"/>
  <c r="J700" i="8"/>
  <c r="I700" i="8"/>
  <c r="G700" i="8"/>
  <c r="P696" i="8"/>
  <c r="J696" i="8"/>
  <c r="I696" i="8"/>
  <c r="G696" i="8"/>
  <c r="P692" i="8"/>
  <c r="J692" i="8"/>
  <c r="I692" i="8"/>
  <c r="G692" i="8"/>
  <c r="P688" i="8"/>
  <c r="J688" i="8"/>
  <c r="I688" i="8"/>
  <c r="G688" i="8"/>
  <c r="P684" i="8"/>
  <c r="J684" i="8"/>
  <c r="I684" i="8"/>
  <c r="G684" i="8"/>
  <c r="P680" i="8"/>
  <c r="J680" i="8"/>
  <c r="I680" i="8"/>
  <c r="G680" i="8"/>
  <c r="P676" i="8"/>
  <c r="J676" i="8"/>
  <c r="I676" i="8"/>
  <c r="G676" i="8"/>
  <c r="P672" i="8"/>
  <c r="J672" i="8"/>
  <c r="I672" i="8"/>
  <c r="G672" i="8"/>
  <c r="P668" i="8"/>
  <c r="J668" i="8"/>
  <c r="I668" i="8"/>
  <c r="G668" i="8"/>
  <c r="P664" i="8"/>
  <c r="J664" i="8"/>
  <c r="I664" i="8"/>
  <c r="G664" i="8"/>
  <c r="P660" i="8"/>
  <c r="J660" i="8"/>
  <c r="I660" i="8"/>
  <c r="G660" i="8"/>
  <c r="P624" i="8"/>
  <c r="J624" i="8"/>
  <c r="I624" i="8"/>
  <c r="G624" i="8"/>
  <c r="P616" i="8"/>
  <c r="J616" i="8"/>
  <c r="I616" i="8"/>
  <c r="G616" i="8"/>
  <c r="P577" i="8"/>
  <c r="J577" i="8"/>
  <c r="I577" i="8"/>
  <c r="G577" i="8"/>
  <c r="P570" i="8"/>
  <c r="J570" i="8"/>
  <c r="I570" i="8"/>
  <c r="G570" i="8"/>
  <c r="P563" i="8"/>
  <c r="J563" i="8"/>
  <c r="I563" i="8"/>
  <c r="G563" i="8"/>
  <c r="P556" i="8"/>
  <c r="J556" i="8"/>
  <c r="I556" i="8"/>
  <c r="G556" i="8"/>
  <c r="P552" i="8"/>
  <c r="J552" i="8"/>
  <c r="I552" i="8"/>
  <c r="G552" i="8"/>
  <c r="P547" i="8"/>
  <c r="J547" i="8"/>
  <c r="I547" i="8"/>
  <c r="G547" i="8"/>
  <c r="P540" i="8"/>
  <c r="J540" i="8"/>
  <c r="I540" i="8"/>
  <c r="G540" i="8"/>
  <c r="P529" i="8"/>
  <c r="J529" i="8"/>
  <c r="I529" i="8"/>
  <c r="G529" i="8"/>
  <c r="P519" i="8"/>
  <c r="J519" i="8"/>
  <c r="I519" i="8"/>
  <c r="G519" i="8"/>
  <c r="P510" i="8"/>
  <c r="J510" i="8"/>
  <c r="I510" i="8"/>
  <c r="G510" i="8"/>
  <c r="P502" i="8"/>
  <c r="J502" i="8"/>
  <c r="I502" i="8"/>
  <c r="G502" i="8"/>
  <c r="P488" i="8"/>
  <c r="J488" i="8"/>
  <c r="I488" i="8"/>
  <c r="G488" i="8"/>
  <c r="P473" i="8"/>
  <c r="J473" i="8"/>
  <c r="I473" i="8"/>
  <c r="G473" i="8"/>
  <c r="P469" i="8"/>
  <c r="J469" i="8"/>
  <c r="I469" i="8"/>
  <c r="G469" i="8"/>
  <c r="P464" i="8"/>
  <c r="J464" i="8"/>
  <c r="I464" i="8"/>
  <c r="G464" i="8"/>
  <c r="P435" i="8"/>
  <c r="J435" i="8"/>
  <c r="I435" i="8"/>
  <c r="G435" i="8"/>
  <c r="P425" i="8"/>
  <c r="J425" i="8"/>
  <c r="I425" i="8"/>
  <c r="G425" i="8"/>
  <c r="P418" i="8"/>
  <c r="J418" i="8"/>
  <c r="I418" i="8"/>
  <c r="G418" i="8"/>
  <c r="P414" i="8"/>
  <c r="J414" i="8"/>
  <c r="I414" i="8"/>
  <c r="G414" i="8"/>
  <c r="P410" i="8"/>
  <c r="J410" i="8"/>
  <c r="I410" i="8"/>
  <c r="G410" i="8"/>
  <c r="P406" i="8"/>
  <c r="J406" i="8"/>
  <c r="I406" i="8"/>
  <c r="G406" i="8"/>
  <c r="P402" i="8"/>
  <c r="J402" i="8"/>
  <c r="I402" i="8"/>
  <c r="G402" i="8"/>
  <c r="P398" i="8"/>
  <c r="J398" i="8"/>
  <c r="I398" i="8"/>
  <c r="G398" i="8"/>
  <c r="P394" i="8"/>
  <c r="J394" i="8"/>
  <c r="I394" i="8"/>
  <c r="G394" i="8"/>
  <c r="P390" i="8"/>
  <c r="J390" i="8"/>
  <c r="I390" i="8"/>
  <c r="G390" i="8"/>
  <c r="P386" i="8"/>
  <c r="J386" i="8"/>
  <c r="I386" i="8"/>
  <c r="G386" i="8"/>
  <c r="P382" i="8"/>
  <c r="J382" i="8"/>
  <c r="I382" i="8"/>
  <c r="G382" i="8"/>
  <c r="P378" i="8"/>
  <c r="J378" i="8"/>
  <c r="I378" i="8"/>
  <c r="G378" i="8"/>
  <c r="P374" i="8"/>
  <c r="J374" i="8"/>
  <c r="I374" i="8"/>
  <c r="G374" i="8"/>
  <c r="P370" i="8"/>
  <c r="J370" i="8"/>
  <c r="I370" i="8"/>
  <c r="G370" i="8"/>
  <c r="P366" i="8"/>
  <c r="J366" i="8"/>
  <c r="I366" i="8"/>
  <c r="G366" i="8"/>
  <c r="P362" i="8"/>
  <c r="J362" i="8"/>
  <c r="I362" i="8"/>
  <c r="G362" i="8"/>
  <c r="P358" i="8"/>
  <c r="J358" i="8"/>
  <c r="I358" i="8"/>
  <c r="G358" i="8"/>
  <c r="P354" i="8"/>
  <c r="J354" i="8"/>
  <c r="I354" i="8"/>
  <c r="G354" i="8"/>
  <c r="P350" i="8"/>
  <c r="J350" i="8"/>
  <c r="I350" i="8"/>
  <c r="G350" i="8"/>
  <c r="P346" i="8"/>
  <c r="J346" i="8"/>
  <c r="I346" i="8"/>
  <c r="G346" i="8"/>
  <c r="P342" i="8"/>
  <c r="J342" i="8"/>
  <c r="I342" i="8"/>
  <c r="G342" i="8"/>
  <c r="P338" i="8"/>
  <c r="J338" i="8"/>
  <c r="I338" i="8"/>
  <c r="G338" i="8"/>
  <c r="P325" i="8"/>
  <c r="J325" i="8"/>
  <c r="I325" i="8"/>
  <c r="G325" i="8"/>
  <c r="P321" i="8"/>
  <c r="J321" i="8"/>
  <c r="I321" i="8"/>
  <c r="G321" i="8"/>
  <c r="P317" i="8"/>
  <c r="J317" i="8"/>
  <c r="I317" i="8"/>
  <c r="G317" i="8"/>
  <c r="P307" i="8"/>
  <c r="J307" i="8"/>
  <c r="I307" i="8"/>
  <c r="G307" i="8"/>
  <c r="P298" i="8"/>
  <c r="J298" i="8"/>
  <c r="I298" i="8"/>
  <c r="G298" i="8"/>
  <c r="P287" i="8"/>
  <c r="J287" i="8"/>
  <c r="I287" i="8"/>
  <c r="G287" i="8"/>
  <c r="P282" i="8"/>
  <c r="J282" i="8"/>
  <c r="I282" i="8"/>
  <c r="G282" i="8"/>
  <c r="P278" i="8"/>
  <c r="J278" i="8"/>
  <c r="I278" i="8"/>
  <c r="G278" i="8"/>
  <c r="P274" i="8"/>
  <c r="J274" i="8"/>
  <c r="I274" i="8"/>
  <c r="G274" i="8"/>
  <c r="P270" i="8"/>
  <c r="J270" i="8"/>
  <c r="I270" i="8"/>
  <c r="G270" i="8"/>
  <c r="P266" i="8"/>
  <c r="J266" i="8"/>
  <c r="I266" i="8"/>
  <c r="G266" i="8"/>
  <c r="P262" i="8"/>
  <c r="J262" i="8"/>
  <c r="I262" i="8"/>
  <c r="G262" i="8"/>
  <c r="P258" i="8"/>
  <c r="J258" i="8"/>
  <c r="I258" i="8"/>
  <c r="G258" i="8"/>
  <c r="P253" i="8"/>
  <c r="J253" i="8"/>
  <c r="I253" i="8"/>
  <c r="G253" i="8"/>
  <c r="P247" i="8"/>
  <c r="J247" i="8"/>
  <c r="I247" i="8"/>
  <c r="G247" i="8"/>
  <c r="P243" i="8"/>
  <c r="J243" i="8"/>
  <c r="I243" i="8"/>
  <c r="G243" i="8"/>
  <c r="P239" i="8"/>
  <c r="J239" i="8"/>
  <c r="I239" i="8"/>
  <c r="G239" i="8"/>
  <c r="P235" i="8"/>
  <c r="J235" i="8"/>
  <c r="I235" i="8"/>
  <c r="G235" i="8"/>
  <c r="P186" i="8"/>
  <c r="P185" i="8"/>
  <c r="P182" i="8"/>
  <c r="J182" i="8"/>
  <c r="I182" i="8"/>
  <c r="G182" i="8"/>
  <c r="P177" i="8"/>
  <c r="J177" i="8"/>
  <c r="I177" i="8"/>
  <c r="G177" i="8"/>
  <c r="P172" i="8"/>
  <c r="J172" i="8"/>
  <c r="I172" i="8"/>
  <c r="G172" i="8"/>
  <c r="P166" i="8"/>
  <c r="J166" i="8"/>
  <c r="I166" i="8"/>
  <c r="G166" i="8"/>
  <c r="P162" i="8"/>
  <c r="J162" i="8"/>
  <c r="I162" i="8"/>
  <c r="G162" i="8"/>
  <c r="P158" i="8"/>
  <c r="J158" i="8"/>
  <c r="I158" i="8"/>
  <c r="G158" i="8"/>
  <c r="P154" i="8"/>
  <c r="J154" i="8"/>
  <c r="I154" i="8"/>
  <c r="G154" i="8"/>
  <c r="P149" i="8"/>
  <c r="J149" i="8"/>
  <c r="I149" i="8"/>
  <c r="G149" i="8"/>
  <c r="P144" i="8"/>
  <c r="J144" i="8"/>
  <c r="I144" i="8"/>
  <c r="G144" i="8"/>
  <c r="P140" i="8"/>
  <c r="J140" i="8"/>
  <c r="I140" i="8"/>
  <c r="G140" i="8"/>
  <c r="P134" i="8"/>
  <c r="J134" i="8"/>
  <c r="I134" i="8"/>
  <c r="G134" i="8"/>
  <c r="P129" i="8"/>
  <c r="J129" i="8"/>
  <c r="I129" i="8"/>
  <c r="G129" i="8"/>
  <c r="P125" i="8"/>
  <c r="J125" i="8"/>
  <c r="I125" i="8"/>
  <c r="G125" i="8"/>
  <c r="P121" i="8"/>
  <c r="J121" i="8"/>
  <c r="I121" i="8"/>
  <c r="G121" i="8"/>
  <c r="P90" i="8"/>
  <c r="J90" i="8"/>
  <c r="I90" i="8"/>
  <c r="G90" i="8"/>
  <c r="P52" i="8"/>
  <c r="J52" i="8"/>
  <c r="I52" i="8"/>
  <c r="G52" i="8"/>
  <c r="P18" i="8"/>
  <c r="P39" i="8" s="1"/>
  <c r="J18" i="8"/>
  <c r="J39" i="8" s="1"/>
  <c r="I18" i="8"/>
  <c r="I39" i="8" s="1"/>
  <c r="G18" i="8"/>
  <c r="G39" i="8" s="1"/>
  <c r="J1080" i="11" l="1"/>
  <c r="I1080" i="11"/>
  <c r="P1080" i="11"/>
  <c r="J1080" i="10"/>
  <c r="I1080" i="10"/>
  <c r="P1080" i="10"/>
  <c r="J1080" i="9"/>
  <c r="I1080" i="9"/>
  <c r="P1080" i="9"/>
  <c r="J1080" i="8"/>
  <c r="I1080" i="8"/>
  <c r="P1080" i="8"/>
  <c r="P1216" i="7"/>
  <c r="J1216" i="7"/>
  <c r="I1216" i="7"/>
  <c r="G1216" i="7"/>
  <c r="P1211" i="7"/>
  <c r="J1211" i="7"/>
  <c r="I1211" i="7"/>
  <c r="G1211" i="7"/>
  <c r="P1207" i="7"/>
  <c r="J1207" i="7"/>
  <c r="I1207" i="7"/>
  <c r="G1207" i="7"/>
  <c r="P1203" i="7"/>
  <c r="J1203" i="7"/>
  <c r="I1203" i="7"/>
  <c r="G1203" i="7"/>
  <c r="P1198" i="7"/>
  <c r="J1198" i="7"/>
  <c r="I1198" i="7"/>
  <c r="G1198" i="7"/>
  <c r="P1193" i="7"/>
  <c r="J1193" i="7"/>
  <c r="I1193" i="7"/>
  <c r="G1193" i="7"/>
  <c r="P1188" i="7"/>
  <c r="J1188" i="7"/>
  <c r="I1188" i="7"/>
  <c r="G1188" i="7"/>
  <c r="P1184" i="7"/>
  <c r="J1184" i="7"/>
  <c r="I1184" i="7"/>
  <c r="G1184" i="7"/>
  <c r="P1179" i="7"/>
  <c r="J1179" i="7"/>
  <c r="I1179" i="7"/>
  <c r="G1179" i="7"/>
  <c r="P1174" i="7"/>
  <c r="J1174" i="7"/>
  <c r="I1174" i="7"/>
  <c r="G1174" i="7"/>
  <c r="P1169" i="7"/>
  <c r="J1169" i="7"/>
  <c r="I1169" i="7"/>
  <c r="G1169" i="7"/>
  <c r="P1164" i="7"/>
  <c r="J1164" i="7"/>
  <c r="I1164" i="7"/>
  <c r="G1164" i="7"/>
  <c r="P1159" i="7"/>
  <c r="J1159" i="7"/>
  <c r="I1159" i="7"/>
  <c r="G1159" i="7"/>
  <c r="P1155" i="7"/>
  <c r="J1155" i="7"/>
  <c r="I1155" i="7"/>
  <c r="G1155" i="7"/>
  <c r="P1150" i="7"/>
  <c r="J1150" i="7"/>
  <c r="I1150" i="7"/>
  <c r="G1150" i="7"/>
  <c r="P1145" i="7"/>
  <c r="J1145" i="7"/>
  <c r="I1145" i="7"/>
  <c r="G1145" i="7"/>
  <c r="P1140" i="7"/>
  <c r="J1140" i="7"/>
  <c r="I1140" i="7"/>
  <c r="G1140" i="7"/>
  <c r="P1136" i="7"/>
  <c r="J1136" i="7"/>
  <c r="I1136" i="7"/>
  <c r="G1136" i="7"/>
  <c r="P1119" i="7"/>
  <c r="P1088" i="7"/>
  <c r="J1088" i="7"/>
  <c r="I1088" i="7"/>
  <c r="G1088" i="7"/>
  <c r="P1082" i="7"/>
  <c r="J1082" i="7"/>
  <c r="I1082" i="7"/>
  <c r="G1082" i="7"/>
  <c r="P1077" i="7"/>
  <c r="J1077" i="7"/>
  <c r="I1077" i="7"/>
  <c r="G1077" i="7"/>
  <c r="P1072" i="7"/>
  <c r="J1072" i="7"/>
  <c r="I1072" i="7"/>
  <c r="G1072" i="7"/>
  <c r="P1068" i="7"/>
  <c r="J1068" i="7"/>
  <c r="I1068" i="7"/>
  <c r="G1068" i="7"/>
  <c r="P1063" i="7"/>
  <c r="J1063" i="7"/>
  <c r="I1063" i="7"/>
  <c r="G1063" i="7"/>
  <c r="P1054" i="7"/>
  <c r="J1054" i="7"/>
  <c r="I1054" i="7"/>
  <c r="G1054" i="7"/>
  <c r="G1092" i="7" s="1"/>
  <c r="P939" i="7"/>
  <c r="J939" i="7"/>
  <c r="I939" i="7"/>
  <c r="G939" i="7"/>
  <c r="P935" i="7"/>
  <c r="J935" i="7"/>
  <c r="I935" i="7"/>
  <c r="G935" i="7"/>
  <c r="P931" i="7"/>
  <c r="J931" i="7"/>
  <c r="I931" i="7"/>
  <c r="G931" i="7"/>
  <c r="P927" i="7"/>
  <c r="J927" i="7"/>
  <c r="I927" i="7"/>
  <c r="G927" i="7"/>
  <c r="P923" i="7"/>
  <c r="J923" i="7"/>
  <c r="I923" i="7"/>
  <c r="G923" i="7"/>
  <c r="P919" i="7"/>
  <c r="J919" i="7"/>
  <c r="I919" i="7"/>
  <c r="G919" i="7"/>
  <c r="P915" i="7"/>
  <c r="J915" i="7"/>
  <c r="I915" i="7"/>
  <c r="G915" i="7"/>
  <c r="P911" i="7"/>
  <c r="J911" i="7"/>
  <c r="I911" i="7"/>
  <c r="G911" i="7"/>
  <c r="P907" i="7"/>
  <c r="J907" i="7"/>
  <c r="I907" i="7"/>
  <c r="G907" i="7"/>
  <c r="P903" i="7"/>
  <c r="J903" i="7"/>
  <c r="I903" i="7"/>
  <c r="G903" i="7"/>
  <c r="P899" i="7"/>
  <c r="J899" i="7"/>
  <c r="I899" i="7"/>
  <c r="G899" i="7"/>
  <c r="P895" i="7"/>
  <c r="J895" i="7"/>
  <c r="I895" i="7"/>
  <c r="G895" i="7"/>
  <c r="P891" i="7"/>
  <c r="J891" i="7"/>
  <c r="I891" i="7"/>
  <c r="G891" i="7"/>
  <c r="P887" i="7"/>
  <c r="J887" i="7"/>
  <c r="I887" i="7"/>
  <c r="G887" i="7"/>
  <c r="P883" i="7"/>
  <c r="J883" i="7"/>
  <c r="I883" i="7"/>
  <c r="G883" i="7"/>
  <c r="P879" i="7"/>
  <c r="J879" i="7"/>
  <c r="I879" i="7"/>
  <c r="G879" i="7"/>
  <c r="P875" i="7"/>
  <c r="J875" i="7"/>
  <c r="I875" i="7"/>
  <c r="G875" i="7"/>
  <c r="P871" i="7"/>
  <c r="J871" i="7"/>
  <c r="I871" i="7"/>
  <c r="G871" i="7"/>
  <c r="P867" i="7"/>
  <c r="J867" i="7"/>
  <c r="I867" i="7"/>
  <c r="G867" i="7"/>
  <c r="P863" i="7"/>
  <c r="J863" i="7"/>
  <c r="I863" i="7"/>
  <c r="G863" i="7"/>
  <c r="P859" i="7"/>
  <c r="J859" i="7"/>
  <c r="I859" i="7"/>
  <c r="G859" i="7"/>
  <c r="P855" i="7"/>
  <c r="J855" i="7"/>
  <c r="I855" i="7"/>
  <c r="G855" i="7"/>
  <c r="P850" i="7"/>
  <c r="J850" i="7"/>
  <c r="I850" i="7"/>
  <c r="G850" i="7"/>
  <c r="P846" i="7"/>
  <c r="J846" i="7"/>
  <c r="I846" i="7"/>
  <c r="G846" i="7"/>
  <c r="P842" i="7"/>
  <c r="J842" i="7"/>
  <c r="I842" i="7"/>
  <c r="G842" i="7"/>
  <c r="P838" i="7"/>
  <c r="J838" i="7"/>
  <c r="I838" i="7"/>
  <c r="G838" i="7"/>
  <c r="P834" i="7"/>
  <c r="J834" i="7"/>
  <c r="I834" i="7"/>
  <c r="G834" i="7"/>
  <c r="P830" i="7"/>
  <c r="J830" i="7"/>
  <c r="I830" i="7"/>
  <c r="G830" i="7"/>
  <c r="P826" i="7"/>
  <c r="J826" i="7"/>
  <c r="I826" i="7"/>
  <c r="G826" i="7"/>
  <c r="P822" i="7"/>
  <c r="J822" i="7"/>
  <c r="I822" i="7"/>
  <c r="G822" i="7"/>
  <c r="P818" i="7"/>
  <c r="J818" i="7"/>
  <c r="I818" i="7"/>
  <c r="G818" i="7"/>
  <c r="P814" i="7"/>
  <c r="J814" i="7"/>
  <c r="I814" i="7"/>
  <c r="G814" i="7"/>
  <c r="P810" i="7"/>
  <c r="J810" i="7"/>
  <c r="I810" i="7"/>
  <c r="G810" i="7"/>
  <c r="P806" i="7"/>
  <c r="J806" i="7"/>
  <c r="I806" i="7"/>
  <c r="G806" i="7"/>
  <c r="P802" i="7"/>
  <c r="J802" i="7"/>
  <c r="I802" i="7"/>
  <c r="G802" i="7"/>
  <c r="P798" i="7"/>
  <c r="J798" i="7"/>
  <c r="I798" i="7"/>
  <c r="G798" i="7"/>
  <c r="P794" i="7"/>
  <c r="J794" i="7"/>
  <c r="I794" i="7"/>
  <c r="G794" i="7"/>
  <c r="P790" i="7"/>
  <c r="J790" i="7"/>
  <c r="I790" i="7"/>
  <c r="G790" i="7"/>
  <c r="P786" i="7"/>
  <c r="J786" i="7"/>
  <c r="I786" i="7"/>
  <c r="G786" i="7"/>
  <c r="P782" i="7"/>
  <c r="J782" i="7"/>
  <c r="I782" i="7"/>
  <c r="G782" i="7"/>
  <c r="P778" i="7"/>
  <c r="J778" i="7"/>
  <c r="I778" i="7"/>
  <c r="G778" i="7"/>
  <c r="P774" i="7"/>
  <c r="J774" i="7"/>
  <c r="I774" i="7"/>
  <c r="G774" i="7"/>
  <c r="P770" i="7"/>
  <c r="J770" i="7"/>
  <c r="I770" i="7"/>
  <c r="G770" i="7"/>
  <c r="P766" i="7"/>
  <c r="J766" i="7"/>
  <c r="I766" i="7"/>
  <c r="G766" i="7"/>
  <c r="P760" i="7"/>
  <c r="J760" i="7"/>
  <c r="I760" i="7"/>
  <c r="G760" i="7"/>
  <c r="P756" i="7"/>
  <c r="J756" i="7"/>
  <c r="I756" i="7"/>
  <c r="G756" i="7"/>
  <c r="P752" i="7"/>
  <c r="J752" i="7"/>
  <c r="I752" i="7"/>
  <c r="G752" i="7"/>
  <c r="P748" i="7"/>
  <c r="J748" i="7"/>
  <c r="I748" i="7"/>
  <c r="G748" i="7"/>
  <c r="P744" i="7"/>
  <c r="J744" i="7"/>
  <c r="I744" i="7"/>
  <c r="G744" i="7"/>
  <c r="P740" i="7"/>
  <c r="J740" i="7"/>
  <c r="I740" i="7"/>
  <c r="G740" i="7"/>
  <c r="P736" i="7"/>
  <c r="J736" i="7"/>
  <c r="I736" i="7"/>
  <c r="G736" i="7"/>
  <c r="P732" i="7"/>
  <c r="J732" i="7"/>
  <c r="I732" i="7"/>
  <c r="G732" i="7"/>
  <c r="P728" i="7"/>
  <c r="J728" i="7"/>
  <c r="I728" i="7"/>
  <c r="G728" i="7"/>
  <c r="P724" i="7"/>
  <c r="J724" i="7"/>
  <c r="I724" i="7"/>
  <c r="G724" i="7"/>
  <c r="P720" i="7"/>
  <c r="J720" i="7"/>
  <c r="I720" i="7"/>
  <c r="G720" i="7"/>
  <c r="P716" i="7"/>
  <c r="J716" i="7"/>
  <c r="I716" i="7"/>
  <c r="G716" i="7"/>
  <c r="P712" i="7"/>
  <c r="J712" i="7"/>
  <c r="I712" i="7"/>
  <c r="G712" i="7"/>
  <c r="P708" i="7"/>
  <c r="J708" i="7"/>
  <c r="I708" i="7"/>
  <c r="G708" i="7"/>
  <c r="P704" i="7"/>
  <c r="J704" i="7"/>
  <c r="I704" i="7"/>
  <c r="G704" i="7"/>
  <c r="P700" i="7"/>
  <c r="J700" i="7"/>
  <c r="I700" i="7"/>
  <c r="G700" i="7"/>
  <c r="P696" i="7"/>
  <c r="J696" i="7"/>
  <c r="I696" i="7"/>
  <c r="G696" i="7"/>
  <c r="P692" i="7"/>
  <c r="J692" i="7"/>
  <c r="I692" i="7"/>
  <c r="G692" i="7"/>
  <c r="P688" i="7"/>
  <c r="J688" i="7"/>
  <c r="I688" i="7"/>
  <c r="G688" i="7"/>
  <c r="P684" i="7"/>
  <c r="J684" i="7"/>
  <c r="I684" i="7"/>
  <c r="G684" i="7"/>
  <c r="P680" i="7"/>
  <c r="J680" i="7"/>
  <c r="I680" i="7"/>
  <c r="G680" i="7"/>
  <c r="P676" i="7"/>
  <c r="J676" i="7"/>
  <c r="I676" i="7"/>
  <c r="G676" i="7"/>
  <c r="P672" i="7"/>
  <c r="J672" i="7"/>
  <c r="I672" i="7"/>
  <c r="G672" i="7"/>
  <c r="P636" i="7"/>
  <c r="J636" i="7"/>
  <c r="I636" i="7"/>
  <c r="G636" i="7"/>
  <c r="P628" i="7"/>
  <c r="J628" i="7"/>
  <c r="I628" i="7"/>
  <c r="G628" i="7"/>
  <c r="P589" i="7"/>
  <c r="J589" i="7"/>
  <c r="I589" i="7"/>
  <c r="G589" i="7"/>
  <c r="P582" i="7"/>
  <c r="J582" i="7"/>
  <c r="I582" i="7"/>
  <c r="G582" i="7"/>
  <c r="P575" i="7"/>
  <c r="J575" i="7"/>
  <c r="I575" i="7"/>
  <c r="G575" i="7"/>
  <c r="P568" i="7"/>
  <c r="J568" i="7"/>
  <c r="I568" i="7"/>
  <c r="G568" i="7"/>
  <c r="P564" i="7"/>
  <c r="J564" i="7"/>
  <c r="I564" i="7"/>
  <c r="G564" i="7"/>
  <c r="P559" i="7"/>
  <c r="J559" i="7"/>
  <c r="I559" i="7"/>
  <c r="G559" i="7"/>
  <c r="P552" i="7"/>
  <c r="J552" i="7"/>
  <c r="I552" i="7"/>
  <c r="G552" i="7"/>
  <c r="P541" i="7"/>
  <c r="J541" i="7"/>
  <c r="I541" i="7"/>
  <c r="G541" i="7"/>
  <c r="P531" i="7"/>
  <c r="J531" i="7"/>
  <c r="I531" i="7"/>
  <c r="G531" i="7"/>
  <c r="P522" i="7"/>
  <c r="J522" i="7"/>
  <c r="I522" i="7"/>
  <c r="G522" i="7"/>
  <c r="P514" i="7"/>
  <c r="J514" i="7"/>
  <c r="I514" i="7"/>
  <c r="G514" i="7"/>
  <c r="P500" i="7"/>
  <c r="J500" i="7"/>
  <c r="I500" i="7"/>
  <c r="G500" i="7"/>
  <c r="P485" i="7"/>
  <c r="J485" i="7"/>
  <c r="I485" i="7"/>
  <c r="G485" i="7"/>
  <c r="P481" i="7"/>
  <c r="J481" i="7"/>
  <c r="I481" i="7"/>
  <c r="G481" i="7"/>
  <c r="P476" i="7"/>
  <c r="J476" i="7"/>
  <c r="I476" i="7"/>
  <c r="G476" i="7"/>
  <c r="P447" i="7"/>
  <c r="J447" i="7"/>
  <c r="I447" i="7"/>
  <c r="G447" i="7"/>
  <c r="P437" i="7"/>
  <c r="J437" i="7"/>
  <c r="I437" i="7"/>
  <c r="G437" i="7"/>
  <c r="P430" i="7"/>
  <c r="J430" i="7"/>
  <c r="I430" i="7"/>
  <c r="G430" i="7"/>
  <c r="P426" i="7"/>
  <c r="J426" i="7"/>
  <c r="I426" i="7"/>
  <c r="G426" i="7"/>
  <c r="P422" i="7"/>
  <c r="J422" i="7"/>
  <c r="I422" i="7"/>
  <c r="G422" i="7"/>
  <c r="P418" i="7"/>
  <c r="J418" i="7"/>
  <c r="I418" i="7"/>
  <c r="G418" i="7"/>
  <c r="P414" i="7"/>
  <c r="J414" i="7"/>
  <c r="I414" i="7"/>
  <c r="G414" i="7"/>
  <c r="P410" i="7"/>
  <c r="J410" i="7"/>
  <c r="I410" i="7"/>
  <c r="G410" i="7"/>
  <c r="P406" i="7"/>
  <c r="J406" i="7"/>
  <c r="I406" i="7"/>
  <c r="G406" i="7"/>
  <c r="P402" i="7"/>
  <c r="J402" i="7"/>
  <c r="I402" i="7"/>
  <c r="G402" i="7"/>
  <c r="P398" i="7"/>
  <c r="J398" i="7"/>
  <c r="I398" i="7"/>
  <c r="G398" i="7"/>
  <c r="P394" i="7"/>
  <c r="J394" i="7"/>
  <c r="I394" i="7"/>
  <c r="G394" i="7"/>
  <c r="P390" i="7"/>
  <c r="J390" i="7"/>
  <c r="I390" i="7"/>
  <c r="G390" i="7"/>
  <c r="P386" i="7"/>
  <c r="J386" i="7"/>
  <c r="I386" i="7"/>
  <c r="G386" i="7"/>
  <c r="P382" i="7"/>
  <c r="J382" i="7"/>
  <c r="I382" i="7"/>
  <c r="G382" i="7"/>
  <c r="P378" i="7"/>
  <c r="J378" i="7"/>
  <c r="I378" i="7"/>
  <c r="G378" i="7"/>
  <c r="P374" i="7"/>
  <c r="J374" i="7"/>
  <c r="I374" i="7"/>
  <c r="G374" i="7"/>
  <c r="P370" i="7"/>
  <c r="J370" i="7"/>
  <c r="I370" i="7"/>
  <c r="G370" i="7"/>
  <c r="P366" i="7"/>
  <c r="J366" i="7"/>
  <c r="I366" i="7"/>
  <c r="G366" i="7"/>
  <c r="P362" i="7"/>
  <c r="J362" i="7"/>
  <c r="I362" i="7"/>
  <c r="G362" i="7"/>
  <c r="P358" i="7"/>
  <c r="J358" i="7"/>
  <c r="I358" i="7"/>
  <c r="G358" i="7"/>
  <c r="P354" i="7"/>
  <c r="J354" i="7"/>
  <c r="I354" i="7"/>
  <c r="G354" i="7"/>
  <c r="P350" i="7"/>
  <c r="J350" i="7"/>
  <c r="I350" i="7"/>
  <c r="G350" i="7"/>
  <c r="P298" i="7"/>
  <c r="J298" i="7"/>
  <c r="I298" i="7"/>
  <c r="G298" i="7"/>
  <c r="P287" i="7"/>
  <c r="J287" i="7"/>
  <c r="I287" i="7"/>
  <c r="G287" i="7"/>
  <c r="P282" i="7"/>
  <c r="J282" i="7"/>
  <c r="I282" i="7"/>
  <c r="G282" i="7"/>
  <c r="P278" i="7"/>
  <c r="J278" i="7"/>
  <c r="I278" i="7"/>
  <c r="G278" i="7"/>
  <c r="P274" i="7"/>
  <c r="J274" i="7"/>
  <c r="I274" i="7"/>
  <c r="G274" i="7"/>
  <c r="P270" i="7"/>
  <c r="J270" i="7"/>
  <c r="I270" i="7"/>
  <c r="G270" i="7"/>
  <c r="P266" i="7"/>
  <c r="J266" i="7"/>
  <c r="I266" i="7"/>
  <c r="G266" i="7"/>
  <c r="P262" i="7"/>
  <c r="J262" i="7"/>
  <c r="I262" i="7"/>
  <c r="G262" i="7"/>
  <c r="P258" i="7"/>
  <c r="J258" i="7"/>
  <c r="I258" i="7"/>
  <c r="G258" i="7"/>
  <c r="P253" i="7"/>
  <c r="J253" i="7"/>
  <c r="I253" i="7"/>
  <c r="G253" i="7"/>
  <c r="P247" i="7"/>
  <c r="J247" i="7"/>
  <c r="I247" i="7"/>
  <c r="G247" i="7"/>
  <c r="P243" i="7"/>
  <c r="J243" i="7"/>
  <c r="I243" i="7"/>
  <c r="G243" i="7"/>
  <c r="P239" i="7"/>
  <c r="J239" i="7"/>
  <c r="I239" i="7"/>
  <c r="G239" i="7"/>
  <c r="P235" i="7"/>
  <c r="J235" i="7"/>
  <c r="I235" i="7"/>
  <c r="G235" i="7"/>
  <c r="P186" i="7"/>
  <c r="P185" i="7"/>
  <c r="P182" i="7"/>
  <c r="J182" i="7"/>
  <c r="I182" i="7"/>
  <c r="G182" i="7"/>
  <c r="P177" i="7"/>
  <c r="J177" i="7"/>
  <c r="I177" i="7"/>
  <c r="G177" i="7"/>
  <c r="P172" i="7"/>
  <c r="J172" i="7"/>
  <c r="I172" i="7"/>
  <c r="G172" i="7"/>
  <c r="P166" i="7"/>
  <c r="J166" i="7"/>
  <c r="I166" i="7"/>
  <c r="G166" i="7"/>
  <c r="P162" i="7"/>
  <c r="J162" i="7"/>
  <c r="I162" i="7"/>
  <c r="G162" i="7"/>
  <c r="P158" i="7"/>
  <c r="J158" i="7"/>
  <c r="I158" i="7"/>
  <c r="G158" i="7"/>
  <c r="P154" i="7"/>
  <c r="J154" i="7"/>
  <c r="I154" i="7"/>
  <c r="G154" i="7"/>
  <c r="P149" i="7"/>
  <c r="J149" i="7"/>
  <c r="I149" i="7"/>
  <c r="G149" i="7"/>
  <c r="P144" i="7"/>
  <c r="J144" i="7"/>
  <c r="I144" i="7"/>
  <c r="G144" i="7"/>
  <c r="P140" i="7"/>
  <c r="J140" i="7"/>
  <c r="I140" i="7"/>
  <c r="G140" i="7"/>
  <c r="P134" i="7"/>
  <c r="J134" i="7"/>
  <c r="I134" i="7"/>
  <c r="G134" i="7"/>
  <c r="P129" i="7"/>
  <c r="J129" i="7"/>
  <c r="I129" i="7"/>
  <c r="G129" i="7"/>
  <c r="P125" i="7"/>
  <c r="J125" i="7"/>
  <c r="I125" i="7"/>
  <c r="G125" i="7"/>
  <c r="P121" i="7"/>
  <c r="J121" i="7"/>
  <c r="I121" i="7"/>
  <c r="G121" i="7"/>
  <c r="P90" i="7"/>
  <c r="J90" i="7"/>
  <c r="I90" i="7"/>
  <c r="G90" i="7"/>
  <c r="P52" i="7"/>
  <c r="J52" i="7"/>
  <c r="I52" i="7"/>
  <c r="G52" i="7"/>
  <c r="P18" i="7"/>
  <c r="P39" i="7" s="1"/>
  <c r="J18" i="7"/>
  <c r="J39" i="7" s="1"/>
  <c r="I18" i="7"/>
  <c r="I39" i="7" s="1"/>
  <c r="G18" i="7"/>
  <c r="G39" i="7" s="1"/>
  <c r="P1204" i="6"/>
  <c r="J1204" i="6"/>
  <c r="I1204" i="6"/>
  <c r="G1204" i="6"/>
  <c r="P1199" i="6"/>
  <c r="J1199" i="6"/>
  <c r="I1199" i="6"/>
  <c r="G1199" i="6"/>
  <c r="P1195" i="6"/>
  <c r="J1195" i="6"/>
  <c r="I1195" i="6"/>
  <c r="G1195" i="6"/>
  <c r="P1191" i="6"/>
  <c r="J1191" i="6"/>
  <c r="I1191" i="6"/>
  <c r="G1191" i="6"/>
  <c r="P1186" i="6"/>
  <c r="J1186" i="6"/>
  <c r="I1186" i="6"/>
  <c r="G1186" i="6"/>
  <c r="P1181" i="6"/>
  <c r="J1181" i="6"/>
  <c r="I1181" i="6"/>
  <c r="G1181" i="6"/>
  <c r="P1176" i="6"/>
  <c r="J1176" i="6"/>
  <c r="I1176" i="6"/>
  <c r="G1176" i="6"/>
  <c r="P1172" i="6"/>
  <c r="J1172" i="6"/>
  <c r="I1172" i="6"/>
  <c r="G1172" i="6"/>
  <c r="P1167" i="6"/>
  <c r="J1167" i="6"/>
  <c r="I1167" i="6"/>
  <c r="G1167" i="6"/>
  <c r="P1162" i="6"/>
  <c r="J1162" i="6"/>
  <c r="I1162" i="6"/>
  <c r="G1162" i="6"/>
  <c r="P1157" i="6"/>
  <c r="J1157" i="6"/>
  <c r="I1157" i="6"/>
  <c r="G1157" i="6"/>
  <c r="P1152" i="6"/>
  <c r="J1152" i="6"/>
  <c r="I1152" i="6"/>
  <c r="G1152" i="6"/>
  <c r="P1147" i="6"/>
  <c r="J1147" i="6"/>
  <c r="I1147" i="6"/>
  <c r="G1147" i="6"/>
  <c r="P1143" i="6"/>
  <c r="J1143" i="6"/>
  <c r="I1143" i="6"/>
  <c r="G1143" i="6"/>
  <c r="P1138" i="6"/>
  <c r="J1138" i="6"/>
  <c r="I1138" i="6"/>
  <c r="G1138" i="6"/>
  <c r="P1133" i="6"/>
  <c r="J1133" i="6"/>
  <c r="I1133" i="6"/>
  <c r="G1133" i="6"/>
  <c r="P1128" i="6"/>
  <c r="J1128" i="6"/>
  <c r="I1128" i="6"/>
  <c r="G1128" i="6"/>
  <c r="P1124" i="6"/>
  <c r="J1124" i="6"/>
  <c r="I1124" i="6"/>
  <c r="G1124" i="6"/>
  <c r="P1107" i="6"/>
  <c r="P1076" i="6"/>
  <c r="J1076" i="6"/>
  <c r="I1076" i="6"/>
  <c r="G1076" i="6"/>
  <c r="P1070" i="6"/>
  <c r="J1070" i="6"/>
  <c r="I1070" i="6"/>
  <c r="G1070" i="6"/>
  <c r="P1065" i="6"/>
  <c r="J1065" i="6"/>
  <c r="I1065" i="6"/>
  <c r="G1065" i="6"/>
  <c r="P1060" i="6"/>
  <c r="J1060" i="6"/>
  <c r="I1060" i="6"/>
  <c r="G1060" i="6"/>
  <c r="P1056" i="6"/>
  <c r="J1056" i="6"/>
  <c r="I1056" i="6"/>
  <c r="G1056" i="6"/>
  <c r="P1051" i="6"/>
  <c r="J1051" i="6"/>
  <c r="I1051" i="6"/>
  <c r="G1051" i="6"/>
  <c r="P1042" i="6"/>
  <c r="J1042" i="6"/>
  <c r="I1042" i="6"/>
  <c r="G1042" i="6"/>
  <c r="G1080" i="6" s="1"/>
  <c r="P927" i="6"/>
  <c r="J927" i="6"/>
  <c r="I927" i="6"/>
  <c r="G927" i="6"/>
  <c r="P923" i="6"/>
  <c r="J923" i="6"/>
  <c r="I923" i="6"/>
  <c r="G923" i="6"/>
  <c r="P919" i="6"/>
  <c r="J919" i="6"/>
  <c r="I919" i="6"/>
  <c r="G919" i="6"/>
  <c r="P915" i="6"/>
  <c r="J915" i="6"/>
  <c r="I915" i="6"/>
  <c r="G915" i="6"/>
  <c r="P911" i="6"/>
  <c r="J911" i="6"/>
  <c r="I911" i="6"/>
  <c r="G911" i="6"/>
  <c r="P907" i="6"/>
  <c r="J907" i="6"/>
  <c r="I907" i="6"/>
  <c r="G907" i="6"/>
  <c r="P903" i="6"/>
  <c r="J903" i="6"/>
  <c r="I903" i="6"/>
  <c r="G903" i="6"/>
  <c r="P899" i="6"/>
  <c r="J899" i="6"/>
  <c r="I899" i="6"/>
  <c r="G899" i="6"/>
  <c r="P895" i="6"/>
  <c r="J895" i="6"/>
  <c r="I895" i="6"/>
  <c r="G895" i="6"/>
  <c r="P891" i="6"/>
  <c r="J891" i="6"/>
  <c r="I891" i="6"/>
  <c r="G891" i="6"/>
  <c r="P887" i="6"/>
  <c r="J887" i="6"/>
  <c r="I887" i="6"/>
  <c r="G887" i="6"/>
  <c r="P883" i="6"/>
  <c r="J883" i="6"/>
  <c r="I883" i="6"/>
  <c r="G883" i="6"/>
  <c r="P879" i="6"/>
  <c r="J879" i="6"/>
  <c r="I879" i="6"/>
  <c r="G879" i="6"/>
  <c r="P875" i="6"/>
  <c r="J875" i="6"/>
  <c r="I875" i="6"/>
  <c r="G875" i="6"/>
  <c r="P871" i="6"/>
  <c r="J871" i="6"/>
  <c r="I871" i="6"/>
  <c r="G871" i="6"/>
  <c r="P867" i="6"/>
  <c r="J867" i="6"/>
  <c r="I867" i="6"/>
  <c r="G867" i="6"/>
  <c r="P863" i="6"/>
  <c r="J863" i="6"/>
  <c r="I863" i="6"/>
  <c r="G863" i="6"/>
  <c r="P859" i="6"/>
  <c r="J859" i="6"/>
  <c r="I859" i="6"/>
  <c r="G859" i="6"/>
  <c r="P855" i="6"/>
  <c r="J855" i="6"/>
  <c r="I855" i="6"/>
  <c r="G855" i="6"/>
  <c r="P851" i="6"/>
  <c r="J851" i="6"/>
  <c r="I851" i="6"/>
  <c r="G851" i="6"/>
  <c r="P847" i="6"/>
  <c r="J847" i="6"/>
  <c r="I847" i="6"/>
  <c r="G847" i="6"/>
  <c r="P843" i="6"/>
  <c r="J843" i="6"/>
  <c r="I843" i="6"/>
  <c r="G843" i="6"/>
  <c r="P838" i="6"/>
  <c r="J838" i="6"/>
  <c r="I838" i="6"/>
  <c r="G838" i="6"/>
  <c r="P834" i="6"/>
  <c r="J834" i="6"/>
  <c r="I834" i="6"/>
  <c r="G834" i="6"/>
  <c r="P830" i="6"/>
  <c r="J830" i="6"/>
  <c r="I830" i="6"/>
  <c r="G830" i="6"/>
  <c r="P826" i="6"/>
  <c r="J826" i="6"/>
  <c r="I826" i="6"/>
  <c r="G826" i="6"/>
  <c r="P822" i="6"/>
  <c r="J822" i="6"/>
  <c r="I822" i="6"/>
  <c r="G822" i="6"/>
  <c r="P818" i="6"/>
  <c r="J818" i="6"/>
  <c r="I818" i="6"/>
  <c r="G818" i="6"/>
  <c r="P814" i="6"/>
  <c r="J814" i="6"/>
  <c r="I814" i="6"/>
  <c r="G814" i="6"/>
  <c r="P810" i="6"/>
  <c r="J810" i="6"/>
  <c r="I810" i="6"/>
  <c r="G810" i="6"/>
  <c r="P806" i="6"/>
  <c r="J806" i="6"/>
  <c r="I806" i="6"/>
  <c r="G806" i="6"/>
  <c r="P802" i="6"/>
  <c r="J802" i="6"/>
  <c r="I802" i="6"/>
  <c r="G802" i="6"/>
  <c r="P798" i="6"/>
  <c r="J798" i="6"/>
  <c r="I798" i="6"/>
  <c r="G798" i="6"/>
  <c r="P794" i="6"/>
  <c r="J794" i="6"/>
  <c r="I794" i="6"/>
  <c r="G794" i="6"/>
  <c r="P790" i="6"/>
  <c r="J790" i="6"/>
  <c r="I790" i="6"/>
  <c r="G790" i="6"/>
  <c r="P786" i="6"/>
  <c r="J786" i="6"/>
  <c r="I786" i="6"/>
  <c r="G786" i="6"/>
  <c r="P782" i="6"/>
  <c r="J782" i="6"/>
  <c r="I782" i="6"/>
  <c r="G782" i="6"/>
  <c r="P778" i="6"/>
  <c r="J778" i="6"/>
  <c r="I778" i="6"/>
  <c r="G778" i="6"/>
  <c r="P774" i="6"/>
  <c r="J774" i="6"/>
  <c r="I774" i="6"/>
  <c r="G774" i="6"/>
  <c r="P770" i="6"/>
  <c r="J770" i="6"/>
  <c r="I770" i="6"/>
  <c r="G770" i="6"/>
  <c r="P766" i="6"/>
  <c r="J766" i="6"/>
  <c r="I766" i="6"/>
  <c r="G766" i="6"/>
  <c r="P762" i="6"/>
  <c r="J762" i="6"/>
  <c r="I762" i="6"/>
  <c r="G762" i="6"/>
  <c r="P758" i="6"/>
  <c r="J758" i="6"/>
  <c r="I758" i="6"/>
  <c r="G758" i="6"/>
  <c r="P754" i="6"/>
  <c r="J754" i="6"/>
  <c r="I754" i="6"/>
  <c r="G754" i="6"/>
  <c r="P748" i="6"/>
  <c r="J748" i="6"/>
  <c r="I748" i="6"/>
  <c r="G748" i="6"/>
  <c r="P744" i="6"/>
  <c r="J744" i="6"/>
  <c r="I744" i="6"/>
  <c r="G744" i="6"/>
  <c r="P740" i="6"/>
  <c r="J740" i="6"/>
  <c r="I740" i="6"/>
  <c r="G740" i="6"/>
  <c r="P736" i="6"/>
  <c r="J736" i="6"/>
  <c r="I736" i="6"/>
  <c r="G736" i="6"/>
  <c r="P732" i="6"/>
  <c r="J732" i="6"/>
  <c r="I732" i="6"/>
  <c r="G732" i="6"/>
  <c r="P728" i="6"/>
  <c r="J728" i="6"/>
  <c r="I728" i="6"/>
  <c r="G728" i="6"/>
  <c r="P724" i="6"/>
  <c r="J724" i="6"/>
  <c r="I724" i="6"/>
  <c r="G724" i="6"/>
  <c r="P720" i="6"/>
  <c r="J720" i="6"/>
  <c r="I720" i="6"/>
  <c r="G720" i="6"/>
  <c r="P716" i="6"/>
  <c r="J716" i="6"/>
  <c r="I716" i="6"/>
  <c r="G716" i="6"/>
  <c r="P712" i="6"/>
  <c r="J712" i="6"/>
  <c r="I712" i="6"/>
  <c r="G712" i="6"/>
  <c r="P708" i="6"/>
  <c r="J708" i="6"/>
  <c r="I708" i="6"/>
  <c r="G708" i="6"/>
  <c r="P704" i="6"/>
  <c r="J704" i="6"/>
  <c r="I704" i="6"/>
  <c r="G704" i="6"/>
  <c r="P700" i="6"/>
  <c r="J700" i="6"/>
  <c r="I700" i="6"/>
  <c r="G700" i="6"/>
  <c r="P696" i="6"/>
  <c r="J696" i="6"/>
  <c r="I696" i="6"/>
  <c r="G696" i="6"/>
  <c r="P692" i="6"/>
  <c r="J692" i="6"/>
  <c r="I692" i="6"/>
  <c r="G692" i="6"/>
  <c r="P688" i="6"/>
  <c r="J688" i="6"/>
  <c r="I688" i="6"/>
  <c r="G688" i="6"/>
  <c r="P684" i="6"/>
  <c r="J684" i="6"/>
  <c r="I684" i="6"/>
  <c r="G684" i="6"/>
  <c r="P680" i="6"/>
  <c r="J680" i="6"/>
  <c r="I680" i="6"/>
  <c r="G680" i="6"/>
  <c r="P676" i="6"/>
  <c r="J676" i="6"/>
  <c r="I676" i="6"/>
  <c r="G676" i="6"/>
  <c r="P672" i="6"/>
  <c r="J672" i="6"/>
  <c r="I672" i="6"/>
  <c r="G672" i="6"/>
  <c r="P668" i="6"/>
  <c r="J668" i="6"/>
  <c r="I668" i="6"/>
  <c r="G668" i="6"/>
  <c r="P664" i="6"/>
  <c r="J664" i="6"/>
  <c r="I664" i="6"/>
  <c r="G664" i="6"/>
  <c r="P660" i="6"/>
  <c r="J660" i="6"/>
  <c r="I660" i="6"/>
  <c r="G660" i="6"/>
  <c r="P624" i="6"/>
  <c r="J624" i="6"/>
  <c r="I624" i="6"/>
  <c r="G624" i="6"/>
  <c r="P616" i="6"/>
  <c r="J616" i="6"/>
  <c r="I616" i="6"/>
  <c r="G616" i="6"/>
  <c r="P577" i="6"/>
  <c r="J577" i="6"/>
  <c r="I577" i="6"/>
  <c r="G577" i="6"/>
  <c r="P570" i="6"/>
  <c r="J570" i="6"/>
  <c r="I570" i="6"/>
  <c r="G570" i="6"/>
  <c r="P563" i="6"/>
  <c r="J563" i="6"/>
  <c r="I563" i="6"/>
  <c r="G563" i="6"/>
  <c r="P556" i="6"/>
  <c r="J556" i="6"/>
  <c r="I556" i="6"/>
  <c r="G556" i="6"/>
  <c r="P552" i="6"/>
  <c r="J552" i="6"/>
  <c r="I552" i="6"/>
  <c r="G552" i="6"/>
  <c r="P547" i="6"/>
  <c r="J547" i="6"/>
  <c r="I547" i="6"/>
  <c r="G547" i="6"/>
  <c r="P540" i="6"/>
  <c r="J540" i="6"/>
  <c r="I540" i="6"/>
  <c r="G540" i="6"/>
  <c r="P529" i="6"/>
  <c r="J529" i="6"/>
  <c r="I529" i="6"/>
  <c r="G529" i="6"/>
  <c r="P519" i="6"/>
  <c r="J519" i="6"/>
  <c r="I519" i="6"/>
  <c r="G519" i="6"/>
  <c r="P510" i="6"/>
  <c r="J510" i="6"/>
  <c r="I510" i="6"/>
  <c r="G510" i="6"/>
  <c r="P502" i="6"/>
  <c r="J502" i="6"/>
  <c r="I502" i="6"/>
  <c r="G502" i="6"/>
  <c r="P488" i="6"/>
  <c r="J488" i="6"/>
  <c r="I488" i="6"/>
  <c r="G488" i="6"/>
  <c r="P473" i="6"/>
  <c r="J473" i="6"/>
  <c r="I473" i="6"/>
  <c r="G473" i="6"/>
  <c r="P469" i="6"/>
  <c r="J469" i="6"/>
  <c r="I469" i="6"/>
  <c r="G469" i="6"/>
  <c r="P464" i="6"/>
  <c r="J464" i="6"/>
  <c r="I464" i="6"/>
  <c r="G464" i="6"/>
  <c r="P435" i="6"/>
  <c r="J435" i="6"/>
  <c r="I435" i="6"/>
  <c r="G435" i="6"/>
  <c r="P425" i="6"/>
  <c r="J425" i="6"/>
  <c r="I425" i="6"/>
  <c r="G425" i="6"/>
  <c r="P418" i="6"/>
  <c r="J418" i="6"/>
  <c r="I418" i="6"/>
  <c r="G418" i="6"/>
  <c r="P414" i="6"/>
  <c r="J414" i="6"/>
  <c r="I414" i="6"/>
  <c r="G414" i="6"/>
  <c r="P410" i="6"/>
  <c r="J410" i="6"/>
  <c r="I410" i="6"/>
  <c r="G410" i="6"/>
  <c r="P406" i="6"/>
  <c r="J406" i="6"/>
  <c r="I406" i="6"/>
  <c r="G406" i="6"/>
  <c r="P402" i="6"/>
  <c r="J402" i="6"/>
  <c r="I402" i="6"/>
  <c r="G402" i="6"/>
  <c r="P398" i="6"/>
  <c r="J398" i="6"/>
  <c r="I398" i="6"/>
  <c r="G398" i="6"/>
  <c r="P394" i="6"/>
  <c r="J394" i="6"/>
  <c r="I394" i="6"/>
  <c r="G394" i="6"/>
  <c r="P390" i="6"/>
  <c r="J390" i="6"/>
  <c r="I390" i="6"/>
  <c r="G390" i="6"/>
  <c r="P386" i="6"/>
  <c r="J386" i="6"/>
  <c r="I386" i="6"/>
  <c r="G386" i="6"/>
  <c r="P382" i="6"/>
  <c r="J382" i="6"/>
  <c r="I382" i="6"/>
  <c r="G382" i="6"/>
  <c r="P378" i="6"/>
  <c r="J378" i="6"/>
  <c r="I378" i="6"/>
  <c r="G378" i="6"/>
  <c r="P374" i="6"/>
  <c r="J374" i="6"/>
  <c r="I374" i="6"/>
  <c r="G374" i="6"/>
  <c r="P370" i="6"/>
  <c r="J370" i="6"/>
  <c r="I370" i="6"/>
  <c r="G370" i="6"/>
  <c r="P366" i="6"/>
  <c r="J366" i="6"/>
  <c r="I366" i="6"/>
  <c r="G366" i="6"/>
  <c r="P362" i="6"/>
  <c r="J362" i="6"/>
  <c r="I362" i="6"/>
  <c r="G362" i="6"/>
  <c r="P358" i="6"/>
  <c r="J358" i="6"/>
  <c r="I358" i="6"/>
  <c r="G358" i="6"/>
  <c r="P354" i="6"/>
  <c r="J354" i="6"/>
  <c r="I354" i="6"/>
  <c r="G354" i="6"/>
  <c r="P350" i="6"/>
  <c r="J350" i="6"/>
  <c r="I350" i="6"/>
  <c r="G350" i="6"/>
  <c r="P346" i="6"/>
  <c r="J346" i="6"/>
  <c r="I346" i="6"/>
  <c r="G346" i="6"/>
  <c r="P342" i="6"/>
  <c r="J342" i="6"/>
  <c r="I342" i="6"/>
  <c r="G342" i="6"/>
  <c r="P338" i="6"/>
  <c r="J338" i="6"/>
  <c r="I338" i="6"/>
  <c r="G338" i="6"/>
  <c r="P325" i="6"/>
  <c r="J325" i="6"/>
  <c r="I325" i="6"/>
  <c r="G325" i="6"/>
  <c r="P321" i="6"/>
  <c r="J321" i="6"/>
  <c r="I321" i="6"/>
  <c r="G321" i="6"/>
  <c r="P317" i="6"/>
  <c r="J317" i="6"/>
  <c r="I317" i="6"/>
  <c r="G317" i="6"/>
  <c r="P307" i="6"/>
  <c r="J307" i="6"/>
  <c r="I307" i="6"/>
  <c r="G307" i="6"/>
  <c r="P298" i="6"/>
  <c r="J298" i="6"/>
  <c r="I298" i="6"/>
  <c r="G298" i="6"/>
  <c r="P287" i="6"/>
  <c r="J287" i="6"/>
  <c r="I287" i="6"/>
  <c r="G287" i="6"/>
  <c r="P282" i="6"/>
  <c r="J282" i="6"/>
  <c r="I282" i="6"/>
  <c r="G282" i="6"/>
  <c r="P278" i="6"/>
  <c r="J278" i="6"/>
  <c r="I278" i="6"/>
  <c r="G278" i="6"/>
  <c r="P274" i="6"/>
  <c r="J274" i="6"/>
  <c r="I274" i="6"/>
  <c r="G274" i="6"/>
  <c r="P270" i="6"/>
  <c r="J270" i="6"/>
  <c r="I270" i="6"/>
  <c r="G270" i="6"/>
  <c r="P266" i="6"/>
  <c r="J266" i="6"/>
  <c r="I266" i="6"/>
  <c r="G266" i="6"/>
  <c r="P262" i="6"/>
  <c r="J262" i="6"/>
  <c r="I262" i="6"/>
  <c r="G262" i="6"/>
  <c r="P258" i="6"/>
  <c r="J258" i="6"/>
  <c r="I258" i="6"/>
  <c r="G258" i="6"/>
  <c r="P253" i="6"/>
  <c r="J253" i="6"/>
  <c r="I253" i="6"/>
  <c r="G253" i="6"/>
  <c r="P247" i="6"/>
  <c r="J247" i="6"/>
  <c r="I247" i="6"/>
  <c r="G247" i="6"/>
  <c r="P243" i="6"/>
  <c r="J243" i="6"/>
  <c r="I243" i="6"/>
  <c r="G243" i="6"/>
  <c r="P239" i="6"/>
  <c r="J239" i="6"/>
  <c r="I239" i="6"/>
  <c r="G239" i="6"/>
  <c r="P235" i="6"/>
  <c r="J235" i="6"/>
  <c r="I235" i="6"/>
  <c r="G235" i="6"/>
  <c r="P186" i="6"/>
  <c r="P185" i="6"/>
  <c r="P182" i="6"/>
  <c r="J182" i="6"/>
  <c r="I182" i="6"/>
  <c r="G182" i="6"/>
  <c r="P177" i="6"/>
  <c r="J177" i="6"/>
  <c r="I177" i="6"/>
  <c r="G177" i="6"/>
  <c r="P172" i="6"/>
  <c r="J172" i="6"/>
  <c r="I172" i="6"/>
  <c r="G172" i="6"/>
  <c r="P166" i="6"/>
  <c r="J166" i="6"/>
  <c r="I166" i="6"/>
  <c r="G166" i="6"/>
  <c r="P162" i="6"/>
  <c r="J162" i="6"/>
  <c r="I162" i="6"/>
  <c r="G162" i="6"/>
  <c r="P158" i="6"/>
  <c r="J158" i="6"/>
  <c r="I158" i="6"/>
  <c r="G158" i="6"/>
  <c r="P154" i="6"/>
  <c r="J154" i="6"/>
  <c r="I154" i="6"/>
  <c r="G154" i="6"/>
  <c r="P149" i="6"/>
  <c r="J149" i="6"/>
  <c r="I149" i="6"/>
  <c r="G149" i="6"/>
  <c r="P144" i="6"/>
  <c r="J144" i="6"/>
  <c r="I144" i="6"/>
  <c r="G144" i="6"/>
  <c r="P140" i="6"/>
  <c r="J140" i="6"/>
  <c r="I140" i="6"/>
  <c r="G140" i="6"/>
  <c r="P134" i="6"/>
  <c r="J134" i="6"/>
  <c r="I134" i="6"/>
  <c r="G134" i="6"/>
  <c r="P129" i="6"/>
  <c r="J129" i="6"/>
  <c r="I129" i="6"/>
  <c r="G129" i="6"/>
  <c r="P125" i="6"/>
  <c r="J125" i="6"/>
  <c r="I125" i="6"/>
  <c r="G125" i="6"/>
  <c r="P121" i="6"/>
  <c r="J121" i="6"/>
  <c r="I121" i="6"/>
  <c r="G121" i="6"/>
  <c r="P90" i="6"/>
  <c r="J90" i="6"/>
  <c r="I90" i="6"/>
  <c r="G90" i="6"/>
  <c r="P52" i="6"/>
  <c r="J52" i="6"/>
  <c r="I52" i="6"/>
  <c r="G52" i="6"/>
  <c r="P18" i="6"/>
  <c r="P39" i="6" s="1"/>
  <c r="J18" i="6"/>
  <c r="J39" i="6" s="1"/>
  <c r="I18" i="6"/>
  <c r="I39" i="6" s="1"/>
  <c r="G18" i="6"/>
  <c r="G39" i="6" s="1"/>
  <c r="J1092" i="7" l="1"/>
  <c r="I1092" i="7"/>
  <c r="P1092" i="7"/>
  <c r="J1080" i="6"/>
  <c r="I1080" i="6"/>
  <c r="P1080" i="6"/>
  <c r="P1204" i="5" l="1"/>
  <c r="J1204" i="5"/>
  <c r="I1204" i="5"/>
  <c r="G1204" i="5"/>
  <c r="P1199" i="5"/>
  <c r="J1199" i="5"/>
  <c r="I1199" i="5"/>
  <c r="G1199" i="5"/>
  <c r="P1195" i="5"/>
  <c r="J1195" i="5"/>
  <c r="I1195" i="5"/>
  <c r="G1195" i="5"/>
  <c r="P1191" i="5"/>
  <c r="J1191" i="5"/>
  <c r="I1191" i="5"/>
  <c r="G1191" i="5"/>
  <c r="P1186" i="5"/>
  <c r="J1186" i="5"/>
  <c r="I1186" i="5"/>
  <c r="G1186" i="5"/>
  <c r="P1181" i="5"/>
  <c r="J1181" i="5"/>
  <c r="I1181" i="5"/>
  <c r="G1181" i="5"/>
  <c r="P1176" i="5"/>
  <c r="J1176" i="5"/>
  <c r="I1176" i="5"/>
  <c r="G1176" i="5"/>
  <c r="P1172" i="5"/>
  <c r="J1172" i="5"/>
  <c r="I1172" i="5"/>
  <c r="G1172" i="5"/>
  <c r="P1167" i="5"/>
  <c r="J1167" i="5"/>
  <c r="I1167" i="5"/>
  <c r="G1167" i="5"/>
  <c r="P1162" i="5"/>
  <c r="J1162" i="5"/>
  <c r="I1162" i="5"/>
  <c r="G1162" i="5"/>
  <c r="P1157" i="5"/>
  <c r="J1157" i="5"/>
  <c r="I1157" i="5"/>
  <c r="G1157" i="5"/>
  <c r="P1152" i="5"/>
  <c r="J1152" i="5"/>
  <c r="I1152" i="5"/>
  <c r="G1152" i="5"/>
  <c r="P1147" i="5"/>
  <c r="J1147" i="5"/>
  <c r="I1147" i="5"/>
  <c r="G1147" i="5"/>
  <c r="P1143" i="5"/>
  <c r="J1143" i="5"/>
  <c r="I1143" i="5"/>
  <c r="G1143" i="5"/>
  <c r="P1138" i="5"/>
  <c r="J1138" i="5"/>
  <c r="I1138" i="5"/>
  <c r="G1138" i="5"/>
  <c r="P1133" i="5"/>
  <c r="J1133" i="5"/>
  <c r="I1133" i="5"/>
  <c r="G1133" i="5"/>
  <c r="P1128" i="5"/>
  <c r="J1128" i="5"/>
  <c r="I1128" i="5"/>
  <c r="G1128" i="5"/>
  <c r="P1124" i="5"/>
  <c r="J1124" i="5"/>
  <c r="I1124" i="5"/>
  <c r="G1124" i="5"/>
  <c r="P1107" i="5"/>
  <c r="P1076" i="5"/>
  <c r="J1076" i="5"/>
  <c r="I1076" i="5"/>
  <c r="G1076" i="5"/>
  <c r="P1070" i="5"/>
  <c r="J1070" i="5"/>
  <c r="I1070" i="5"/>
  <c r="G1070" i="5"/>
  <c r="P1065" i="5"/>
  <c r="J1065" i="5"/>
  <c r="I1065" i="5"/>
  <c r="G1065" i="5"/>
  <c r="P1060" i="5"/>
  <c r="J1060" i="5"/>
  <c r="I1060" i="5"/>
  <c r="G1060" i="5"/>
  <c r="P1056" i="5"/>
  <c r="J1056" i="5"/>
  <c r="I1056" i="5"/>
  <c r="G1056" i="5"/>
  <c r="P1051" i="5"/>
  <c r="J1051" i="5"/>
  <c r="I1051" i="5"/>
  <c r="G1051" i="5"/>
  <c r="P1042" i="5"/>
  <c r="J1042" i="5"/>
  <c r="I1042" i="5"/>
  <c r="G1042" i="5"/>
  <c r="G1080" i="5" s="1"/>
  <c r="P927" i="5"/>
  <c r="J927" i="5"/>
  <c r="I927" i="5"/>
  <c r="G927" i="5"/>
  <c r="P923" i="5"/>
  <c r="J923" i="5"/>
  <c r="I923" i="5"/>
  <c r="G923" i="5"/>
  <c r="P919" i="5"/>
  <c r="J919" i="5"/>
  <c r="I919" i="5"/>
  <c r="G919" i="5"/>
  <c r="P915" i="5"/>
  <c r="J915" i="5"/>
  <c r="I915" i="5"/>
  <c r="G915" i="5"/>
  <c r="P911" i="5"/>
  <c r="J911" i="5"/>
  <c r="I911" i="5"/>
  <c r="G911" i="5"/>
  <c r="P907" i="5"/>
  <c r="J907" i="5"/>
  <c r="I907" i="5"/>
  <c r="G907" i="5"/>
  <c r="P903" i="5"/>
  <c r="J903" i="5"/>
  <c r="I903" i="5"/>
  <c r="G903" i="5"/>
  <c r="P899" i="5"/>
  <c r="J899" i="5"/>
  <c r="I899" i="5"/>
  <c r="G899" i="5"/>
  <c r="P895" i="5"/>
  <c r="J895" i="5"/>
  <c r="I895" i="5"/>
  <c r="G895" i="5"/>
  <c r="P891" i="5"/>
  <c r="J891" i="5"/>
  <c r="I891" i="5"/>
  <c r="G891" i="5"/>
  <c r="P887" i="5"/>
  <c r="J887" i="5"/>
  <c r="I887" i="5"/>
  <c r="G887" i="5"/>
  <c r="P883" i="5"/>
  <c r="J883" i="5"/>
  <c r="I883" i="5"/>
  <c r="G883" i="5"/>
  <c r="P879" i="5"/>
  <c r="J879" i="5"/>
  <c r="I879" i="5"/>
  <c r="G879" i="5"/>
  <c r="P875" i="5"/>
  <c r="J875" i="5"/>
  <c r="I875" i="5"/>
  <c r="G875" i="5"/>
  <c r="P871" i="5"/>
  <c r="J871" i="5"/>
  <c r="I871" i="5"/>
  <c r="G871" i="5"/>
  <c r="P867" i="5"/>
  <c r="J867" i="5"/>
  <c r="I867" i="5"/>
  <c r="G867" i="5"/>
  <c r="P863" i="5"/>
  <c r="J863" i="5"/>
  <c r="I863" i="5"/>
  <c r="G863" i="5"/>
  <c r="P859" i="5"/>
  <c r="J859" i="5"/>
  <c r="I859" i="5"/>
  <c r="G859" i="5"/>
  <c r="P855" i="5"/>
  <c r="J855" i="5"/>
  <c r="I855" i="5"/>
  <c r="G855" i="5"/>
  <c r="P851" i="5"/>
  <c r="J851" i="5"/>
  <c r="I851" i="5"/>
  <c r="G851" i="5"/>
  <c r="P847" i="5"/>
  <c r="J847" i="5"/>
  <c r="I847" i="5"/>
  <c r="G847" i="5"/>
  <c r="P843" i="5"/>
  <c r="J843" i="5"/>
  <c r="I843" i="5"/>
  <c r="G843" i="5"/>
  <c r="P838" i="5"/>
  <c r="J838" i="5"/>
  <c r="I838" i="5"/>
  <c r="G838" i="5"/>
  <c r="P834" i="5"/>
  <c r="J834" i="5"/>
  <c r="I834" i="5"/>
  <c r="G834" i="5"/>
  <c r="P830" i="5"/>
  <c r="J830" i="5"/>
  <c r="I830" i="5"/>
  <c r="G830" i="5"/>
  <c r="P826" i="5"/>
  <c r="J826" i="5"/>
  <c r="I826" i="5"/>
  <c r="G826" i="5"/>
  <c r="P822" i="5"/>
  <c r="J822" i="5"/>
  <c r="I822" i="5"/>
  <c r="G822" i="5"/>
  <c r="P818" i="5"/>
  <c r="J818" i="5"/>
  <c r="I818" i="5"/>
  <c r="G818" i="5"/>
  <c r="P814" i="5"/>
  <c r="J814" i="5"/>
  <c r="I814" i="5"/>
  <c r="G814" i="5"/>
  <c r="P810" i="5"/>
  <c r="J810" i="5"/>
  <c r="I810" i="5"/>
  <c r="G810" i="5"/>
  <c r="P806" i="5"/>
  <c r="J806" i="5"/>
  <c r="I806" i="5"/>
  <c r="G806" i="5"/>
  <c r="P802" i="5"/>
  <c r="J802" i="5"/>
  <c r="I802" i="5"/>
  <c r="G802" i="5"/>
  <c r="P798" i="5"/>
  <c r="J798" i="5"/>
  <c r="I798" i="5"/>
  <c r="G798" i="5"/>
  <c r="P794" i="5"/>
  <c r="J794" i="5"/>
  <c r="I794" i="5"/>
  <c r="G794" i="5"/>
  <c r="P790" i="5"/>
  <c r="J790" i="5"/>
  <c r="I790" i="5"/>
  <c r="G790" i="5"/>
  <c r="P786" i="5"/>
  <c r="J786" i="5"/>
  <c r="I786" i="5"/>
  <c r="G786" i="5"/>
  <c r="P782" i="5"/>
  <c r="J782" i="5"/>
  <c r="I782" i="5"/>
  <c r="G782" i="5"/>
  <c r="P778" i="5"/>
  <c r="J778" i="5"/>
  <c r="I778" i="5"/>
  <c r="G778" i="5"/>
  <c r="P774" i="5"/>
  <c r="J774" i="5"/>
  <c r="I774" i="5"/>
  <c r="G774" i="5"/>
  <c r="P770" i="5"/>
  <c r="J770" i="5"/>
  <c r="I770" i="5"/>
  <c r="G770" i="5"/>
  <c r="P766" i="5"/>
  <c r="J766" i="5"/>
  <c r="I766" i="5"/>
  <c r="G766" i="5"/>
  <c r="P762" i="5"/>
  <c r="J762" i="5"/>
  <c r="I762" i="5"/>
  <c r="G762" i="5"/>
  <c r="P758" i="5"/>
  <c r="J758" i="5"/>
  <c r="I758" i="5"/>
  <c r="G758" i="5"/>
  <c r="P754" i="5"/>
  <c r="J754" i="5"/>
  <c r="I754" i="5"/>
  <c r="G754" i="5"/>
  <c r="P748" i="5"/>
  <c r="J748" i="5"/>
  <c r="I748" i="5"/>
  <c r="G748" i="5"/>
  <c r="P744" i="5"/>
  <c r="J744" i="5"/>
  <c r="I744" i="5"/>
  <c r="G744" i="5"/>
  <c r="P740" i="5"/>
  <c r="J740" i="5"/>
  <c r="I740" i="5"/>
  <c r="G740" i="5"/>
  <c r="P736" i="5"/>
  <c r="J736" i="5"/>
  <c r="I736" i="5"/>
  <c r="G736" i="5"/>
  <c r="P732" i="5"/>
  <c r="J732" i="5"/>
  <c r="I732" i="5"/>
  <c r="G732" i="5"/>
  <c r="P728" i="5"/>
  <c r="J728" i="5"/>
  <c r="I728" i="5"/>
  <c r="G728" i="5"/>
  <c r="P724" i="5"/>
  <c r="J724" i="5"/>
  <c r="I724" i="5"/>
  <c r="G724" i="5"/>
  <c r="P720" i="5"/>
  <c r="J720" i="5"/>
  <c r="I720" i="5"/>
  <c r="G720" i="5"/>
  <c r="P716" i="5"/>
  <c r="J716" i="5"/>
  <c r="I716" i="5"/>
  <c r="G716" i="5"/>
  <c r="P712" i="5"/>
  <c r="J712" i="5"/>
  <c r="I712" i="5"/>
  <c r="G712" i="5"/>
  <c r="P708" i="5"/>
  <c r="J708" i="5"/>
  <c r="I708" i="5"/>
  <c r="G708" i="5"/>
  <c r="P704" i="5"/>
  <c r="J704" i="5"/>
  <c r="I704" i="5"/>
  <c r="G704" i="5"/>
  <c r="P700" i="5"/>
  <c r="J700" i="5"/>
  <c r="I700" i="5"/>
  <c r="G700" i="5"/>
  <c r="P696" i="5"/>
  <c r="J696" i="5"/>
  <c r="I696" i="5"/>
  <c r="G696" i="5"/>
  <c r="P692" i="5"/>
  <c r="J692" i="5"/>
  <c r="I692" i="5"/>
  <c r="G692" i="5"/>
  <c r="P688" i="5"/>
  <c r="J688" i="5"/>
  <c r="I688" i="5"/>
  <c r="G688" i="5"/>
  <c r="P684" i="5"/>
  <c r="J684" i="5"/>
  <c r="I684" i="5"/>
  <c r="G684" i="5"/>
  <c r="P680" i="5"/>
  <c r="J680" i="5"/>
  <c r="I680" i="5"/>
  <c r="G680" i="5"/>
  <c r="P676" i="5"/>
  <c r="J676" i="5"/>
  <c r="I676" i="5"/>
  <c r="G676" i="5"/>
  <c r="P672" i="5"/>
  <c r="J672" i="5"/>
  <c r="I672" i="5"/>
  <c r="G672" i="5"/>
  <c r="P668" i="5"/>
  <c r="J668" i="5"/>
  <c r="I668" i="5"/>
  <c r="G668" i="5"/>
  <c r="P664" i="5"/>
  <c r="J664" i="5"/>
  <c r="I664" i="5"/>
  <c r="G664" i="5"/>
  <c r="P660" i="5"/>
  <c r="J660" i="5"/>
  <c r="I660" i="5"/>
  <c r="G660" i="5"/>
  <c r="P624" i="5"/>
  <c r="J624" i="5"/>
  <c r="I624" i="5"/>
  <c r="G624" i="5"/>
  <c r="P616" i="5"/>
  <c r="J616" i="5"/>
  <c r="I616" i="5"/>
  <c r="G616" i="5"/>
  <c r="P577" i="5"/>
  <c r="J577" i="5"/>
  <c r="I577" i="5"/>
  <c r="G577" i="5"/>
  <c r="P570" i="5"/>
  <c r="J570" i="5"/>
  <c r="I570" i="5"/>
  <c r="G570" i="5"/>
  <c r="P563" i="5"/>
  <c r="J563" i="5"/>
  <c r="I563" i="5"/>
  <c r="G563" i="5"/>
  <c r="P556" i="5"/>
  <c r="J556" i="5"/>
  <c r="I556" i="5"/>
  <c r="G556" i="5"/>
  <c r="P552" i="5"/>
  <c r="J552" i="5"/>
  <c r="I552" i="5"/>
  <c r="G552" i="5"/>
  <c r="P547" i="5"/>
  <c r="J547" i="5"/>
  <c r="I547" i="5"/>
  <c r="G547" i="5"/>
  <c r="P540" i="5"/>
  <c r="J540" i="5"/>
  <c r="I540" i="5"/>
  <c r="G540" i="5"/>
  <c r="P529" i="5"/>
  <c r="J529" i="5"/>
  <c r="I529" i="5"/>
  <c r="G529" i="5"/>
  <c r="P519" i="5"/>
  <c r="J519" i="5"/>
  <c r="I519" i="5"/>
  <c r="G519" i="5"/>
  <c r="P510" i="5"/>
  <c r="J510" i="5"/>
  <c r="I510" i="5"/>
  <c r="G510" i="5"/>
  <c r="P502" i="5"/>
  <c r="J502" i="5"/>
  <c r="I502" i="5"/>
  <c r="G502" i="5"/>
  <c r="P488" i="5"/>
  <c r="J488" i="5"/>
  <c r="I488" i="5"/>
  <c r="G488" i="5"/>
  <c r="P473" i="5"/>
  <c r="J473" i="5"/>
  <c r="I473" i="5"/>
  <c r="G473" i="5"/>
  <c r="P469" i="5"/>
  <c r="J469" i="5"/>
  <c r="I469" i="5"/>
  <c r="G469" i="5"/>
  <c r="P464" i="5"/>
  <c r="J464" i="5"/>
  <c r="I464" i="5"/>
  <c r="G464" i="5"/>
  <c r="P435" i="5"/>
  <c r="J435" i="5"/>
  <c r="I435" i="5"/>
  <c r="G435" i="5"/>
  <c r="P425" i="5"/>
  <c r="J425" i="5"/>
  <c r="I425" i="5"/>
  <c r="G425" i="5"/>
  <c r="P418" i="5"/>
  <c r="J418" i="5"/>
  <c r="I418" i="5"/>
  <c r="G418" i="5"/>
  <c r="P414" i="5"/>
  <c r="J414" i="5"/>
  <c r="I414" i="5"/>
  <c r="G414" i="5"/>
  <c r="P410" i="5"/>
  <c r="J410" i="5"/>
  <c r="I410" i="5"/>
  <c r="G410" i="5"/>
  <c r="P406" i="5"/>
  <c r="J406" i="5"/>
  <c r="I406" i="5"/>
  <c r="G406" i="5"/>
  <c r="P402" i="5"/>
  <c r="J402" i="5"/>
  <c r="I402" i="5"/>
  <c r="G402" i="5"/>
  <c r="P398" i="5"/>
  <c r="J398" i="5"/>
  <c r="I398" i="5"/>
  <c r="G398" i="5"/>
  <c r="P394" i="5"/>
  <c r="J394" i="5"/>
  <c r="I394" i="5"/>
  <c r="G394" i="5"/>
  <c r="P390" i="5"/>
  <c r="J390" i="5"/>
  <c r="I390" i="5"/>
  <c r="G390" i="5"/>
  <c r="P386" i="5"/>
  <c r="J386" i="5"/>
  <c r="I386" i="5"/>
  <c r="G386" i="5"/>
  <c r="P382" i="5"/>
  <c r="J382" i="5"/>
  <c r="I382" i="5"/>
  <c r="G382" i="5"/>
  <c r="P378" i="5"/>
  <c r="J378" i="5"/>
  <c r="I378" i="5"/>
  <c r="G378" i="5"/>
  <c r="P374" i="5"/>
  <c r="J374" i="5"/>
  <c r="I374" i="5"/>
  <c r="G374" i="5"/>
  <c r="P370" i="5"/>
  <c r="J370" i="5"/>
  <c r="I370" i="5"/>
  <c r="G370" i="5"/>
  <c r="P366" i="5"/>
  <c r="J366" i="5"/>
  <c r="I366" i="5"/>
  <c r="G366" i="5"/>
  <c r="P362" i="5"/>
  <c r="J362" i="5"/>
  <c r="I362" i="5"/>
  <c r="G362" i="5"/>
  <c r="P358" i="5"/>
  <c r="J358" i="5"/>
  <c r="I358" i="5"/>
  <c r="G358" i="5"/>
  <c r="P354" i="5"/>
  <c r="J354" i="5"/>
  <c r="I354" i="5"/>
  <c r="G354" i="5"/>
  <c r="P350" i="5"/>
  <c r="J350" i="5"/>
  <c r="I350" i="5"/>
  <c r="G350" i="5"/>
  <c r="P346" i="5"/>
  <c r="J346" i="5"/>
  <c r="I346" i="5"/>
  <c r="G346" i="5"/>
  <c r="P342" i="5"/>
  <c r="J342" i="5"/>
  <c r="I342" i="5"/>
  <c r="G342" i="5"/>
  <c r="P338" i="5"/>
  <c r="J338" i="5"/>
  <c r="I338" i="5"/>
  <c r="G338" i="5"/>
  <c r="P325" i="5"/>
  <c r="J325" i="5"/>
  <c r="I325" i="5"/>
  <c r="G325" i="5"/>
  <c r="P321" i="5"/>
  <c r="J321" i="5"/>
  <c r="I321" i="5"/>
  <c r="G321" i="5"/>
  <c r="P317" i="5"/>
  <c r="J317" i="5"/>
  <c r="I317" i="5"/>
  <c r="G317" i="5"/>
  <c r="P307" i="5"/>
  <c r="J307" i="5"/>
  <c r="I307" i="5"/>
  <c r="G307" i="5"/>
  <c r="P298" i="5"/>
  <c r="J298" i="5"/>
  <c r="I298" i="5"/>
  <c r="G298" i="5"/>
  <c r="P287" i="5"/>
  <c r="J287" i="5"/>
  <c r="I287" i="5"/>
  <c r="G287" i="5"/>
  <c r="P282" i="5"/>
  <c r="J282" i="5"/>
  <c r="I282" i="5"/>
  <c r="G282" i="5"/>
  <c r="P278" i="5"/>
  <c r="J278" i="5"/>
  <c r="I278" i="5"/>
  <c r="G278" i="5"/>
  <c r="P274" i="5"/>
  <c r="J274" i="5"/>
  <c r="I274" i="5"/>
  <c r="G274" i="5"/>
  <c r="P270" i="5"/>
  <c r="J270" i="5"/>
  <c r="I270" i="5"/>
  <c r="G270" i="5"/>
  <c r="P266" i="5"/>
  <c r="J266" i="5"/>
  <c r="I266" i="5"/>
  <c r="G266" i="5"/>
  <c r="P262" i="5"/>
  <c r="J262" i="5"/>
  <c r="I262" i="5"/>
  <c r="G262" i="5"/>
  <c r="P258" i="5"/>
  <c r="J258" i="5"/>
  <c r="I258" i="5"/>
  <c r="G258" i="5"/>
  <c r="P253" i="5"/>
  <c r="J253" i="5"/>
  <c r="I253" i="5"/>
  <c r="G253" i="5"/>
  <c r="P247" i="5"/>
  <c r="J247" i="5"/>
  <c r="I247" i="5"/>
  <c r="G247" i="5"/>
  <c r="P243" i="5"/>
  <c r="J243" i="5"/>
  <c r="I243" i="5"/>
  <c r="G243" i="5"/>
  <c r="P239" i="5"/>
  <c r="J239" i="5"/>
  <c r="I239" i="5"/>
  <c r="G239" i="5"/>
  <c r="P235" i="5"/>
  <c r="J235" i="5"/>
  <c r="I235" i="5"/>
  <c r="G235" i="5"/>
  <c r="P186" i="5"/>
  <c r="P185" i="5"/>
  <c r="P182" i="5"/>
  <c r="J182" i="5"/>
  <c r="I182" i="5"/>
  <c r="G182" i="5"/>
  <c r="P177" i="5"/>
  <c r="J177" i="5"/>
  <c r="I177" i="5"/>
  <c r="G177" i="5"/>
  <c r="P172" i="5"/>
  <c r="J172" i="5"/>
  <c r="I172" i="5"/>
  <c r="G172" i="5"/>
  <c r="P166" i="5"/>
  <c r="J166" i="5"/>
  <c r="I166" i="5"/>
  <c r="G166" i="5"/>
  <c r="P162" i="5"/>
  <c r="J162" i="5"/>
  <c r="I162" i="5"/>
  <c r="G162" i="5"/>
  <c r="P158" i="5"/>
  <c r="J158" i="5"/>
  <c r="I158" i="5"/>
  <c r="G158" i="5"/>
  <c r="P154" i="5"/>
  <c r="J154" i="5"/>
  <c r="I154" i="5"/>
  <c r="G154" i="5"/>
  <c r="P149" i="5"/>
  <c r="J149" i="5"/>
  <c r="I149" i="5"/>
  <c r="G149" i="5"/>
  <c r="P144" i="5"/>
  <c r="J144" i="5"/>
  <c r="I144" i="5"/>
  <c r="G144" i="5"/>
  <c r="P140" i="5"/>
  <c r="J140" i="5"/>
  <c r="I140" i="5"/>
  <c r="G140" i="5"/>
  <c r="P134" i="5"/>
  <c r="J134" i="5"/>
  <c r="I134" i="5"/>
  <c r="G134" i="5"/>
  <c r="P129" i="5"/>
  <c r="J129" i="5"/>
  <c r="I129" i="5"/>
  <c r="G129" i="5"/>
  <c r="P125" i="5"/>
  <c r="J125" i="5"/>
  <c r="I125" i="5"/>
  <c r="G125" i="5"/>
  <c r="P121" i="5"/>
  <c r="J121" i="5"/>
  <c r="I121" i="5"/>
  <c r="G121" i="5"/>
  <c r="P90" i="5"/>
  <c r="J90" i="5"/>
  <c r="I90" i="5"/>
  <c r="G90" i="5"/>
  <c r="P52" i="5"/>
  <c r="J52" i="5"/>
  <c r="I52" i="5"/>
  <c r="G52" i="5"/>
  <c r="P18" i="5"/>
  <c r="P39" i="5" s="1"/>
  <c r="J18" i="5"/>
  <c r="J39" i="5" s="1"/>
  <c r="I18" i="5"/>
  <c r="I39" i="5" s="1"/>
  <c r="G18" i="5"/>
  <c r="G39" i="5" s="1"/>
  <c r="P1204" i="4"/>
  <c r="J1204" i="4"/>
  <c r="I1204" i="4"/>
  <c r="G1204" i="4"/>
  <c r="P1199" i="4"/>
  <c r="J1199" i="4"/>
  <c r="I1199" i="4"/>
  <c r="G1199" i="4"/>
  <c r="P1195" i="4"/>
  <c r="J1195" i="4"/>
  <c r="I1195" i="4"/>
  <c r="G1195" i="4"/>
  <c r="P1191" i="4"/>
  <c r="J1191" i="4"/>
  <c r="I1191" i="4"/>
  <c r="G1191" i="4"/>
  <c r="P1186" i="4"/>
  <c r="J1186" i="4"/>
  <c r="I1186" i="4"/>
  <c r="G1186" i="4"/>
  <c r="P1181" i="4"/>
  <c r="J1181" i="4"/>
  <c r="I1181" i="4"/>
  <c r="G1181" i="4"/>
  <c r="P1176" i="4"/>
  <c r="J1176" i="4"/>
  <c r="I1176" i="4"/>
  <c r="G1176" i="4"/>
  <c r="P1172" i="4"/>
  <c r="J1172" i="4"/>
  <c r="I1172" i="4"/>
  <c r="G1172" i="4"/>
  <c r="P1167" i="4"/>
  <c r="J1167" i="4"/>
  <c r="I1167" i="4"/>
  <c r="G1167" i="4"/>
  <c r="P1162" i="4"/>
  <c r="J1162" i="4"/>
  <c r="I1162" i="4"/>
  <c r="G1162" i="4"/>
  <c r="P1157" i="4"/>
  <c r="J1157" i="4"/>
  <c r="I1157" i="4"/>
  <c r="G1157" i="4"/>
  <c r="P1152" i="4"/>
  <c r="J1152" i="4"/>
  <c r="I1152" i="4"/>
  <c r="G1152" i="4"/>
  <c r="P1147" i="4"/>
  <c r="J1147" i="4"/>
  <c r="I1147" i="4"/>
  <c r="G1147" i="4"/>
  <c r="P1143" i="4"/>
  <c r="J1143" i="4"/>
  <c r="I1143" i="4"/>
  <c r="G1143" i="4"/>
  <c r="P1138" i="4"/>
  <c r="J1138" i="4"/>
  <c r="I1138" i="4"/>
  <c r="G1138" i="4"/>
  <c r="P1133" i="4"/>
  <c r="J1133" i="4"/>
  <c r="I1133" i="4"/>
  <c r="G1133" i="4"/>
  <c r="P1128" i="4"/>
  <c r="J1128" i="4"/>
  <c r="I1128" i="4"/>
  <c r="G1128" i="4"/>
  <c r="P1124" i="4"/>
  <c r="J1124" i="4"/>
  <c r="I1124" i="4"/>
  <c r="G1124" i="4"/>
  <c r="P1107" i="4"/>
  <c r="P1076" i="4"/>
  <c r="J1076" i="4"/>
  <c r="I1076" i="4"/>
  <c r="G1076" i="4"/>
  <c r="P1070" i="4"/>
  <c r="J1070" i="4"/>
  <c r="I1070" i="4"/>
  <c r="G1070" i="4"/>
  <c r="P1065" i="4"/>
  <c r="J1065" i="4"/>
  <c r="I1065" i="4"/>
  <c r="G1065" i="4"/>
  <c r="P1060" i="4"/>
  <c r="J1060" i="4"/>
  <c r="I1060" i="4"/>
  <c r="G1060" i="4"/>
  <c r="P1056" i="4"/>
  <c r="J1056" i="4"/>
  <c r="I1056" i="4"/>
  <c r="G1056" i="4"/>
  <c r="P1051" i="4"/>
  <c r="J1051" i="4"/>
  <c r="I1051" i="4"/>
  <c r="G1051" i="4"/>
  <c r="P1042" i="4"/>
  <c r="J1042" i="4"/>
  <c r="I1042" i="4"/>
  <c r="G1042" i="4"/>
  <c r="G1080" i="4" s="1"/>
  <c r="P927" i="4"/>
  <c r="J927" i="4"/>
  <c r="I927" i="4"/>
  <c r="G927" i="4"/>
  <c r="P923" i="4"/>
  <c r="J923" i="4"/>
  <c r="I923" i="4"/>
  <c r="G923" i="4"/>
  <c r="P919" i="4"/>
  <c r="J919" i="4"/>
  <c r="I919" i="4"/>
  <c r="G919" i="4"/>
  <c r="P915" i="4"/>
  <c r="J915" i="4"/>
  <c r="I915" i="4"/>
  <c r="G915" i="4"/>
  <c r="P911" i="4"/>
  <c r="J911" i="4"/>
  <c r="I911" i="4"/>
  <c r="G911" i="4"/>
  <c r="P907" i="4"/>
  <c r="J907" i="4"/>
  <c r="I907" i="4"/>
  <c r="G907" i="4"/>
  <c r="P903" i="4"/>
  <c r="J903" i="4"/>
  <c r="I903" i="4"/>
  <c r="G903" i="4"/>
  <c r="P899" i="4"/>
  <c r="J899" i="4"/>
  <c r="I899" i="4"/>
  <c r="G899" i="4"/>
  <c r="P895" i="4"/>
  <c r="J895" i="4"/>
  <c r="I895" i="4"/>
  <c r="G895" i="4"/>
  <c r="P891" i="4"/>
  <c r="J891" i="4"/>
  <c r="I891" i="4"/>
  <c r="G891" i="4"/>
  <c r="P887" i="4"/>
  <c r="J887" i="4"/>
  <c r="I887" i="4"/>
  <c r="G887" i="4"/>
  <c r="P883" i="4"/>
  <c r="J883" i="4"/>
  <c r="I883" i="4"/>
  <c r="G883" i="4"/>
  <c r="P879" i="4"/>
  <c r="J879" i="4"/>
  <c r="I879" i="4"/>
  <c r="G879" i="4"/>
  <c r="P875" i="4"/>
  <c r="J875" i="4"/>
  <c r="I875" i="4"/>
  <c r="G875" i="4"/>
  <c r="P871" i="4"/>
  <c r="J871" i="4"/>
  <c r="I871" i="4"/>
  <c r="G871" i="4"/>
  <c r="P867" i="4"/>
  <c r="J867" i="4"/>
  <c r="I867" i="4"/>
  <c r="G867" i="4"/>
  <c r="P863" i="4"/>
  <c r="J863" i="4"/>
  <c r="I863" i="4"/>
  <c r="G863" i="4"/>
  <c r="P859" i="4"/>
  <c r="J859" i="4"/>
  <c r="I859" i="4"/>
  <c r="G859" i="4"/>
  <c r="P855" i="4"/>
  <c r="J855" i="4"/>
  <c r="I855" i="4"/>
  <c r="G855" i="4"/>
  <c r="P851" i="4"/>
  <c r="J851" i="4"/>
  <c r="I851" i="4"/>
  <c r="G851" i="4"/>
  <c r="P847" i="4"/>
  <c r="J847" i="4"/>
  <c r="I847" i="4"/>
  <c r="G847" i="4"/>
  <c r="P843" i="4"/>
  <c r="J843" i="4"/>
  <c r="I843" i="4"/>
  <c r="G843" i="4"/>
  <c r="P838" i="4"/>
  <c r="J838" i="4"/>
  <c r="I838" i="4"/>
  <c r="G838" i="4"/>
  <c r="P834" i="4"/>
  <c r="J834" i="4"/>
  <c r="I834" i="4"/>
  <c r="G834" i="4"/>
  <c r="P830" i="4"/>
  <c r="J830" i="4"/>
  <c r="I830" i="4"/>
  <c r="G830" i="4"/>
  <c r="P826" i="4"/>
  <c r="J826" i="4"/>
  <c r="I826" i="4"/>
  <c r="G826" i="4"/>
  <c r="P822" i="4"/>
  <c r="J822" i="4"/>
  <c r="I822" i="4"/>
  <c r="G822" i="4"/>
  <c r="P818" i="4"/>
  <c r="J818" i="4"/>
  <c r="I818" i="4"/>
  <c r="G818" i="4"/>
  <c r="P814" i="4"/>
  <c r="J814" i="4"/>
  <c r="I814" i="4"/>
  <c r="G814" i="4"/>
  <c r="P810" i="4"/>
  <c r="J810" i="4"/>
  <c r="I810" i="4"/>
  <c r="G810" i="4"/>
  <c r="P806" i="4"/>
  <c r="J806" i="4"/>
  <c r="I806" i="4"/>
  <c r="G806" i="4"/>
  <c r="P802" i="4"/>
  <c r="J802" i="4"/>
  <c r="I802" i="4"/>
  <c r="G802" i="4"/>
  <c r="P798" i="4"/>
  <c r="J798" i="4"/>
  <c r="I798" i="4"/>
  <c r="G798" i="4"/>
  <c r="P794" i="4"/>
  <c r="J794" i="4"/>
  <c r="I794" i="4"/>
  <c r="G794" i="4"/>
  <c r="P790" i="4"/>
  <c r="J790" i="4"/>
  <c r="I790" i="4"/>
  <c r="G790" i="4"/>
  <c r="P786" i="4"/>
  <c r="J786" i="4"/>
  <c r="I786" i="4"/>
  <c r="G786" i="4"/>
  <c r="P782" i="4"/>
  <c r="J782" i="4"/>
  <c r="I782" i="4"/>
  <c r="G782" i="4"/>
  <c r="P778" i="4"/>
  <c r="J778" i="4"/>
  <c r="I778" i="4"/>
  <c r="G778" i="4"/>
  <c r="P774" i="4"/>
  <c r="J774" i="4"/>
  <c r="I774" i="4"/>
  <c r="G774" i="4"/>
  <c r="P770" i="4"/>
  <c r="J770" i="4"/>
  <c r="I770" i="4"/>
  <c r="G770" i="4"/>
  <c r="P766" i="4"/>
  <c r="J766" i="4"/>
  <c r="I766" i="4"/>
  <c r="G766" i="4"/>
  <c r="P762" i="4"/>
  <c r="J762" i="4"/>
  <c r="I762" i="4"/>
  <c r="G762" i="4"/>
  <c r="P758" i="4"/>
  <c r="J758" i="4"/>
  <c r="I758" i="4"/>
  <c r="G758" i="4"/>
  <c r="P754" i="4"/>
  <c r="J754" i="4"/>
  <c r="I754" i="4"/>
  <c r="G754" i="4"/>
  <c r="P748" i="4"/>
  <c r="J748" i="4"/>
  <c r="I748" i="4"/>
  <c r="G748" i="4"/>
  <c r="P744" i="4"/>
  <c r="J744" i="4"/>
  <c r="I744" i="4"/>
  <c r="G744" i="4"/>
  <c r="P740" i="4"/>
  <c r="J740" i="4"/>
  <c r="I740" i="4"/>
  <c r="G740" i="4"/>
  <c r="P736" i="4"/>
  <c r="J736" i="4"/>
  <c r="I736" i="4"/>
  <c r="G736" i="4"/>
  <c r="P732" i="4"/>
  <c r="J732" i="4"/>
  <c r="I732" i="4"/>
  <c r="G732" i="4"/>
  <c r="P728" i="4"/>
  <c r="J728" i="4"/>
  <c r="I728" i="4"/>
  <c r="G728" i="4"/>
  <c r="P724" i="4"/>
  <c r="J724" i="4"/>
  <c r="I724" i="4"/>
  <c r="G724" i="4"/>
  <c r="P720" i="4"/>
  <c r="J720" i="4"/>
  <c r="I720" i="4"/>
  <c r="G720" i="4"/>
  <c r="P716" i="4"/>
  <c r="J716" i="4"/>
  <c r="I716" i="4"/>
  <c r="G716" i="4"/>
  <c r="P712" i="4"/>
  <c r="J712" i="4"/>
  <c r="I712" i="4"/>
  <c r="G712" i="4"/>
  <c r="P708" i="4"/>
  <c r="J708" i="4"/>
  <c r="I708" i="4"/>
  <c r="G708" i="4"/>
  <c r="P704" i="4"/>
  <c r="J704" i="4"/>
  <c r="I704" i="4"/>
  <c r="G704" i="4"/>
  <c r="P700" i="4"/>
  <c r="J700" i="4"/>
  <c r="I700" i="4"/>
  <c r="G700" i="4"/>
  <c r="P696" i="4"/>
  <c r="J696" i="4"/>
  <c r="I696" i="4"/>
  <c r="G696" i="4"/>
  <c r="P692" i="4"/>
  <c r="J692" i="4"/>
  <c r="I692" i="4"/>
  <c r="G692" i="4"/>
  <c r="P688" i="4"/>
  <c r="J688" i="4"/>
  <c r="I688" i="4"/>
  <c r="G688" i="4"/>
  <c r="P684" i="4"/>
  <c r="J684" i="4"/>
  <c r="I684" i="4"/>
  <c r="G684" i="4"/>
  <c r="P680" i="4"/>
  <c r="J680" i="4"/>
  <c r="I680" i="4"/>
  <c r="G680" i="4"/>
  <c r="P676" i="4"/>
  <c r="J676" i="4"/>
  <c r="I676" i="4"/>
  <c r="G676" i="4"/>
  <c r="P672" i="4"/>
  <c r="J672" i="4"/>
  <c r="I672" i="4"/>
  <c r="G672" i="4"/>
  <c r="P668" i="4"/>
  <c r="J668" i="4"/>
  <c r="I668" i="4"/>
  <c r="G668" i="4"/>
  <c r="P664" i="4"/>
  <c r="J664" i="4"/>
  <c r="I664" i="4"/>
  <c r="G664" i="4"/>
  <c r="P660" i="4"/>
  <c r="J660" i="4"/>
  <c r="I660" i="4"/>
  <c r="G660" i="4"/>
  <c r="P624" i="4"/>
  <c r="J624" i="4"/>
  <c r="I624" i="4"/>
  <c r="G624" i="4"/>
  <c r="P616" i="4"/>
  <c r="J616" i="4"/>
  <c r="I616" i="4"/>
  <c r="G616" i="4"/>
  <c r="P577" i="4"/>
  <c r="J577" i="4"/>
  <c r="I577" i="4"/>
  <c r="G577" i="4"/>
  <c r="P570" i="4"/>
  <c r="J570" i="4"/>
  <c r="I570" i="4"/>
  <c r="G570" i="4"/>
  <c r="P563" i="4"/>
  <c r="J563" i="4"/>
  <c r="I563" i="4"/>
  <c r="G563" i="4"/>
  <c r="P556" i="4"/>
  <c r="J556" i="4"/>
  <c r="I556" i="4"/>
  <c r="G556" i="4"/>
  <c r="P552" i="4"/>
  <c r="J552" i="4"/>
  <c r="I552" i="4"/>
  <c r="G552" i="4"/>
  <c r="P547" i="4"/>
  <c r="J547" i="4"/>
  <c r="I547" i="4"/>
  <c r="G547" i="4"/>
  <c r="P540" i="4"/>
  <c r="J540" i="4"/>
  <c r="I540" i="4"/>
  <c r="G540" i="4"/>
  <c r="P529" i="4"/>
  <c r="J529" i="4"/>
  <c r="I529" i="4"/>
  <c r="G529" i="4"/>
  <c r="P519" i="4"/>
  <c r="J519" i="4"/>
  <c r="I519" i="4"/>
  <c r="G519" i="4"/>
  <c r="P510" i="4"/>
  <c r="J510" i="4"/>
  <c r="I510" i="4"/>
  <c r="G510" i="4"/>
  <c r="P502" i="4"/>
  <c r="J502" i="4"/>
  <c r="I502" i="4"/>
  <c r="G502" i="4"/>
  <c r="P488" i="4"/>
  <c r="J488" i="4"/>
  <c r="I488" i="4"/>
  <c r="G488" i="4"/>
  <c r="P473" i="4"/>
  <c r="J473" i="4"/>
  <c r="I473" i="4"/>
  <c r="G473" i="4"/>
  <c r="P469" i="4"/>
  <c r="J469" i="4"/>
  <c r="I469" i="4"/>
  <c r="G469" i="4"/>
  <c r="P464" i="4"/>
  <c r="J464" i="4"/>
  <c r="I464" i="4"/>
  <c r="G464" i="4"/>
  <c r="P435" i="4"/>
  <c r="J435" i="4"/>
  <c r="I435" i="4"/>
  <c r="G435" i="4"/>
  <c r="P425" i="4"/>
  <c r="J425" i="4"/>
  <c r="I425" i="4"/>
  <c r="G425" i="4"/>
  <c r="P418" i="4"/>
  <c r="J418" i="4"/>
  <c r="I418" i="4"/>
  <c r="G418" i="4"/>
  <c r="P414" i="4"/>
  <c r="J414" i="4"/>
  <c r="I414" i="4"/>
  <c r="G414" i="4"/>
  <c r="P410" i="4"/>
  <c r="J410" i="4"/>
  <c r="I410" i="4"/>
  <c r="G410" i="4"/>
  <c r="P406" i="4"/>
  <c r="J406" i="4"/>
  <c r="I406" i="4"/>
  <c r="G406" i="4"/>
  <c r="P402" i="4"/>
  <c r="J402" i="4"/>
  <c r="I402" i="4"/>
  <c r="G402" i="4"/>
  <c r="P398" i="4"/>
  <c r="J398" i="4"/>
  <c r="I398" i="4"/>
  <c r="G398" i="4"/>
  <c r="P394" i="4"/>
  <c r="J394" i="4"/>
  <c r="I394" i="4"/>
  <c r="G394" i="4"/>
  <c r="P390" i="4"/>
  <c r="J390" i="4"/>
  <c r="I390" i="4"/>
  <c r="G390" i="4"/>
  <c r="P386" i="4"/>
  <c r="J386" i="4"/>
  <c r="I386" i="4"/>
  <c r="G386" i="4"/>
  <c r="P382" i="4"/>
  <c r="J382" i="4"/>
  <c r="I382" i="4"/>
  <c r="G382" i="4"/>
  <c r="P378" i="4"/>
  <c r="J378" i="4"/>
  <c r="I378" i="4"/>
  <c r="G378" i="4"/>
  <c r="P374" i="4"/>
  <c r="J374" i="4"/>
  <c r="I374" i="4"/>
  <c r="G374" i="4"/>
  <c r="P370" i="4"/>
  <c r="J370" i="4"/>
  <c r="I370" i="4"/>
  <c r="G370" i="4"/>
  <c r="P366" i="4"/>
  <c r="J366" i="4"/>
  <c r="I366" i="4"/>
  <c r="G366" i="4"/>
  <c r="P362" i="4"/>
  <c r="J362" i="4"/>
  <c r="I362" i="4"/>
  <c r="G362" i="4"/>
  <c r="P358" i="4"/>
  <c r="J358" i="4"/>
  <c r="I358" i="4"/>
  <c r="G358" i="4"/>
  <c r="P354" i="4"/>
  <c r="J354" i="4"/>
  <c r="I354" i="4"/>
  <c r="G354" i="4"/>
  <c r="P350" i="4"/>
  <c r="J350" i="4"/>
  <c r="I350" i="4"/>
  <c r="G350" i="4"/>
  <c r="P346" i="4"/>
  <c r="J346" i="4"/>
  <c r="I346" i="4"/>
  <c r="G346" i="4"/>
  <c r="P342" i="4"/>
  <c r="J342" i="4"/>
  <c r="I342" i="4"/>
  <c r="G342" i="4"/>
  <c r="P338" i="4"/>
  <c r="J338" i="4"/>
  <c r="I338" i="4"/>
  <c r="G338" i="4"/>
  <c r="P325" i="4"/>
  <c r="J325" i="4"/>
  <c r="I325" i="4"/>
  <c r="G325" i="4"/>
  <c r="P321" i="4"/>
  <c r="J321" i="4"/>
  <c r="I321" i="4"/>
  <c r="G321" i="4"/>
  <c r="P317" i="4"/>
  <c r="J317" i="4"/>
  <c r="I317" i="4"/>
  <c r="G317" i="4"/>
  <c r="P307" i="4"/>
  <c r="J307" i="4"/>
  <c r="I307" i="4"/>
  <c r="G307" i="4"/>
  <c r="P298" i="4"/>
  <c r="J298" i="4"/>
  <c r="I298" i="4"/>
  <c r="G298" i="4"/>
  <c r="P287" i="4"/>
  <c r="J287" i="4"/>
  <c r="I287" i="4"/>
  <c r="G287" i="4"/>
  <c r="P282" i="4"/>
  <c r="J282" i="4"/>
  <c r="I282" i="4"/>
  <c r="G282" i="4"/>
  <c r="P278" i="4"/>
  <c r="J278" i="4"/>
  <c r="I278" i="4"/>
  <c r="G278" i="4"/>
  <c r="P274" i="4"/>
  <c r="J274" i="4"/>
  <c r="I274" i="4"/>
  <c r="G274" i="4"/>
  <c r="P270" i="4"/>
  <c r="J270" i="4"/>
  <c r="I270" i="4"/>
  <c r="G270" i="4"/>
  <c r="P266" i="4"/>
  <c r="J266" i="4"/>
  <c r="I266" i="4"/>
  <c r="G266" i="4"/>
  <c r="P262" i="4"/>
  <c r="J262" i="4"/>
  <c r="I262" i="4"/>
  <c r="G262" i="4"/>
  <c r="P258" i="4"/>
  <c r="J258" i="4"/>
  <c r="I258" i="4"/>
  <c r="G258" i="4"/>
  <c r="P253" i="4"/>
  <c r="J253" i="4"/>
  <c r="I253" i="4"/>
  <c r="G253" i="4"/>
  <c r="P247" i="4"/>
  <c r="J247" i="4"/>
  <c r="I247" i="4"/>
  <c r="G247" i="4"/>
  <c r="P243" i="4"/>
  <c r="J243" i="4"/>
  <c r="I243" i="4"/>
  <c r="G243" i="4"/>
  <c r="P239" i="4"/>
  <c r="J239" i="4"/>
  <c r="I239" i="4"/>
  <c r="G239" i="4"/>
  <c r="P235" i="4"/>
  <c r="J235" i="4"/>
  <c r="I235" i="4"/>
  <c r="G235" i="4"/>
  <c r="P186" i="4"/>
  <c r="P185" i="4"/>
  <c r="P182" i="4"/>
  <c r="J182" i="4"/>
  <c r="I182" i="4"/>
  <c r="G182" i="4"/>
  <c r="P177" i="4"/>
  <c r="J177" i="4"/>
  <c r="I177" i="4"/>
  <c r="G177" i="4"/>
  <c r="P172" i="4"/>
  <c r="J172" i="4"/>
  <c r="I172" i="4"/>
  <c r="G172" i="4"/>
  <c r="P166" i="4"/>
  <c r="J166" i="4"/>
  <c r="I166" i="4"/>
  <c r="G166" i="4"/>
  <c r="P162" i="4"/>
  <c r="J162" i="4"/>
  <c r="I162" i="4"/>
  <c r="G162" i="4"/>
  <c r="P158" i="4"/>
  <c r="J158" i="4"/>
  <c r="I158" i="4"/>
  <c r="G158" i="4"/>
  <c r="P154" i="4"/>
  <c r="J154" i="4"/>
  <c r="I154" i="4"/>
  <c r="G154" i="4"/>
  <c r="P149" i="4"/>
  <c r="J149" i="4"/>
  <c r="I149" i="4"/>
  <c r="G149" i="4"/>
  <c r="P144" i="4"/>
  <c r="J144" i="4"/>
  <c r="I144" i="4"/>
  <c r="G144" i="4"/>
  <c r="P140" i="4"/>
  <c r="J140" i="4"/>
  <c r="I140" i="4"/>
  <c r="G140" i="4"/>
  <c r="P134" i="4"/>
  <c r="J134" i="4"/>
  <c r="I134" i="4"/>
  <c r="G134" i="4"/>
  <c r="P129" i="4"/>
  <c r="J129" i="4"/>
  <c r="I129" i="4"/>
  <c r="G129" i="4"/>
  <c r="P125" i="4"/>
  <c r="J125" i="4"/>
  <c r="I125" i="4"/>
  <c r="G125" i="4"/>
  <c r="P121" i="4"/>
  <c r="J121" i="4"/>
  <c r="I121" i="4"/>
  <c r="G121" i="4"/>
  <c r="P90" i="4"/>
  <c r="J90" i="4"/>
  <c r="I90" i="4"/>
  <c r="G90" i="4"/>
  <c r="P52" i="4"/>
  <c r="J52" i="4"/>
  <c r="I52" i="4"/>
  <c r="G52" i="4"/>
  <c r="P18" i="4"/>
  <c r="P39" i="4" s="1"/>
  <c r="J18" i="4"/>
  <c r="J39" i="4" s="1"/>
  <c r="I18" i="4"/>
  <c r="I39" i="4" s="1"/>
  <c r="G18" i="4"/>
  <c r="G39" i="4" s="1"/>
  <c r="P1204" i="3"/>
  <c r="J1204" i="3"/>
  <c r="I1204" i="3"/>
  <c r="G1204" i="3"/>
  <c r="P1199" i="3"/>
  <c r="J1199" i="3"/>
  <c r="I1199" i="3"/>
  <c r="G1199" i="3"/>
  <c r="P1195" i="3"/>
  <c r="J1195" i="3"/>
  <c r="I1195" i="3"/>
  <c r="G1195" i="3"/>
  <c r="P1191" i="3"/>
  <c r="J1191" i="3"/>
  <c r="I1191" i="3"/>
  <c r="G1191" i="3"/>
  <c r="P1186" i="3"/>
  <c r="J1186" i="3"/>
  <c r="I1186" i="3"/>
  <c r="G1186" i="3"/>
  <c r="P1181" i="3"/>
  <c r="J1181" i="3"/>
  <c r="I1181" i="3"/>
  <c r="G1181" i="3"/>
  <c r="P1176" i="3"/>
  <c r="J1176" i="3"/>
  <c r="I1176" i="3"/>
  <c r="G1176" i="3"/>
  <c r="P1172" i="3"/>
  <c r="J1172" i="3"/>
  <c r="I1172" i="3"/>
  <c r="G1172" i="3"/>
  <c r="P1167" i="3"/>
  <c r="J1167" i="3"/>
  <c r="I1167" i="3"/>
  <c r="G1167" i="3"/>
  <c r="P1162" i="3"/>
  <c r="J1162" i="3"/>
  <c r="I1162" i="3"/>
  <c r="G1162" i="3"/>
  <c r="P1157" i="3"/>
  <c r="J1157" i="3"/>
  <c r="I1157" i="3"/>
  <c r="G1157" i="3"/>
  <c r="P1152" i="3"/>
  <c r="J1152" i="3"/>
  <c r="I1152" i="3"/>
  <c r="G1152" i="3"/>
  <c r="P1147" i="3"/>
  <c r="J1147" i="3"/>
  <c r="I1147" i="3"/>
  <c r="G1147" i="3"/>
  <c r="P1143" i="3"/>
  <c r="J1143" i="3"/>
  <c r="I1143" i="3"/>
  <c r="G1143" i="3"/>
  <c r="P1138" i="3"/>
  <c r="J1138" i="3"/>
  <c r="I1138" i="3"/>
  <c r="G1138" i="3"/>
  <c r="P1133" i="3"/>
  <c r="J1133" i="3"/>
  <c r="I1133" i="3"/>
  <c r="G1133" i="3"/>
  <c r="P1128" i="3"/>
  <c r="J1128" i="3"/>
  <c r="I1128" i="3"/>
  <c r="G1128" i="3"/>
  <c r="P1124" i="3"/>
  <c r="J1124" i="3"/>
  <c r="I1124" i="3"/>
  <c r="G1124" i="3"/>
  <c r="P1107" i="3"/>
  <c r="P1076" i="3"/>
  <c r="J1076" i="3"/>
  <c r="I1076" i="3"/>
  <c r="G1076" i="3"/>
  <c r="P1070" i="3"/>
  <c r="J1070" i="3"/>
  <c r="I1070" i="3"/>
  <c r="G1070" i="3"/>
  <c r="P1065" i="3"/>
  <c r="J1065" i="3"/>
  <c r="I1065" i="3"/>
  <c r="G1065" i="3"/>
  <c r="P1060" i="3"/>
  <c r="J1060" i="3"/>
  <c r="I1060" i="3"/>
  <c r="G1060" i="3"/>
  <c r="P1056" i="3"/>
  <c r="J1056" i="3"/>
  <c r="I1056" i="3"/>
  <c r="G1056" i="3"/>
  <c r="P1051" i="3"/>
  <c r="J1051" i="3"/>
  <c r="I1051" i="3"/>
  <c r="G1051" i="3"/>
  <c r="P1042" i="3"/>
  <c r="J1042" i="3"/>
  <c r="I1042" i="3"/>
  <c r="G1042" i="3"/>
  <c r="G1080" i="3" s="1"/>
  <c r="P927" i="3"/>
  <c r="J927" i="3"/>
  <c r="I927" i="3"/>
  <c r="G927" i="3"/>
  <c r="P923" i="3"/>
  <c r="J923" i="3"/>
  <c r="I923" i="3"/>
  <c r="G923" i="3"/>
  <c r="P919" i="3"/>
  <c r="J919" i="3"/>
  <c r="I919" i="3"/>
  <c r="G919" i="3"/>
  <c r="P915" i="3"/>
  <c r="J915" i="3"/>
  <c r="I915" i="3"/>
  <c r="G915" i="3"/>
  <c r="P911" i="3"/>
  <c r="J911" i="3"/>
  <c r="I911" i="3"/>
  <c r="G911" i="3"/>
  <c r="P907" i="3"/>
  <c r="J907" i="3"/>
  <c r="I907" i="3"/>
  <c r="G907" i="3"/>
  <c r="P903" i="3"/>
  <c r="J903" i="3"/>
  <c r="I903" i="3"/>
  <c r="G903" i="3"/>
  <c r="P899" i="3"/>
  <c r="J899" i="3"/>
  <c r="I899" i="3"/>
  <c r="G899" i="3"/>
  <c r="P895" i="3"/>
  <c r="J895" i="3"/>
  <c r="I895" i="3"/>
  <c r="G895" i="3"/>
  <c r="P891" i="3"/>
  <c r="J891" i="3"/>
  <c r="I891" i="3"/>
  <c r="G891" i="3"/>
  <c r="P887" i="3"/>
  <c r="J887" i="3"/>
  <c r="I887" i="3"/>
  <c r="G887" i="3"/>
  <c r="P883" i="3"/>
  <c r="J883" i="3"/>
  <c r="I883" i="3"/>
  <c r="G883" i="3"/>
  <c r="P879" i="3"/>
  <c r="J879" i="3"/>
  <c r="I879" i="3"/>
  <c r="G879" i="3"/>
  <c r="P875" i="3"/>
  <c r="J875" i="3"/>
  <c r="I875" i="3"/>
  <c r="G875" i="3"/>
  <c r="P871" i="3"/>
  <c r="J871" i="3"/>
  <c r="I871" i="3"/>
  <c r="G871" i="3"/>
  <c r="P867" i="3"/>
  <c r="J867" i="3"/>
  <c r="I867" i="3"/>
  <c r="G867" i="3"/>
  <c r="P863" i="3"/>
  <c r="J863" i="3"/>
  <c r="I863" i="3"/>
  <c r="G863" i="3"/>
  <c r="P859" i="3"/>
  <c r="J859" i="3"/>
  <c r="I859" i="3"/>
  <c r="G859" i="3"/>
  <c r="P855" i="3"/>
  <c r="J855" i="3"/>
  <c r="I855" i="3"/>
  <c r="G855" i="3"/>
  <c r="P851" i="3"/>
  <c r="J851" i="3"/>
  <c r="I851" i="3"/>
  <c r="G851" i="3"/>
  <c r="P847" i="3"/>
  <c r="J847" i="3"/>
  <c r="I847" i="3"/>
  <c r="G847" i="3"/>
  <c r="P843" i="3"/>
  <c r="J843" i="3"/>
  <c r="I843" i="3"/>
  <c r="G843" i="3"/>
  <c r="P838" i="3"/>
  <c r="J838" i="3"/>
  <c r="I838" i="3"/>
  <c r="G838" i="3"/>
  <c r="P834" i="3"/>
  <c r="J834" i="3"/>
  <c r="I834" i="3"/>
  <c r="G834" i="3"/>
  <c r="P830" i="3"/>
  <c r="J830" i="3"/>
  <c r="I830" i="3"/>
  <c r="G830" i="3"/>
  <c r="P826" i="3"/>
  <c r="J826" i="3"/>
  <c r="I826" i="3"/>
  <c r="G826" i="3"/>
  <c r="P822" i="3"/>
  <c r="J822" i="3"/>
  <c r="I822" i="3"/>
  <c r="G822" i="3"/>
  <c r="P818" i="3"/>
  <c r="J818" i="3"/>
  <c r="I818" i="3"/>
  <c r="G818" i="3"/>
  <c r="P814" i="3"/>
  <c r="J814" i="3"/>
  <c r="I814" i="3"/>
  <c r="G814" i="3"/>
  <c r="P810" i="3"/>
  <c r="J810" i="3"/>
  <c r="I810" i="3"/>
  <c r="G810" i="3"/>
  <c r="P806" i="3"/>
  <c r="J806" i="3"/>
  <c r="I806" i="3"/>
  <c r="G806" i="3"/>
  <c r="P802" i="3"/>
  <c r="J802" i="3"/>
  <c r="I802" i="3"/>
  <c r="G802" i="3"/>
  <c r="P798" i="3"/>
  <c r="J798" i="3"/>
  <c r="I798" i="3"/>
  <c r="G798" i="3"/>
  <c r="P794" i="3"/>
  <c r="J794" i="3"/>
  <c r="I794" i="3"/>
  <c r="G794" i="3"/>
  <c r="P790" i="3"/>
  <c r="J790" i="3"/>
  <c r="I790" i="3"/>
  <c r="G790" i="3"/>
  <c r="P786" i="3"/>
  <c r="J786" i="3"/>
  <c r="I786" i="3"/>
  <c r="G786" i="3"/>
  <c r="P782" i="3"/>
  <c r="J782" i="3"/>
  <c r="I782" i="3"/>
  <c r="G782" i="3"/>
  <c r="P778" i="3"/>
  <c r="J778" i="3"/>
  <c r="I778" i="3"/>
  <c r="G778" i="3"/>
  <c r="P774" i="3"/>
  <c r="J774" i="3"/>
  <c r="I774" i="3"/>
  <c r="G774" i="3"/>
  <c r="P770" i="3"/>
  <c r="J770" i="3"/>
  <c r="I770" i="3"/>
  <c r="G770" i="3"/>
  <c r="P766" i="3"/>
  <c r="J766" i="3"/>
  <c r="I766" i="3"/>
  <c r="G766" i="3"/>
  <c r="P762" i="3"/>
  <c r="J762" i="3"/>
  <c r="I762" i="3"/>
  <c r="G762" i="3"/>
  <c r="P758" i="3"/>
  <c r="J758" i="3"/>
  <c r="I758" i="3"/>
  <c r="G758" i="3"/>
  <c r="P754" i="3"/>
  <c r="J754" i="3"/>
  <c r="I754" i="3"/>
  <c r="G754" i="3"/>
  <c r="P748" i="3"/>
  <c r="J748" i="3"/>
  <c r="I748" i="3"/>
  <c r="G748" i="3"/>
  <c r="P744" i="3"/>
  <c r="J744" i="3"/>
  <c r="I744" i="3"/>
  <c r="G744" i="3"/>
  <c r="P740" i="3"/>
  <c r="J740" i="3"/>
  <c r="I740" i="3"/>
  <c r="G740" i="3"/>
  <c r="P736" i="3"/>
  <c r="J736" i="3"/>
  <c r="I736" i="3"/>
  <c r="G736" i="3"/>
  <c r="P732" i="3"/>
  <c r="J732" i="3"/>
  <c r="I732" i="3"/>
  <c r="G732" i="3"/>
  <c r="P728" i="3"/>
  <c r="J728" i="3"/>
  <c r="I728" i="3"/>
  <c r="G728" i="3"/>
  <c r="P724" i="3"/>
  <c r="J724" i="3"/>
  <c r="I724" i="3"/>
  <c r="G724" i="3"/>
  <c r="P720" i="3"/>
  <c r="J720" i="3"/>
  <c r="I720" i="3"/>
  <c r="G720" i="3"/>
  <c r="P716" i="3"/>
  <c r="J716" i="3"/>
  <c r="I716" i="3"/>
  <c r="G716" i="3"/>
  <c r="P712" i="3"/>
  <c r="J712" i="3"/>
  <c r="I712" i="3"/>
  <c r="G712" i="3"/>
  <c r="P708" i="3"/>
  <c r="J708" i="3"/>
  <c r="I708" i="3"/>
  <c r="G708" i="3"/>
  <c r="P704" i="3"/>
  <c r="J704" i="3"/>
  <c r="I704" i="3"/>
  <c r="G704" i="3"/>
  <c r="P700" i="3"/>
  <c r="J700" i="3"/>
  <c r="I700" i="3"/>
  <c r="G700" i="3"/>
  <c r="P696" i="3"/>
  <c r="J696" i="3"/>
  <c r="I696" i="3"/>
  <c r="G696" i="3"/>
  <c r="P692" i="3"/>
  <c r="J692" i="3"/>
  <c r="I692" i="3"/>
  <c r="G692" i="3"/>
  <c r="P688" i="3"/>
  <c r="J688" i="3"/>
  <c r="I688" i="3"/>
  <c r="G688" i="3"/>
  <c r="P684" i="3"/>
  <c r="J684" i="3"/>
  <c r="I684" i="3"/>
  <c r="G684" i="3"/>
  <c r="P680" i="3"/>
  <c r="J680" i="3"/>
  <c r="I680" i="3"/>
  <c r="G680" i="3"/>
  <c r="P676" i="3"/>
  <c r="J676" i="3"/>
  <c r="I676" i="3"/>
  <c r="G676" i="3"/>
  <c r="P672" i="3"/>
  <c r="J672" i="3"/>
  <c r="I672" i="3"/>
  <c r="G672" i="3"/>
  <c r="P668" i="3"/>
  <c r="J668" i="3"/>
  <c r="I668" i="3"/>
  <c r="G668" i="3"/>
  <c r="P664" i="3"/>
  <c r="J664" i="3"/>
  <c r="I664" i="3"/>
  <c r="G664" i="3"/>
  <c r="P660" i="3"/>
  <c r="J660" i="3"/>
  <c r="I660" i="3"/>
  <c r="G660" i="3"/>
  <c r="P624" i="3"/>
  <c r="J624" i="3"/>
  <c r="I624" i="3"/>
  <c r="G624" i="3"/>
  <c r="P616" i="3"/>
  <c r="J616" i="3"/>
  <c r="I616" i="3"/>
  <c r="G616" i="3"/>
  <c r="P577" i="3"/>
  <c r="J577" i="3"/>
  <c r="I577" i="3"/>
  <c r="G577" i="3"/>
  <c r="P570" i="3"/>
  <c r="J570" i="3"/>
  <c r="I570" i="3"/>
  <c r="G570" i="3"/>
  <c r="P563" i="3"/>
  <c r="J563" i="3"/>
  <c r="I563" i="3"/>
  <c r="G563" i="3"/>
  <c r="P556" i="3"/>
  <c r="J556" i="3"/>
  <c r="I556" i="3"/>
  <c r="G556" i="3"/>
  <c r="P552" i="3"/>
  <c r="J552" i="3"/>
  <c r="I552" i="3"/>
  <c r="G552" i="3"/>
  <c r="P547" i="3"/>
  <c r="J547" i="3"/>
  <c r="I547" i="3"/>
  <c r="G547" i="3"/>
  <c r="P540" i="3"/>
  <c r="J540" i="3"/>
  <c r="I540" i="3"/>
  <c r="G540" i="3"/>
  <c r="P529" i="3"/>
  <c r="J529" i="3"/>
  <c r="I529" i="3"/>
  <c r="G529" i="3"/>
  <c r="P519" i="3"/>
  <c r="J519" i="3"/>
  <c r="I519" i="3"/>
  <c r="G519" i="3"/>
  <c r="P510" i="3"/>
  <c r="J510" i="3"/>
  <c r="I510" i="3"/>
  <c r="G510" i="3"/>
  <c r="P502" i="3"/>
  <c r="J502" i="3"/>
  <c r="I502" i="3"/>
  <c r="G502" i="3"/>
  <c r="P488" i="3"/>
  <c r="J488" i="3"/>
  <c r="I488" i="3"/>
  <c r="G488" i="3"/>
  <c r="P473" i="3"/>
  <c r="J473" i="3"/>
  <c r="I473" i="3"/>
  <c r="G473" i="3"/>
  <c r="P469" i="3"/>
  <c r="J469" i="3"/>
  <c r="I469" i="3"/>
  <c r="G469" i="3"/>
  <c r="P464" i="3"/>
  <c r="J464" i="3"/>
  <c r="I464" i="3"/>
  <c r="G464" i="3"/>
  <c r="P435" i="3"/>
  <c r="J435" i="3"/>
  <c r="I435" i="3"/>
  <c r="G435" i="3"/>
  <c r="P425" i="3"/>
  <c r="J425" i="3"/>
  <c r="I425" i="3"/>
  <c r="G425" i="3"/>
  <c r="P418" i="3"/>
  <c r="J418" i="3"/>
  <c r="I418" i="3"/>
  <c r="G418" i="3"/>
  <c r="P414" i="3"/>
  <c r="J414" i="3"/>
  <c r="I414" i="3"/>
  <c r="G414" i="3"/>
  <c r="P410" i="3"/>
  <c r="J410" i="3"/>
  <c r="I410" i="3"/>
  <c r="G410" i="3"/>
  <c r="P406" i="3"/>
  <c r="J406" i="3"/>
  <c r="I406" i="3"/>
  <c r="G406" i="3"/>
  <c r="P402" i="3"/>
  <c r="J402" i="3"/>
  <c r="I402" i="3"/>
  <c r="G402" i="3"/>
  <c r="P398" i="3"/>
  <c r="J398" i="3"/>
  <c r="I398" i="3"/>
  <c r="G398" i="3"/>
  <c r="P394" i="3"/>
  <c r="J394" i="3"/>
  <c r="I394" i="3"/>
  <c r="G394" i="3"/>
  <c r="P390" i="3"/>
  <c r="J390" i="3"/>
  <c r="I390" i="3"/>
  <c r="G390" i="3"/>
  <c r="P386" i="3"/>
  <c r="J386" i="3"/>
  <c r="I386" i="3"/>
  <c r="G386" i="3"/>
  <c r="P382" i="3"/>
  <c r="J382" i="3"/>
  <c r="I382" i="3"/>
  <c r="G382" i="3"/>
  <c r="P378" i="3"/>
  <c r="J378" i="3"/>
  <c r="I378" i="3"/>
  <c r="G378" i="3"/>
  <c r="P374" i="3"/>
  <c r="J374" i="3"/>
  <c r="I374" i="3"/>
  <c r="G374" i="3"/>
  <c r="P370" i="3"/>
  <c r="J370" i="3"/>
  <c r="I370" i="3"/>
  <c r="G370" i="3"/>
  <c r="P366" i="3"/>
  <c r="J366" i="3"/>
  <c r="I366" i="3"/>
  <c r="G366" i="3"/>
  <c r="P362" i="3"/>
  <c r="J362" i="3"/>
  <c r="I362" i="3"/>
  <c r="G362" i="3"/>
  <c r="P358" i="3"/>
  <c r="J358" i="3"/>
  <c r="I358" i="3"/>
  <c r="G358" i="3"/>
  <c r="P354" i="3"/>
  <c r="J354" i="3"/>
  <c r="I354" i="3"/>
  <c r="G354" i="3"/>
  <c r="P350" i="3"/>
  <c r="J350" i="3"/>
  <c r="I350" i="3"/>
  <c r="G350" i="3"/>
  <c r="P346" i="3"/>
  <c r="J346" i="3"/>
  <c r="I346" i="3"/>
  <c r="G346" i="3"/>
  <c r="P342" i="3"/>
  <c r="J342" i="3"/>
  <c r="I342" i="3"/>
  <c r="G342" i="3"/>
  <c r="P338" i="3"/>
  <c r="J338" i="3"/>
  <c r="I338" i="3"/>
  <c r="G338" i="3"/>
  <c r="P325" i="3"/>
  <c r="J325" i="3"/>
  <c r="I325" i="3"/>
  <c r="G325" i="3"/>
  <c r="P321" i="3"/>
  <c r="J321" i="3"/>
  <c r="I321" i="3"/>
  <c r="G321" i="3"/>
  <c r="P317" i="3"/>
  <c r="J317" i="3"/>
  <c r="I317" i="3"/>
  <c r="G317" i="3"/>
  <c r="P307" i="3"/>
  <c r="J307" i="3"/>
  <c r="I307" i="3"/>
  <c r="G307" i="3"/>
  <c r="P298" i="3"/>
  <c r="J298" i="3"/>
  <c r="I298" i="3"/>
  <c r="G298" i="3"/>
  <c r="P287" i="3"/>
  <c r="J287" i="3"/>
  <c r="I287" i="3"/>
  <c r="G287" i="3"/>
  <c r="P282" i="3"/>
  <c r="J282" i="3"/>
  <c r="I282" i="3"/>
  <c r="G282" i="3"/>
  <c r="P278" i="3"/>
  <c r="J278" i="3"/>
  <c r="I278" i="3"/>
  <c r="G278" i="3"/>
  <c r="P274" i="3"/>
  <c r="J274" i="3"/>
  <c r="I274" i="3"/>
  <c r="G274" i="3"/>
  <c r="P270" i="3"/>
  <c r="J270" i="3"/>
  <c r="I270" i="3"/>
  <c r="G270" i="3"/>
  <c r="P266" i="3"/>
  <c r="J266" i="3"/>
  <c r="I266" i="3"/>
  <c r="G266" i="3"/>
  <c r="P262" i="3"/>
  <c r="J262" i="3"/>
  <c r="I262" i="3"/>
  <c r="G262" i="3"/>
  <c r="P258" i="3"/>
  <c r="J258" i="3"/>
  <c r="I258" i="3"/>
  <c r="G258" i="3"/>
  <c r="P253" i="3"/>
  <c r="J253" i="3"/>
  <c r="I253" i="3"/>
  <c r="G253" i="3"/>
  <c r="P247" i="3"/>
  <c r="J247" i="3"/>
  <c r="I247" i="3"/>
  <c r="G247" i="3"/>
  <c r="P243" i="3"/>
  <c r="J243" i="3"/>
  <c r="I243" i="3"/>
  <c r="G243" i="3"/>
  <c r="P239" i="3"/>
  <c r="J239" i="3"/>
  <c r="I239" i="3"/>
  <c r="G239" i="3"/>
  <c r="P235" i="3"/>
  <c r="J235" i="3"/>
  <c r="I235" i="3"/>
  <c r="G235" i="3"/>
  <c r="P186" i="3"/>
  <c r="P185" i="3"/>
  <c r="P182" i="3"/>
  <c r="J182" i="3"/>
  <c r="I182" i="3"/>
  <c r="G182" i="3"/>
  <c r="P177" i="3"/>
  <c r="J177" i="3"/>
  <c r="I177" i="3"/>
  <c r="G177" i="3"/>
  <c r="P172" i="3"/>
  <c r="J172" i="3"/>
  <c r="I172" i="3"/>
  <c r="G172" i="3"/>
  <c r="P166" i="3"/>
  <c r="J166" i="3"/>
  <c r="I166" i="3"/>
  <c r="G166" i="3"/>
  <c r="P162" i="3"/>
  <c r="J162" i="3"/>
  <c r="I162" i="3"/>
  <c r="G162" i="3"/>
  <c r="P158" i="3"/>
  <c r="J158" i="3"/>
  <c r="I158" i="3"/>
  <c r="G158" i="3"/>
  <c r="P154" i="3"/>
  <c r="J154" i="3"/>
  <c r="I154" i="3"/>
  <c r="G154" i="3"/>
  <c r="P149" i="3"/>
  <c r="J149" i="3"/>
  <c r="I149" i="3"/>
  <c r="G149" i="3"/>
  <c r="P144" i="3"/>
  <c r="J144" i="3"/>
  <c r="I144" i="3"/>
  <c r="G144" i="3"/>
  <c r="P140" i="3"/>
  <c r="J140" i="3"/>
  <c r="I140" i="3"/>
  <c r="G140" i="3"/>
  <c r="P134" i="3"/>
  <c r="J134" i="3"/>
  <c r="I134" i="3"/>
  <c r="G134" i="3"/>
  <c r="P129" i="3"/>
  <c r="J129" i="3"/>
  <c r="I129" i="3"/>
  <c r="G129" i="3"/>
  <c r="P125" i="3"/>
  <c r="J125" i="3"/>
  <c r="I125" i="3"/>
  <c r="G125" i="3"/>
  <c r="P121" i="3"/>
  <c r="J121" i="3"/>
  <c r="I121" i="3"/>
  <c r="G121" i="3"/>
  <c r="P90" i="3"/>
  <c r="J90" i="3"/>
  <c r="I90" i="3"/>
  <c r="G90" i="3"/>
  <c r="P52" i="3"/>
  <c r="J52" i="3"/>
  <c r="I52" i="3"/>
  <c r="G52" i="3"/>
  <c r="P18" i="3"/>
  <c r="P39" i="3" s="1"/>
  <c r="J18" i="3"/>
  <c r="J39" i="3" s="1"/>
  <c r="I18" i="3"/>
  <c r="I39" i="3" s="1"/>
  <c r="G18" i="3"/>
  <c r="G39" i="3" s="1"/>
  <c r="P1204" i="2"/>
  <c r="J1204" i="2"/>
  <c r="I1204" i="2"/>
  <c r="G1204" i="2"/>
  <c r="P1199" i="2"/>
  <c r="J1199" i="2"/>
  <c r="I1199" i="2"/>
  <c r="G1199" i="2"/>
  <c r="P1195" i="2"/>
  <c r="J1195" i="2"/>
  <c r="I1195" i="2"/>
  <c r="G1195" i="2"/>
  <c r="P1191" i="2"/>
  <c r="J1191" i="2"/>
  <c r="I1191" i="2"/>
  <c r="G1191" i="2"/>
  <c r="P1186" i="2"/>
  <c r="J1186" i="2"/>
  <c r="I1186" i="2"/>
  <c r="G1186" i="2"/>
  <c r="P1181" i="2"/>
  <c r="J1181" i="2"/>
  <c r="I1181" i="2"/>
  <c r="G1181" i="2"/>
  <c r="P1176" i="2"/>
  <c r="J1176" i="2"/>
  <c r="I1176" i="2"/>
  <c r="G1176" i="2"/>
  <c r="P1172" i="2"/>
  <c r="J1172" i="2"/>
  <c r="I1172" i="2"/>
  <c r="G1172" i="2"/>
  <c r="P1167" i="2"/>
  <c r="J1167" i="2"/>
  <c r="I1167" i="2"/>
  <c r="G1167" i="2"/>
  <c r="P1162" i="2"/>
  <c r="J1162" i="2"/>
  <c r="I1162" i="2"/>
  <c r="G1162" i="2"/>
  <c r="P1157" i="2"/>
  <c r="J1157" i="2"/>
  <c r="I1157" i="2"/>
  <c r="G1157" i="2"/>
  <c r="P1152" i="2"/>
  <c r="J1152" i="2"/>
  <c r="I1152" i="2"/>
  <c r="G1152" i="2"/>
  <c r="P1147" i="2"/>
  <c r="J1147" i="2"/>
  <c r="I1147" i="2"/>
  <c r="G1147" i="2"/>
  <c r="P1143" i="2"/>
  <c r="J1143" i="2"/>
  <c r="I1143" i="2"/>
  <c r="G1143" i="2"/>
  <c r="P1138" i="2"/>
  <c r="J1138" i="2"/>
  <c r="I1138" i="2"/>
  <c r="G1138" i="2"/>
  <c r="P1133" i="2"/>
  <c r="J1133" i="2"/>
  <c r="I1133" i="2"/>
  <c r="G1133" i="2"/>
  <c r="P1128" i="2"/>
  <c r="J1128" i="2"/>
  <c r="I1128" i="2"/>
  <c r="G1128" i="2"/>
  <c r="P1124" i="2"/>
  <c r="J1124" i="2"/>
  <c r="I1124" i="2"/>
  <c r="G1124" i="2"/>
  <c r="P1107" i="2"/>
  <c r="P1076" i="2"/>
  <c r="J1076" i="2"/>
  <c r="I1076" i="2"/>
  <c r="G1076" i="2"/>
  <c r="P1070" i="2"/>
  <c r="J1070" i="2"/>
  <c r="I1070" i="2"/>
  <c r="G1070" i="2"/>
  <c r="P1065" i="2"/>
  <c r="J1065" i="2"/>
  <c r="I1065" i="2"/>
  <c r="G1065" i="2"/>
  <c r="P1060" i="2"/>
  <c r="J1060" i="2"/>
  <c r="I1060" i="2"/>
  <c r="G1060" i="2"/>
  <c r="P1056" i="2"/>
  <c r="J1056" i="2"/>
  <c r="I1056" i="2"/>
  <c r="G1056" i="2"/>
  <c r="P1051" i="2"/>
  <c r="J1051" i="2"/>
  <c r="I1051" i="2"/>
  <c r="G1051" i="2"/>
  <c r="P1042" i="2"/>
  <c r="J1042" i="2"/>
  <c r="I1042" i="2"/>
  <c r="G1042" i="2"/>
  <c r="G1080" i="2" s="1"/>
  <c r="P927" i="2"/>
  <c r="J927" i="2"/>
  <c r="I927" i="2"/>
  <c r="G927" i="2"/>
  <c r="P923" i="2"/>
  <c r="J923" i="2"/>
  <c r="I923" i="2"/>
  <c r="G923" i="2"/>
  <c r="P919" i="2"/>
  <c r="J919" i="2"/>
  <c r="I919" i="2"/>
  <c r="G919" i="2"/>
  <c r="P915" i="2"/>
  <c r="J915" i="2"/>
  <c r="I915" i="2"/>
  <c r="G915" i="2"/>
  <c r="P911" i="2"/>
  <c r="J911" i="2"/>
  <c r="I911" i="2"/>
  <c r="G911" i="2"/>
  <c r="P907" i="2"/>
  <c r="J907" i="2"/>
  <c r="I907" i="2"/>
  <c r="G907" i="2"/>
  <c r="P903" i="2"/>
  <c r="J903" i="2"/>
  <c r="I903" i="2"/>
  <c r="G903" i="2"/>
  <c r="P899" i="2"/>
  <c r="J899" i="2"/>
  <c r="I899" i="2"/>
  <c r="G899" i="2"/>
  <c r="P895" i="2"/>
  <c r="J895" i="2"/>
  <c r="I895" i="2"/>
  <c r="G895" i="2"/>
  <c r="P891" i="2"/>
  <c r="J891" i="2"/>
  <c r="I891" i="2"/>
  <c r="G891" i="2"/>
  <c r="P887" i="2"/>
  <c r="J887" i="2"/>
  <c r="I887" i="2"/>
  <c r="G887" i="2"/>
  <c r="P883" i="2"/>
  <c r="J883" i="2"/>
  <c r="I883" i="2"/>
  <c r="G883" i="2"/>
  <c r="P879" i="2"/>
  <c r="J879" i="2"/>
  <c r="I879" i="2"/>
  <c r="G879" i="2"/>
  <c r="P875" i="2"/>
  <c r="J875" i="2"/>
  <c r="I875" i="2"/>
  <c r="G875" i="2"/>
  <c r="P871" i="2"/>
  <c r="J871" i="2"/>
  <c r="I871" i="2"/>
  <c r="G871" i="2"/>
  <c r="P867" i="2"/>
  <c r="J867" i="2"/>
  <c r="I867" i="2"/>
  <c r="G867" i="2"/>
  <c r="P863" i="2"/>
  <c r="J863" i="2"/>
  <c r="I863" i="2"/>
  <c r="G863" i="2"/>
  <c r="P859" i="2"/>
  <c r="J859" i="2"/>
  <c r="I859" i="2"/>
  <c r="G859" i="2"/>
  <c r="P855" i="2"/>
  <c r="J855" i="2"/>
  <c r="I855" i="2"/>
  <c r="G855" i="2"/>
  <c r="P851" i="2"/>
  <c r="J851" i="2"/>
  <c r="I851" i="2"/>
  <c r="G851" i="2"/>
  <c r="P847" i="2"/>
  <c r="J847" i="2"/>
  <c r="I847" i="2"/>
  <c r="G847" i="2"/>
  <c r="P843" i="2"/>
  <c r="J843" i="2"/>
  <c r="I843" i="2"/>
  <c r="G843" i="2"/>
  <c r="P838" i="2"/>
  <c r="J838" i="2"/>
  <c r="I838" i="2"/>
  <c r="G838" i="2"/>
  <c r="P834" i="2"/>
  <c r="J834" i="2"/>
  <c r="I834" i="2"/>
  <c r="G834" i="2"/>
  <c r="P830" i="2"/>
  <c r="J830" i="2"/>
  <c r="I830" i="2"/>
  <c r="G830" i="2"/>
  <c r="P826" i="2"/>
  <c r="J826" i="2"/>
  <c r="I826" i="2"/>
  <c r="G826" i="2"/>
  <c r="P822" i="2"/>
  <c r="J822" i="2"/>
  <c r="I822" i="2"/>
  <c r="G822" i="2"/>
  <c r="P818" i="2"/>
  <c r="J818" i="2"/>
  <c r="I818" i="2"/>
  <c r="G818" i="2"/>
  <c r="P814" i="2"/>
  <c r="J814" i="2"/>
  <c r="I814" i="2"/>
  <c r="G814" i="2"/>
  <c r="P810" i="2"/>
  <c r="J810" i="2"/>
  <c r="I810" i="2"/>
  <c r="G810" i="2"/>
  <c r="P806" i="2"/>
  <c r="J806" i="2"/>
  <c r="I806" i="2"/>
  <c r="G806" i="2"/>
  <c r="P802" i="2"/>
  <c r="J802" i="2"/>
  <c r="I802" i="2"/>
  <c r="G802" i="2"/>
  <c r="P798" i="2"/>
  <c r="J798" i="2"/>
  <c r="I798" i="2"/>
  <c r="G798" i="2"/>
  <c r="P794" i="2"/>
  <c r="J794" i="2"/>
  <c r="I794" i="2"/>
  <c r="G794" i="2"/>
  <c r="P790" i="2"/>
  <c r="J790" i="2"/>
  <c r="I790" i="2"/>
  <c r="G790" i="2"/>
  <c r="P786" i="2"/>
  <c r="J786" i="2"/>
  <c r="I786" i="2"/>
  <c r="G786" i="2"/>
  <c r="P782" i="2"/>
  <c r="J782" i="2"/>
  <c r="I782" i="2"/>
  <c r="G782" i="2"/>
  <c r="P778" i="2"/>
  <c r="J778" i="2"/>
  <c r="I778" i="2"/>
  <c r="G778" i="2"/>
  <c r="P774" i="2"/>
  <c r="J774" i="2"/>
  <c r="I774" i="2"/>
  <c r="G774" i="2"/>
  <c r="P770" i="2"/>
  <c r="J770" i="2"/>
  <c r="I770" i="2"/>
  <c r="G770" i="2"/>
  <c r="P766" i="2"/>
  <c r="J766" i="2"/>
  <c r="I766" i="2"/>
  <c r="G766" i="2"/>
  <c r="P762" i="2"/>
  <c r="J762" i="2"/>
  <c r="I762" i="2"/>
  <c r="G762" i="2"/>
  <c r="P758" i="2"/>
  <c r="J758" i="2"/>
  <c r="I758" i="2"/>
  <c r="G758" i="2"/>
  <c r="P754" i="2"/>
  <c r="J754" i="2"/>
  <c r="I754" i="2"/>
  <c r="G754" i="2"/>
  <c r="P748" i="2"/>
  <c r="J748" i="2"/>
  <c r="I748" i="2"/>
  <c r="G748" i="2"/>
  <c r="P744" i="2"/>
  <c r="J744" i="2"/>
  <c r="I744" i="2"/>
  <c r="G744" i="2"/>
  <c r="P740" i="2"/>
  <c r="J740" i="2"/>
  <c r="I740" i="2"/>
  <c r="G740" i="2"/>
  <c r="P736" i="2"/>
  <c r="J736" i="2"/>
  <c r="I736" i="2"/>
  <c r="G736" i="2"/>
  <c r="P732" i="2"/>
  <c r="J732" i="2"/>
  <c r="I732" i="2"/>
  <c r="G732" i="2"/>
  <c r="P728" i="2"/>
  <c r="J728" i="2"/>
  <c r="I728" i="2"/>
  <c r="G728" i="2"/>
  <c r="P724" i="2"/>
  <c r="J724" i="2"/>
  <c r="I724" i="2"/>
  <c r="G724" i="2"/>
  <c r="P720" i="2"/>
  <c r="J720" i="2"/>
  <c r="I720" i="2"/>
  <c r="G720" i="2"/>
  <c r="P716" i="2"/>
  <c r="J716" i="2"/>
  <c r="I716" i="2"/>
  <c r="G716" i="2"/>
  <c r="P712" i="2"/>
  <c r="J712" i="2"/>
  <c r="I712" i="2"/>
  <c r="G712" i="2"/>
  <c r="P708" i="2"/>
  <c r="J708" i="2"/>
  <c r="I708" i="2"/>
  <c r="G708" i="2"/>
  <c r="P704" i="2"/>
  <c r="J704" i="2"/>
  <c r="I704" i="2"/>
  <c r="G704" i="2"/>
  <c r="P700" i="2"/>
  <c r="J700" i="2"/>
  <c r="I700" i="2"/>
  <c r="G700" i="2"/>
  <c r="P696" i="2"/>
  <c r="J696" i="2"/>
  <c r="I696" i="2"/>
  <c r="G696" i="2"/>
  <c r="P692" i="2"/>
  <c r="J692" i="2"/>
  <c r="I692" i="2"/>
  <c r="G692" i="2"/>
  <c r="P688" i="2"/>
  <c r="J688" i="2"/>
  <c r="I688" i="2"/>
  <c r="G688" i="2"/>
  <c r="P684" i="2"/>
  <c r="J684" i="2"/>
  <c r="I684" i="2"/>
  <c r="G684" i="2"/>
  <c r="P680" i="2"/>
  <c r="J680" i="2"/>
  <c r="I680" i="2"/>
  <c r="G680" i="2"/>
  <c r="P676" i="2"/>
  <c r="J676" i="2"/>
  <c r="I676" i="2"/>
  <c r="G676" i="2"/>
  <c r="P672" i="2"/>
  <c r="J672" i="2"/>
  <c r="I672" i="2"/>
  <c r="G672" i="2"/>
  <c r="P668" i="2"/>
  <c r="J668" i="2"/>
  <c r="I668" i="2"/>
  <c r="G668" i="2"/>
  <c r="P664" i="2"/>
  <c r="J664" i="2"/>
  <c r="I664" i="2"/>
  <c r="G664" i="2"/>
  <c r="P660" i="2"/>
  <c r="J660" i="2"/>
  <c r="I660" i="2"/>
  <c r="G660" i="2"/>
  <c r="P624" i="2"/>
  <c r="J624" i="2"/>
  <c r="I624" i="2"/>
  <c r="G624" i="2"/>
  <c r="P616" i="2"/>
  <c r="J616" i="2"/>
  <c r="I616" i="2"/>
  <c r="G616" i="2"/>
  <c r="P577" i="2"/>
  <c r="J577" i="2"/>
  <c r="I577" i="2"/>
  <c r="G577" i="2"/>
  <c r="P570" i="2"/>
  <c r="J570" i="2"/>
  <c r="I570" i="2"/>
  <c r="G570" i="2"/>
  <c r="P563" i="2"/>
  <c r="J563" i="2"/>
  <c r="I563" i="2"/>
  <c r="G563" i="2"/>
  <c r="P556" i="2"/>
  <c r="J556" i="2"/>
  <c r="I556" i="2"/>
  <c r="G556" i="2"/>
  <c r="P552" i="2"/>
  <c r="J552" i="2"/>
  <c r="I552" i="2"/>
  <c r="G552" i="2"/>
  <c r="P547" i="2"/>
  <c r="J547" i="2"/>
  <c r="I547" i="2"/>
  <c r="G547" i="2"/>
  <c r="P540" i="2"/>
  <c r="J540" i="2"/>
  <c r="I540" i="2"/>
  <c r="G540" i="2"/>
  <c r="P529" i="2"/>
  <c r="J529" i="2"/>
  <c r="I529" i="2"/>
  <c r="G529" i="2"/>
  <c r="P519" i="2"/>
  <c r="J519" i="2"/>
  <c r="I519" i="2"/>
  <c r="G519" i="2"/>
  <c r="P510" i="2"/>
  <c r="J510" i="2"/>
  <c r="I510" i="2"/>
  <c r="G510" i="2"/>
  <c r="P502" i="2"/>
  <c r="J502" i="2"/>
  <c r="I502" i="2"/>
  <c r="G502" i="2"/>
  <c r="P488" i="2"/>
  <c r="J488" i="2"/>
  <c r="I488" i="2"/>
  <c r="G488" i="2"/>
  <c r="P473" i="2"/>
  <c r="J473" i="2"/>
  <c r="I473" i="2"/>
  <c r="G473" i="2"/>
  <c r="P469" i="2"/>
  <c r="J469" i="2"/>
  <c r="I469" i="2"/>
  <c r="G469" i="2"/>
  <c r="P464" i="2"/>
  <c r="J464" i="2"/>
  <c r="I464" i="2"/>
  <c r="G464" i="2"/>
  <c r="P435" i="2"/>
  <c r="J435" i="2"/>
  <c r="I435" i="2"/>
  <c r="G435" i="2"/>
  <c r="P425" i="2"/>
  <c r="J425" i="2"/>
  <c r="I425" i="2"/>
  <c r="G425" i="2"/>
  <c r="P418" i="2"/>
  <c r="J418" i="2"/>
  <c r="I418" i="2"/>
  <c r="G418" i="2"/>
  <c r="P414" i="2"/>
  <c r="J414" i="2"/>
  <c r="I414" i="2"/>
  <c r="G414" i="2"/>
  <c r="P410" i="2"/>
  <c r="J410" i="2"/>
  <c r="I410" i="2"/>
  <c r="G410" i="2"/>
  <c r="P406" i="2"/>
  <c r="J406" i="2"/>
  <c r="I406" i="2"/>
  <c r="G406" i="2"/>
  <c r="P402" i="2"/>
  <c r="J402" i="2"/>
  <c r="I402" i="2"/>
  <c r="G402" i="2"/>
  <c r="P398" i="2"/>
  <c r="J398" i="2"/>
  <c r="I398" i="2"/>
  <c r="G398" i="2"/>
  <c r="P394" i="2"/>
  <c r="J394" i="2"/>
  <c r="I394" i="2"/>
  <c r="G394" i="2"/>
  <c r="P390" i="2"/>
  <c r="J390" i="2"/>
  <c r="I390" i="2"/>
  <c r="G390" i="2"/>
  <c r="P386" i="2"/>
  <c r="J386" i="2"/>
  <c r="I386" i="2"/>
  <c r="G386" i="2"/>
  <c r="P382" i="2"/>
  <c r="J382" i="2"/>
  <c r="I382" i="2"/>
  <c r="G382" i="2"/>
  <c r="P378" i="2"/>
  <c r="J378" i="2"/>
  <c r="I378" i="2"/>
  <c r="G378" i="2"/>
  <c r="P374" i="2"/>
  <c r="J374" i="2"/>
  <c r="I374" i="2"/>
  <c r="G374" i="2"/>
  <c r="P370" i="2"/>
  <c r="J370" i="2"/>
  <c r="I370" i="2"/>
  <c r="G370" i="2"/>
  <c r="P366" i="2"/>
  <c r="J366" i="2"/>
  <c r="I366" i="2"/>
  <c r="G366" i="2"/>
  <c r="P362" i="2"/>
  <c r="J362" i="2"/>
  <c r="I362" i="2"/>
  <c r="G362" i="2"/>
  <c r="P358" i="2"/>
  <c r="J358" i="2"/>
  <c r="I358" i="2"/>
  <c r="G358" i="2"/>
  <c r="P354" i="2"/>
  <c r="J354" i="2"/>
  <c r="I354" i="2"/>
  <c r="G354" i="2"/>
  <c r="P350" i="2"/>
  <c r="J350" i="2"/>
  <c r="I350" i="2"/>
  <c r="G350" i="2"/>
  <c r="P346" i="2"/>
  <c r="J346" i="2"/>
  <c r="I346" i="2"/>
  <c r="G346" i="2"/>
  <c r="P342" i="2"/>
  <c r="J342" i="2"/>
  <c r="I342" i="2"/>
  <c r="G342" i="2"/>
  <c r="P338" i="2"/>
  <c r="J338" i="2"/>
  <c r="I338" i="2"/>
  <c r="G338" i="2"/>
  <c r="P325" i="2"/>
  <c r="J325" i="2"/>
  <c r="I325" i="2"/>
  <c r="G325" i="2"/>
  <c r="P321" i="2"/>
  <c r="J321" i="2"/>
  <c r="I321" i="2"/>
  <c r="G321" i="2"/>
  <c r="P317" i="2"/>
  <c r="J317" i="2"/>
  <c r="I317" i="2"/>
  <c r="G317" i="2"/>
  <c r="P307" i="2"/>
  <c r="J307" i="2"/>
  <c r="I307" i="2"/>
  <c r="G307" i="2"/>
  <c r="P298" i="2"/>
  <c r="J298" i="2"/>
  <c r="I298" i="2"/>
  <c r="G298" i="2"/>
  <c r="P287" i="2"/>
  <c r="J287" i="2"/>
  <c r="I287" i="2"/>
  <c r="G287" i="2"/>
  <c r="P282" i="2"/>
  <c r="J282" i="2"/>
  <c r="I282" i="2"/>
  <c r="G282" i="2"/>
  <c r="P278" i="2"/>
  <c r="J278" i="2"/>
  <c r="I278" i="2"/>
  <c r="G278" i="2"/>
  <c r="P274" i="2"/>
  <c r="J274" i="2"/>
  <c r="I274" i="2"/>
  <c r="G274" i="2"/>
  <c r="P270" i="2"/>
  <c r="J270" i="2"/>
  <c r="I270" i="2"/>
  <c r="G270" i="2"/>
  <c r="P266" i="2"/>
  <c r="J266" i="2"/>
  <c r="I266" i="2"/>
  <c r="G266" i="2"/>
  <c r="P262" i="2"/>
  <c r="J262" i="2"/>
  <c r="I262" i="2"/>
  <c r="G262" i="2"/>
  <c r="P258" i="2"/>
  <c r="J258" i="2"/>
  <c r="I258" i="2"/>
  <c r="G258" i="2"/>
  <c r="P253" i="2"/>
  <c r="J253" i="2"/>
  <c r="I253" i="2"/>
  <c r="G253" i="2"/>
  <c r="P247" i="2"/>
  <c r="J247" i="2"/>
  <c r="I247" i="2"/>
  <c r="G247" i="2"/>
  <c r="P243" i="2"/>
  <c r="J243" i="2"/>
  <c r="I243" i="2"/>
  <c r="G243" i="2"/>
  <c r="P239" i="2"/>
  <c r="J239" i="2"/>
  <c r="I239" i="2"/>
  <c r="G239" i="2"/>
  <c r="P235" i="2"/>
  <c r="J235" i="2"/>
  <c r="I235" i="2"/>
  <c r="G235" i="2"/>
  <c r="P186" i="2"/>
  <c r="P185" i="2"/>
  <c r="P182" i="2"/>
  <c r="J182" i="2"/>
  <c r="I182" i="2"/>
  <c r="G182" i="2"/>
  <c r="P177" i="2"/>
  <c r="J177" i="2"/>
  <c r="I177" i="2"/>
  <c r="G177" i="2"/>
  <c r="P172" i="2"/>
  <c r="J172" i="2"/>
  <c r="I172" i="2"/>
  <c r="G172" i="2"/>
  <c r="P166" i="2"/>
  <c r="J166" i="2"/>
  <c r="I166" i="2"/>
  <c r="G166" i="2"/>
  <c r="P162" i="2"/>
  <c r="J162" i="2"/>
  <c r="I162" i="2"/>
  <c r="G162" i="2"/>
  <c r="P158" i="2"/>
  <c r="J158" i="2"/>
  <c r="I158" i="2"/>
  <c r="G158" i="2"/>
  <c r="P154" i="2"/>
  <c r="J154" i="2"/>
  <c r="I154" i="2"/>
  <c r="G154" i="2"/>
  <c r="P149" i="2"/>
  <c r="J149" i="2"/>
  <c r="I149" i="2"/>
  <c r="G149" i="2"/>
  <c r="P144" i="2"/>
  <c r="J144" i="2"/>
  <c r="I144" i="2"/>
  <c r="G144" i="2"/>
  <c r="P140" i="2"/>
  <c r="J140" i="2"/>
  <c r="I140" i="2"/>
  <c r="G140" i="2"/>
  <c r="P134" i="2"/>
  <c r="J134" i="2"/>
  <c r="I134" i="2"/>
  <c r="G134" i="2"/>
  <c r="P129" i="2"/>
  <c r="J129" i="2"/>
  <c r="I129" i="2"/>
  <c r="G129" i="2"/>
  <c r="P125" i="2"/>
  <c r="J125" i="2"/>
  <c r="I125" i="2"/>
  <c r="G125" i="2"/>
  <c r="P121" i="2"/>
  <c r="J121" i="2"/>
  <c r="I121" i="2"/>
  <c r="G121" i="2"/>
  <c r="P90" i="2"/>
  <c r="J90" i="2"/>
  <c r="I90" i="2"/>
  <c r="G90" i="2"/>
  <c r="P52" i="2"/>
  <c r="J52" i="2"/>
  <c r="I52" i="2"/>
  <c r="G52" i="2"/>
  <c r="P18" i="2"/>
  <c r="P39" i="2" s="1"/>
  <c r="J18" i="2"/>
  <c r="J39" i="2" s="1"/>
  <c r="I18" i="2"/>
  <c r="I39" i="2" s="1"/>
  <c r="G18" i="2"/>
  <c r="G39" i="2" s="1"/>
  <c r="P1121" i="1"/>
  <c r="P1090" i="1"/>
  <c r="J1090" i="1"/>
  <c r="I1090" i="1"/>
  <c r="G1090" i="1"/>
  <c r="P1084" i="1"/>
  <c r="J1084" i="1"/>
  <c r="I1084" i="1"/>
  <c r="G1084" i="1"/>
  <c r="P1079" i="1"/>
  <c r="J1079" i="1"/>
  <c r="I1079" i="1"/>
  <c r="G1079" i="1"/>
  <c r="P1074" i="1"/>
  <c r="J1074" i="1"/>
  <c r="I1074" i="1"/>
  <c r="G1074" i="1"/>
  <c r="P1070" i="1"/>
  <c r="J1070" i="1"/>
  <c r="I1070" i="1"/>
  <c r="G1070" i="1"/>
  <c r="P1065" i="1"/>
  <c r="J1065" i="1"/>
  <c r="I1065" i="1"/>
  <c r="G1065" i="1"/>
  <c r="P1056" i="1"/>
  <c r="J1056" i="1"/>
  <c r="I1056" i="1"/>
  <c r="G1056" i="1"/>
  <c r="G1094" i="1" s="1"/>
  <c r="P941" i="1"/>
  <c r="J941" i="1"/>
  <c r="I941" i="1"/>
  <c r="G941" i="1"/>
  <c r="P937" i="1"/>
  <c r="J937" i="1"/>
  <c r="I937" i="1"/>
  <c r="G937" i="1"/>
  <c r="P933" i="1"/>
  <c r="J933" i="1"/>
  <c r="I933" i="1"/>
  <c r="G933" i="1"/>
  <c r="P929" i="1"/>
  <c r="J929" i="1"/>
  <c r="I929" i="1"/>
  <c r="G929" i="1"/>
  <c r="P925" i="1"/>
  <c r="J925" i="1"/>
  <c r="I925" i="1"/>
  <c r="G925" i="1"/>
  <c r="P921" i="1"/>
  <c r="J921" i="1"/>
  <c r="I921" i="1"/>
  <c r="G921" i="1"/>
  <c r="P917" i="1"/>
  <c r="J917" i="1"/>
  <c r="I917" i="1"/>
  <c r="G917" i="1"/>
  <c r="P913" i="1"/>
  <c r="J913" i="1"/>
  <c r="I913" i="1"/>
  <c r="G913" i="1"/>
  <c r="P909" i="1"/>
  <c r="J909" i="1"/>
  <c r="I909" i="1"/>
  <c r="G909" i="1"/>
  <c r="P905" i="1"/>
  <c r="J905" i="1"/>
  <c r="I905" i="1"/>
  <c r="G905" i="1"/>
  <c r="P901" i="1"/>
  <c r="J901" i="1"/>
  <c r="I901" i="1"/>
  <c r="G901" i="1"/>
  <c r="P897" i="1"/>
  <c r="J897" i="1"/>
  <c r="I897" i="1"/>
  <c r="G897" i="1"/>
  <c r="P893" i="1"/>
  <c r="J893" i="1"/>
  <c r="I893" i="1"/>
  <c r="G893" i="1"/>
  <c r="P889" i="1"/>
  <c r="J889" i="1"/>
  <c r="I889" i="1"/>
  <c r="G889" i="1"/>
  <c r="P885" i="1"/>
  <c r="J885" i="1"/>
  <c r="I885" i="1"/>
  <c r="G885" i="1"/>
  <c r="P881" i="1"/>
  <c r="J881" i="1"/>
  <c r="I881" i="1"/>
  <c r="G881" i="1"/>
  <c r="P877" i="1"/>
  <c r="J877" i="1"/>
  <c r="I877" i="1"/>
  <c r="G877" i="1"/>
  <c r="P873" i="1"/>
  <c r="J873" i="1"/>
  <c r="I873" i="1"/>
  <c r="G873" i="1"/>
  <c r="P869" i="1"/>
  <c r="J869" i="1"/>
  <c r="I869" i="1"/>
  <c r="G869" i="1"/>
  <c r="P865" i="1"/>
  <c r="J865" i="1"/>
  <c r="I865" i="1"/>
  <c r="G865" i="1"/>
  <c r="P861" i="1"/>
  <c r="J861" i="1"/>
  <c r="I861" i="1"/>
  <c r="G861" i="1"/>
  <c r="P857" i="1"/>
  <c r="J857" i="1"/>
  <c r="I857" i="1"/>
  <c r="G857" i="1"/>
  <c r="P852" i="1"/>
  <c r="J852" i="1"/>
  <c r="I852" i="1"/>
  <c r="G852" i="1"/>
  <c r="P848" i="1"/>
  <c r="J848" i="1"/>
  <c r="I848" i="1"/>
  <c r="G848" i="1"/>
  <c r="P844" i="1"/>
  <c r="J844" i="1"/>
  <c r="I844" i="1"/>
  <c r="G844" i="1"/>
  <c r="P840" i="1"/>
  <c r="J840" i="1"/>
  <c r="I840" i="1"/>
  <c r="G840" i="1"/>
  <c r="P836" i="1"/>
  <c r="J836" i="1"/>
  <c r="I836" i="1"/>
  <c r="G836" i="1"/>
  <c r="P832" i="1"/>
  <c r="J832" i="1"/>
  <c r="I832" i="1"/>
  <c r="G832" i="1"/>
  <c r="P828" i="1"/>
  <c r="J828" i="1"/>
  <c r="I828" i="1"/>
  <c r="G828" i="1"/>
  <c r="P824" i="1"/>
  <c r="J824" i="1"/>
  <c r="I824" i="1"/>
  <c r="G824" i="1"/>
  <c r="P820" i="1"/>
  <c r="J820" i="1"/>
  <c r="I820" i="1"/>
  <c r="G820" i="1"/>
  <c r="P816" i="1"/>
  <c r="J816" i="1"/>
  <c r="I816" i="1"/>
  <c r="G816" i="1"/>
  <c r="P812" i="1"/>
  <c r="J812" i="1"/>
  <c r="I812" i="1"/>
  <c r="G812" i="1"/>
  <c r="P808" i="1"/>
  <c r="J808" i="1"/>
  <c r="I808" i="1"/>
  <c r="G808" i="1"/>
  <c r="P804" i="1"/>
  <c r="J804" i="1"/>
  <c r="I804" i="1"/>
  <c r="G804" i="1"/>
  <c r="P800" i="1"/>
  <c r="J800" i="1"/>
  <c r="I800" i="1"/>
  <c r="G800" i="1"/>
  <c r="P796" i="1"/>
  <c r="J796" i="1"/>
  <c r="I796" i="1"/>
  <c r="G796" i="1"/>
  <c r="P792" i="1"/>
  <c r="J792" i="1"/>
  <c r="I792" i="1"/>
  <c r="G792" i="1"/>
  <c r="P788" i="1"/>
  <c r="J788" i="1"/>
  <c r="I788" i="1"/>
  <c r="G788" i="1"/>
  <c r="P784" i="1"/>
  <c r="J784" i="1"/>
  <c r="I784" i="1"/>
  <c r="G784" i="1"/>
  <c r="P780" i="1"/>
  <c r="J780" i="1"/>
  <c r="I780" i="1"/>
  <c r="G780" i="1"/>
  <c r="P776" i="1"/>
  <c r="J776" i="1"/>
  <c r="I776" i="1"/>
  <c r="G776" i="1"/>
  <c r="P772" i="1"/>
  <c r="J772" i="1"/>
  <c r="I772" i="1"/>
  <c r="G772" i="1"/>
  <c r="P768" i="1"/>
  <c r="J768" i="1"/>
  <c r="I768" i="1"/>
  <c r="G768" i="1"/>
  <c r="P762" i="1"/>
  <c r="J762" i="1"/>
  <c r="I762" i="1"/>
  <c r="G762" i="1"/>
  <c r="P758" i="1"/>
  <c r="J758" i="1"/>
  <c r="I758" i="1"/>
  <c r="G758" i="1"/>
  <c r="P754" i="1"/>
  <c r="J754" i="1"/>
  <c r="I754" i="1"/>
  <c r="G754" i="1"/>
  <c r="P750" i="1"/>
  <c r="J750" i="1"/>
  <c r="I750" i="1"/>
  <c r="G750" i="1"/>
  <c r="P746" i="1"/>
  <c r="J746" i="1"/>
  <c r="I746" i="1"/>
  <c r="G746" i="1"/>
  <c r="P742" i="1"/>
  <c r="J742" i="1"/>
  <c r="I742" i="1"/>
  <c r="G742" i="1"/>
  <c r="P738" i="1"/>
  <c r="J738" i="1"/>
  <c r="I738" i="1"/>
  <c r="G738" i="1"/>
  <c r="P734" i="1"/>
  <c r="J734" i="1"/>
  <c r="I734" i="1"/>
  <c r="G734" i="1"/>
  <c r="P730" i="1"/>
  <c r="J730" i="1"/>
  <c r="I730" i="1"/>
  <c r="G730" i="1"/>
  <c r="P726" i="1"/>
  <c r="J726" i="1"/>
  <c r="I726" i="1"/>
  <c r="G726" i="1"/>
  <c r="P722" i="1"/>
  <c r="J722" i="1"/>
  <c r="I722" i="1"/>
  <c r="G722" i="1"/>
  <c r="P718" i="1"/>
  <c r="J718" i="1"/>
  <c r="I718" i="1"/>
  <c r="G718" i="1"/>
  <c r="P714" i="1"/>
  <c r="J714" i="1"/>
  <c r="I714" i="1"/>
  <c r="G714" i="1"/>
  <c r="P710" i="1"/>
  <c r="J710" i="1"/>
  <c r="I710" i="1"/>
  <c r="G710" i="1"/>
  <c r="P706" i="1"/>
  <c r="J706" i="1"/>
  <c r="I706" i="1"/>
  <c r="G706" i="1"/>
  <c r="P702" i="1"/>
  <c r="J702" i="1"/>
  <c r="I702" i="1"/>
  <c r="G702" i="1"/>
  <c r="P698" i="1"/>
  <c r="J698" i="1"/>
  <c r="I698" i="1"/>
  <c r="G698" i="1"/>
  <c r="P694" i="1"/>
  <c r="J694" i="1"/>
  <c r="I694" i="1"/>
  <c r="G694" i="1"/>
  <c r="P690" i="1"/>
  <c r="J690" i="1"/>
  <c r="I690" i="1"/>
  <c r="G690" i="1"/>
  <c r="P686" i="1"/>
  <c r="J686" i="1"/>
  <c r="I686" i="1"/>
  <c r="G686" i="1"/>
  <c r="P682" i="1"/>
  <c r="J682" i="1"/>
  <c r="I682" i="1"/>
  <c r="G682" i="1"/>
  <c r="P678" i="1"/>
  <c r="J678" i="1"/>
  <c r="I678" i="1"/>
  <c r="G678" i="1"/>
  <c r="P674" i="1"/>
  <c r="J674" i="1"/>
  <c r="I674" i="1"/>
  <c r="G674" i="1"/>
  <c r="P638" i="1"/>
  <c r="J638" i="1"/>
  <c r="I638" i="1"/>
  <c r="G638" i="1"/>
  <c r="P630" i="1"/>
  <c r="J630" i="1"/>
  <c r="I630" i="1"/>
  <c r="G630" i="1"/>
  <c r="P591" i="1"/>
  <c r="J591" i="1"/>
  <c r="I591" i="1"/>
  <c r="G591" i="1"/>
  <c r="P584" i="1"/>
  <c r="J584" i="1"/>
  <c r="I584" i="1"/>
  <c r="G584" i="1"/>
  <c r="P577" i="1"/>
  <c r="J577" i="1"/>
  <c r="I577" i="1"/>
  <c r="G577" i="1"/>
  <c r="P570" i="1"/>
  <c r="J570" i="1"/>
  <c r="I570" i="1"/>
  <c r="G570" i="1"/>
  <c r="P566" i="1"/>
  <c r="J566" i="1"/>
  <c r="I566" i="1"/>
  <c r="G566" i="1"/>
  <c r="P561" i="1"/>
  <c r="J561" i="1"/>
  <c r="I561" i="1"/>
  <c r="G561" i="1"/>
  <c r="P554" i="1"/>
  <c r="J554" i="1"/>
  <c r="I554" i="1"/>
  <c r="G554" i="1"/>
  <c r="P542" i="1"/>
  <c r="J542" i="1"/>
  <c r="I542" i="1"/>
  <c r="G542" i="1"/>
  <c r="P532" i="1"/>
  <c r="J532" i="1"/>
  <c r="I532" i="1"/>
  <c r="G532" i="1"/>
  <c r="P523" i="1"/>
  <c r="J523" i="1"/>
  <c r="I523" i="1"/>
  <c r="G523" i="1"/>
  <c r="P515" i="1"/>
  <c r="J515" i="1"/>
  <c r="I515" i="1"/>
  <c r="G515" i="1"/>
  <c r="P501" i="1"/>
  <c r="J501" i="1"/>
  <c r="I501" i="1"/>
  <c r="G501" i="1"/>
  <c r="P486" i="1"/>
  <c r="J486" i="1"/>
  <c r="I486" i="1"/>
  <c r="G486" i="1"/>
  <c r="J482" i="1"/>
  <c r="I482" i="1"/>
  <c r="G482" i="1"/>
  <c r="P477" i="1"/>
  <c r="J477" i="1"/>
  <c r="I477" i="1"/>
  <c r="G477" i="1"/>
  <c r="P448" i="1"/>
  <c r="J448" i="1"/>
  <c r="I448" i="1"/>
  <c r="G448" i="1"/>
  <c r="P438" i="1"/>
  <c r="J438" i="1"/>
  <c r="I438" i="1"/>
  <c r="G438" i="1"/>
  <c r="P431" i="1"/>
  <c r="J431" i="1"/>
  <c r="I431" i="1"/>
  <c r="G431" i="1"/>
  <c r="P427" i="1"/>
  <c r="J427" i="1"/>
  <c r="I427" i="1"/>
  <c r="G427" i="1"/>
  <c r="P423" i="1"/>
  <c r="J423" i="1"/>
  <c r="I423" i="1"/>
  <c r="G423" i="1"/>
  <c r="P419" i="1"/>
  <c r="J419" i="1"/>
  <c r="I419" i="1"/>
  <c r="G419" i="1"/>
  <c r="P415" i="1"/>
  <c r="J415" i="1"/>
  <c r="I415" i="1"/>
  <c r="G415" i="1"/>
  <c r="P411" i="1"/>
  <c r="J411" i="1"/>
  <c r="I411" i="1"/>
  <c r="G411" i="1"/>
  <c r="P407" i="1"/>
  <c r="J407" i="1"/>
  <c r="I407" i="1"/>
  <c r="G407" i="1"/>
  <c r="P403" i="1"/>
  <c r="J403" i="1"/>
  <c r="I403" i="1"/>
  <c r="G403" i="1"/>
  <c r="P399" i="1"/>
  <c r="J399" i="1"/>
  <c r="I399" i="1"/>
  <c r="G399" i="1"/>
  <c r="P395" i="1"/>
  <c r="J395" i="1"/>
  <c r="I395" i="1"/>
  <c r="G395" i="1"/>
  <c r="P391" i="1"/>
  <c r="J391" i="1"/>
  <c r="I391" i="1"/>
  <c r="G391" i="1"/>
  <c r="P387" i="1"/>
  <c r="J387" i="1"/>
  <c r="I387" i="1"/>
  <c r="G387" i="1"/>
  <c r="P383" i="1"/>
  <c r="J383" i="1"/>
  <c r="I383" i="1"/>
  <c r="G383" i="1"/>
  <c r="P379" i="1"/>
  <c r="J379" i="1"/>
  <c r="I379" i="1"/>
  <c r="G379" i="1"/>
  <c r="P375" i="1"/>
  <c r="J375" i="1"/>
  <c r="I375" i="1"/>
  <c r="G375" i="1"/>
  <c r="P371" i="1"/>
  <c r="J371" i="1"/>
  <c r="I371" i="1"/>
  <c r="G371" i="1"/>
  <c r="P367" i="1"/>
  <c r="J367" i="1"/>
  <c r="I367" i="1"/>
  <c r="G367" i="1"/>
  <c r="P363" i="1"/>
  <c r="J363" i="1"/>
  <c r="I363" i="1"/>
  <c r="G363" i="1"/>
  <c r="P359" i="1"/>
  <c r="J359" i="1"/>
  <c r="I359" i="1"/>
  <c r="G359" i="1"/>
  <c r="P355" i="1"/>
  <c r="J355" i="1"/>
  <c r="I355" i="1"/>
  <c r="G355" i="1"/>
  <c r="P351" i="1"/>
  <c r="J351" i="1"/>
  <c r="I351" i="1"/>
  <c r="G351" i="1"/>
  <c r="P338" i="1"/>
  <c r="J338" i="1"/>
  <c r="I338" i="1"/>
  <c r="G338" i="1"/>
  <c r="P334" i="1"/>
  <c r="J334" i="1"/>
  <c r="I334" i="1"/>
  <c r="G334" i="1"/>
  <c r="P324" i="1"/>
  <c r="J324" i="1"/>
  <c r="I324" i="1"/>
  <c r="G324" i="1"/>
  <c r="P308" i="1"/>
  <c r="J308" i="1"/>
  <c r="I308" i="1"/>
  <c r="G308" i="1"/>
  <c r="P299" i="1"/>
  <c r="J299" i="1"/>
  <c r="I299" i="1"/>
  <c r="G299" i="1"/>
  <c r="P288" i="1"/>
  <c r="J288" i="1"/>
  <c r="I288" i="1"/>
  <c r="G288" i="1"/>
  <c r="P283" i="1"/>
  <c r="J283" i="1"/>
  <c r="I283" i="1"/>
  <c r="G283" i="1"/>
  <c r="P279" i="1"/>
  <c r="J279" i="1"/>
  <c r="I279" i="1"/>
  <c r="G279" i="1"/>
  <c r="P275" i="1"/>
  <c r="J275" i="1"/>
  <c r="I275" i="1"/>
  <c r="G275" i="1"/>
  <c r="P271" i="1"/>
  <c r="J271" i="1"/>
  <c r="I271" i="1"/>
  <c r="G271" i="1"/>
  <c r="P267" i="1"/>
  <c r="J267" i="1"/>
  <c r="I267" i="1"/>
  <c r="G267" i="1"/>
  <c r="P263" i="1"/>
  <c r="J263" i="1"/>
  <c r="I263" i="1"/>
  <c r="G263" i="1"/>
  <c r="P259" i="1"/>
  <c r="J259" i="1"/>
  <c r="I259" i="1"/>
  <c r="G259" i="1"/>
  <c r="P254" i="1"/>
  <c r="J254" i="1"/>
  <c r="I254" i="1"/>
  <c r="G254" i="1"/>
  <c r="P248" i="1"/>
  <c r="J248" i="1"/>
  <c r="I248" i="1"/>
  <c r="G248" i="1"/>
  <c r="P244" i="1"/>
  <c r="J244" i="1"/>
  <c r="I244" i="1"/>
  <c r="G244" i="1"/>
  <c r="P240" i="1"/>
  <c r="J240" i="1"/>
  <c r="I240" i="1"/>
  <c r="G240" i="1"/>
  <c r="P236" i="1"/>
  <c r="J236" i="1"/>
  <c r="D55" i="15" s="1"/>
  <c r="I236" i="1"/>
  <c r="C55" i="15" s="1"/>
  <c r="G236" i="1"/>
  <c r="P185" i="1"/>
  <c r="P186" i="1"/>
  <c r="P182" i="1"/>
  <c r="J182" i="1"/>
  <c r="I182" i="1"/>
  <c r="G182" i="1"/>
  <c r="P177" i="1"/>
  <c r="J177" i="1"/>
  <c r="I177" i="1"/>
  <c r="G177" i="1"/>
  <c r="P172" i="1"/>
  <c r="J172" i="1"/>
  <c r="I172" i="1"/>
  <c r="G172" i="1"/>
  <c r="P166" i="1"/>
  <c r="J166" i="1"/>
  <c r="I166" i="1"/>
  <c r="G166" i="1"/>
  <c r="P162" i="1"/>
  <c r="J162" i="1"/>
  <c r="I162" i="1"/>
  <c r="G162" i="1"/>
  <c r="P158" i="1"/>
  <c r="J158" i="1"/>
  <c r="I158" i="1"/>
  <c r="G158" i="1"/>
  <c r="P154" i="1"/>
  <c r="J154" i="1"/>
  <c r="I154" i="1"/>
  <c r="G154" i="1"/>
  <c r="P149" i="1"/>
  <c r="J149" i="1"/>
  <c r="I149" i="1"/>
  <c r="G149" i="1"/>
  <c r="P144" i="1"/>
  <c r="J144" i="1"/>
  <c r="I144" i="1"/>
  <c r="G144" i="1"/>
  <c r="P140" i="1"/>
  <c r="J140" i="1"/>
  <c r="I140" i="1"/>
  <c r="G140" i="1"/>
  <c r="P134" i="1"/>
  <c r="J134" i="1"/>
  <c r="I134" i="1"/>
  <c r="G134" i="1"/>
  <c r="P129" i="1"/>
  <c r="J129" i="1"/>
  <c r="I129" i="1"/>
  <c r="G129" i="1"/>
  <c r="P125" i="1"/>
  <c r="J125" i="1"/>
  <c r="I125" i="1"/>
  <c r="G125" i="1"/>
  <c r="P121" i="1"/>
  <c r="J121" i="1"/>
  <c r="I121" i="1"/>
  <c r="G121" i="1"/>
  <c r="P90" i="1"/>
  <c r="J90" i="1"/>
  <c r="I90" i="1"/>
  <c r="G90" i="1"/>
  <c r="P52" i="1"/>
  <c r="J52" i="1"/>
  <c r="I52" i="1"/>
  <c r="G52" i="1"/>
  <c r="P18" i="1"/>
  <c r="P39" i="1" s="1"/>
  <c r="J18" i="1"/>
  <c r="J39" i="1" s="1"/>
  <c r="I18" i="1"/>
  <c r="I39" i="1" s="1"/>
  <c r="G18" i="1"/>
  <c r="G39" i="1" s="1"/>
  <c r="C15" i="15" l="1"/>
  <c r="C12" i="15"/>
  <c r="C44" i="15"/>
  <c r="C46" i="15" s="1"/>
  <c r="C39" i="15"/>
  <c r="C41" i="15" s="1"/>
  <c r="C10" i="15"/>
  <c r="D53" i="15"/>
  <c r="D49" i="15"/>
  <c r="D51" i="15" s="1"/>
  <c r="D22" i="15"/>
  <c r="D29" i="15"/>
  <c r="D31" i="15" s="1"/>
  <c r="D34" i="15"/>
  <c r="D36" i="15" s="1"/>
  <c r="C53" i="15"/>
  <c r="C49" i="15"/>
  <c r="C51" i="15" s="1"/>
  <c r="C34" i="15"/>
  <c r="C36" i="15" s="1"/>
  <c r="C22" i="15"/>
  <c r="C29" i="15"/>
  <c r="C31" i="15" s="1"/>
  <c r="D15" i="15"/>
  <c r="D12" i="15"/>
  <c r="D39" i="15"/>
  <c r="D41" i="15" s="1"/>
  <c r="D10" i="15"/>
  <c r="D44" i="15"/>
  <c r="D46" i="15" s="1"/>
  <c r="P1094" i="1"/>
  <c r="J1094" i="1"/>
  <c r="I1094" i="1"/>
  <c r="J1080" i="5"/>
  <c r="I1080" i="5"/>
  <c r="P1080" i="5"/>
  <c r="J1080" i="4"/>
  <c r="I1080" i="4"/>
  <c r="P1080" i="4"/>
  <c r="J1080" i="3"/>
  <c r="I1080" i="3"/>
  <c r="P1080" i="3"/>
  <c r="J1080" i="2"/>
  <c r="I1080" i="2"/>
  <c r="P1080" i="2"/>
  <c r="C24" i="15" l="1"/>
  <c r="C26" i="15"/>
  <c r="D19" i="15"/>
  <c r="D17" i="15"/>
  <c r="D26" i="15"/>
  <c r="D24" i="15"/>
  <c r="C19" i="15"/>
  <c r="C17" i="15"/>
</calcChain>
</file>

<file path=xl/sharedStrings.xml><?xml version="1.0" encoding="utf-8"?>
<sst xmlns="http://schemas.openxmlformats.org/spreadsheetml/2006/main" count="53230" uniqueCount="2087">
  <si>
    <t>Прейскурант
на платные медицинские услуги</t>
  </si>
  <si>
    <t>Категория цен: Граждане РБ</t>
  </si>
  <si>
    <t>Утверждено приказом</t>
  </si>
  <si>
    <t>№ позиции</t>
  </si>
  <si>
    <t>Акушерство и гинекология</t>
  </si>
  <si>
    <t>3.1.</t>
  </si>
  <si>
    <t>3.1.1.</t>
  </si>
  <si>
    <t>3.1.2.</t>
  </si>
  <si>
    <t>3.2.</t>
  </si>
  <si>
    <t>3.2.1.</t>
  </si>
  <si>
    <t>3.2.2.</t>
  </si>
  <si>
    <t>3.2.3.</t>
  </si>
  <si>
    <t>3.2.4.</t>
  </si>
  <si>
    <t>3.2.5.</t>
  </si>
  <si>
    <t>3.2.6.</t>
  </si>
  <si>
    <t>3.3.</t>
  </si>
  <si>
    <t>3.3.1.</t>
  </si>
  <si>
    <t>3.3.2.</t>
  </si>
  <si>
    <t>3.3.3.</t>
  </si>
  <si>
    <t>3.3.4.</t>
  </si>
  <si>
    <t>3.3.5.</t>
  </si>
  <si>
    <t>3.3.6.</t>
  </si>
  <si>
    <t>3.3.7.</t>
  </si>
  <si>
    <t>3.3.8.</t>
  </si>
  <si>
    <t>3.4.</t>
  </si>
  <si>
    <t>3.4.1.</t>
  </si>
  <si>
    <t>3.5.</t>
  </si>
  <si>
    <t>3.5.1.</t>
  </si>
  <si>
    <t>4.1.</t>
  </si>
  <si>
    <t>4.2.</t>
  </si>
  <si>
    <t>4.3.</t>
  </si>
  <si>
    <t>5.1.</t>
  </si>
  <si>
    <t>5.2.</t>
  </si>
  <si>
    <t>5.3.</t>
  </si>
  <si>
    <t>5.4.</t>
  </si>
  <si>
    <t>6.1.</t>
  </si>
  <si>
    <t>6.2.</t>
  </si>
  <si>
    <t>7.1.</t>
  </si>
  <si>
    <t>7.2.</t>
  </si>
  <si>
    <t>9.1.</t>
  </si>
  <si>
    <t>9.2.</t>
  </si>
  <si>
    <t>9.3.</t>
  </si>
  <si>
    <t>9.4.</t>
  </si>
  <si>
    <t>9.5.</t>
  </si>
  <si>
    <t>Анестезиология</t>
  </si>
  <si>
    <t>11.1.</t>
  </si>
  <si>
    <t>11.2.</t>
  </si>
  <si>
    <t>11.3.</t>
  </si>
  <si>
    <t>11.4.</t>
  </si>
  <si>
    <t>11.5.</t>
  </si>
  <si>
    <t>Водительская медкомиссия</t>
  </si>
  <si>
    <t>Гемодиализ, УФОК, ВЛОК</t>
  </si>
  <si>
    <t>Дерматовенерологические услуги</t>
  </si>
  <si>
    <t>1.1.</t>
  </si>
  <si>
    <t>1.2.</t>
  </si>
  <si>
    <t>1.3.</t>
  </si>
  <si>
    <t>1.4.</t>
  </si>
  <si>
    <t>1.5.</t>
  </si>
  <si>
    <t>1.6.</t>
  </si>
  <si>
    <t>1.7.</t>
  </si>
  <si>
    <t>1.8.</t>
  </si>
  <si>
    <t>2.1.</t>
  </si>
  <si>
    <t>2.2.</t>
  </si>
  <si>
    <t>2.3.</t>
  </si>
  <si>
    <t>2.4.</t>
  </si>
  <si>
    <t>2.5.</t>
  </si>
  <si>
    <t>2.6.</t>
  </si>
  <si>
    <t>2.7.</t>
  </si>
  <si>
    <t>2.8.</t>
  </si>
  <si>
    <t>2.9.</t>
  </si>
  <si>
    <t>2.10.</t>
  </si>
  <si>
    <t>4.1.1.</t>
  </si>
  <si>
    <t>4.1.2.</t>
  </si>
  <si>
    <t>4.2.1.</t>
  </si>
  <si>
    <t>4.2.2.</t>
  </si>
  <si>
    <t>4.3.1.</t>
  </si>
  <si>
    <t>4.3.2.</t>
  </si>
  <si>
    <t>4.4.</t>
  </si>
  <si>
    <t>4.4.1.</t>
  </si>
  <si>
    <t>4.4.2.</t>
  </si>
  <si>
    <t>4.4.3.</t>
  </si>
  <si>
    <t>4.5.</t>
  </si>
  <si>
    <t>4.5.1.</t>
  </si>
  <si>
    <t>4.5.2.</t>
  </si>
  <si>
    <t>4.5.3.</t>
  </si>
  <si>
    <t>4.5.4.</t>
  </si>
  <si>
    <t>4.6.</t>
  </si>
  <si>
    <t>4.6.1.</t>
  </si>
  <si>
    <t>4.6.2.</t>
  </si>
  <si>
    <t>4.6.3.</t>
  </si>
  <si>
    <t>4.7.</t>
  </si>
  <si>
    <t>4.7.1.</t>
  </si>
  <si>
    <t>4.7.1.1.</t>
  </si>
  <si>
    <t>4.7.1.2.</t>
  </si>
  <si>
    <t>4.7.2.</t>
  </si>
  <si>
    <t>4.7.2.1.</t>
  </si>
  <si>
    <t>4.7.2.1.1.</t>
  </si>
  <si>
    <t>4.7.2.1.2.</t>
  </si>
  <si>
    <t>4.7.2.2.</t>
  </si>
  <si>
    <t>4.7.2.2.1.</t>
  </si>
  <si>
    <t>4.7.2.2.2.</t>
  </si>
  <si>
    <t>4.8.</t>
  </si>
  <si>
    <t>4.8.1.</t>
  </si>
  <si>
    <t>4.8.2.</t>
  </si>
  <si>
    <t>4.9.</t>
  </si>
  <si>
    <t>4.9.1.</t>
  </si>
  <si>
    <t>4.9.2.</t>
  </si>
  <si>
    <t>4.10.</t>
  </si>
  <si>
    <t>4.10.1.</t>
  </si>
  <si>
    <t>4.10.1.1.</t>
  </si>
  <si>
    <t>4.10.1.2.</t>
  </si>
  <si>
    <t>4.10.1.3.</t>
  </si>
  <si>
    <t>4.10.2.</t>
  </si>
  <si>
    <t>4.10.2.1.</t>
  </si>
  <si>
    <t>4.10.2.2.</t>
  </si>
  <si>
    <t>4.10.2.3.</t>
  </si>
  <si>
    <t>4.10.3.</t>
  </si>
  <si>
    <t>4.10.3.1.</t>
  </si>
  <si>
    <t>4.10.3.2.</t>
  </si>
  <si>
    <t>4.10.3.3.</t>
  </si>
  <si>
    <t>Запись на диск рентгеновского исследования</t>
  </si>
  <si>
    <t>Иммунизация населения</t>
  </si>
  <si>
    <t>1.6.1.</t>
  </si>
  <si>
    <t>1.6.2.</t>
  </si>
  <si>
    <t>1.6.3.</t>
  </si>
  <si>
    <t>1.6.4.</t>
  </si>
  <si>
    <t>1.6.5.</t>
  </si>
  <si>
    <t>1.7.1.</t>
  </si>
  <si>
    <t>1.7.2.</t>
  </si>
  <si>
    <t>1.7.3.</t>
  </si>
  <si>
    <t>1.7.4.</t>
  </si>
  <si>
    <t>1.7.5.</t>
  </si>
  <si>
    <t>Индивидуальная психологическая коррекция</t>
  </si>
  <si>
    <t>Консультации врачей-специалистов</t>
  </si>
  <si>
    <t>Ксерокопия</t>
  </si>
  <si>
    <t>Лабораторные методы иследования</t>
  </si>
  <si>
    <t>1.1.1.</t>
  </si>
  <si>
    <t>1.1.1.1.</t>
  </si>
  <si>
    <t>1.1.1.2.</t>
  </si>
  <si>
    <t>1.1.1.3.</t>
  </si>
  <si>
    <t>1.1.1.4.</t>
  </si>
  <si>
    <t>1.1.1.5.</t>
  </si>
  <si>
    <t>1.1.1.6.</t>
  </si>
  <si>
    <t>1.1.1.7.</t>
  </si>
  <si>
    <t>1.1.2.</t>
  </si>
  <si>
    <t>1.1.2.1.</t>
  </si>
  <si>
    <t>1.1.2.2.</t>
  </si>
  <si>
    <t>1.1.3.</t>
  </si>
  <si>
    <t>1.1.3.1.</t>
  </si>
  <si>
    <t>1.1.3.2.</t>
  </si>
  <si>
    <t>1.1.4.</t>
  </si>
  <si>
    <t>1.1.4.1.</t>
  </si>
  <si>
    <t>1.1.4.2.</t>
  </si>
  <si>
    <t>1.2.1.</t>
  </si>
  <si>
    <t>1.2.1.1.</t>
  </si>
  <si>
    <t>1.2.1.2.</t>
  </si>
  <si>
    <t>1.2.1.3.</t>
  </si>
  <si>
    <t>1.3.1.</t>
  </si>
  <si>
    <t>1.3.1.1.</t>
  </si>
  <si>
    <t>1.3.1.2.</t>
  </si>
  <si>
    <t>1.3.2.</t>
  </si>
  <si>
    <t>1.3.2.1.</t>
  </si>
  <si>
    <t>1.3.2.2.</t>
  </si>
  <si>
    <t>1.3.3.</t>
  </si>
  <si>
    <t>1.3.3.1.</t>
  </si>
  <si>
    <t>1.3.3.2.</t>
  </si>
  <si>
    <t>1.3.4.</t>
  </si>
  <si>
    <t>1.3.4.1.</t>
  </si>
  <si>
    <t>1.3.4.2.</t>
  </si>
  <si>
    <t>1.3.5.</t>
  </si>
  <si>
    <t>1.3.5.1.</t>
  </si>
  <si>
    <t>1.3.5.2.</t>
  </si>
  <si>
    <t>1.3.6.</t>
  </si>
  <si>
    <t>1.3.6.1.</t>
  </si>
  <si>
    <t>1.3.6.2.</t>
  </si>
  <si>
    <t>1.3.7.</t>
  </si>
  <si>
    <t>1.3.7.1.</t>
  </si>
  <si>
    <t>1.3.7.2.</t>
  </si>
  <si>
    <t>1.4.1.</t>
  </si>
  <si>
    <t>1.4.1.1.</t>
  </si>
  <si>
    <t>1.4.1.2.</t>
  </si>
  <si>
    <t>1.5.1.</t>
  </si>
  <si>
    <t>1.5.1.1.</t>
  </si>
  <si>
    <t>1.5.1.2.</t>
  </si>
  <si>
    <t>1.5.1.3.</t>
  </si>
  <si>
    <t>1.5.1.4.</t>
  </si>
  <si>
    <t>1.5.1.5.</t>
  </si>
  <si>
    <t>1.5.1.6.</t>
  </si>
  <si>
    <t>1.5.1.7.</t>
  </si>
  <si>
    <t>1.5.1.8.</t>
  </si>
  <si>
    <t>2.1.1.</t>
  </si>
  <si>
    <t>2.1.2.</t>
  </si>
  <si>
    <t>2.1.3.</t>
  </si>
  <si>
    <t>2.1.4.</t>
  </si>
  <si>
    <t>2.1.5.</t>
  </si>
  <si>
    <t>2.1.6.</t>
  </si>
  <si>
    <t>2.2.1.</t>
  </si>
  <si>
    <t>2.2.2.</t>
  </si>
  <si>
    <t>2.2.3.</t>
  </si>
  <si>
    <t>2.2.4.</t>
  </si>
  <si>
    <t>2.2.5.</t>
  </si>
  <si>
    <t>2.2.6.</t>
  </si>
  <si>
    <t>2.2.7.</t>
  </si>
  <si>
    <t>2.2.8.</t>
  </si>
  <si>
    <t>2.3.1.</t>
  </si>
  <si>
    <t>2.3.2.</t>
  </si>
  <si>
    <t>2.4.1.</t>
  </si>
  <si>
    <t>2.4.2.</t>
  </si>
  <si>
    <t>2.5.1.</t>
  </si>
  <si>
    <t>2.6.1.</t>
  </si>
  <si>
    <t>2.7.1.</t>
  </si>
  <si>
    <t>3.1.1.1.</t>
  </si>
  <si>
    <t>3.1.1.2.</t>
  </si>
  <si>
    <t>3.1.1.3.</t>
  </si>
  <si>
    <t>3.1.2.1.</t>
  </si>
  <si>
    <t>3.1.2.2.</t>
  </si>
  <si>
    <t>3.1.3.</t>
  </si>
  <si>
    <t>3.1.3.1.</t>
  </si>
  <si>
    <t>3.1.3.2.</t>
  </si>
  <si>
    <t>3.1.4.</t>
  </si>
  <si>
    <t>3.1.4.1.</t>
  </si>
  <si>
    <t>3.1.4.2.</t>
  </si>
  <si>
    <t>3.1.5.</t>
  </si>
  <si>
    <t>3.1.5.1.</t>
  </si>
  <si>
    <t>3.1.5.2.</t>
  </si>
  <si>
    <t>3.1.6.</t>
  </si>
  <si>
    <t>3.1.6.1.</t>
  </si>
  <si>
    <t>3.1.6.2.</t>
  </si>
  <si>
    <t>3.1.7.</t>
  </si>
  <si>
    <t>3.1.7.1.</t>
  </si>
  <si>
    <t>3.1.7.2.</t>
  </si>
  <si>
    <t>3.1.8.</t>
  </si>
  <si>
    <t>3.1.8.1.</t>
  </si>
  <si>
    <t>3.1.8.2.</t>
  </si>
  <si>
    <t>3.1.9.</t>
  </si>
  <si>
    <t>3.1.9.1.</t>
  </si>
  <si>
    <t>3.1.9.2.</t>
  </si>
  <si>
    <t>3.1.10.</t>
  </si>
  <si>
    <t>3.1.10.1.</t>
  </si>
  <si>
    <t>3.1.10.2.</t>
  </si>
  <si>
    <t>3.1.11.</t>
  </si>
  <si>
    <t>3.1.11.1.</t>
  </si>
  <si>
    <t>3.1.11.2.</t>
  </si>
  <si>
    <t>3.1.12.</t>
  </si>
  <si>
    <t>3.1.12.1.</t>
  </si>
  <si>
    <t>3.1.12.2.</t>
  </si>
  <si>
    <t>3.1.13.</t>
  </si>
  <si>
    <t>3.1.13.1.</t>
  </si>
  <si>
    <t>3.1.13.2.</t>
  </si>
  <si>
    <t>3.1.14.</t>
  </si>
  <si>
    <t>3.1.14.1.</t>
  </si>
  <si>
    <t>3.1.14.2.</t>
  </si>
  <si>
    <t>3.1.15.</t>
  </si>
  <si>
    <t>3.1.15.1.</t>
  </si>
  <si>
    <t>3.1.15.2.</t>
  </si>
  <si>
    <t>3.1.16.</t>
  </si>
  <si>
    <t>3.1.16.1.</t>
  </si>
  <si>
    <t>3.1.16.2.</t>
  </si>
  <si>
    <t>3.1.17.</t>
  </si>
  <si>
    <t>3.1.17.1.</t>
  </si>
  <si>
    <t>3.1.17.2.</t>
  </si>
  <si>
    <t>3.1.18.</t>
  </si>
  <si>
    <t>3.1.18.1.</t>
  </si>
  <si>
    <t>3.1.18.2.</t>
  </si>
  <si>
    <t>3.1.19.</t>
  </si>
  <si>
    <t>3.1.19.1.</t>
  </si>
  <si>
    <t>3.1.19.2.</t>
  </si>
  <si>
    <t>3.1.20.</t>
  </si>
  <si>
    <t>3.1.20.1.</t>
  </si>
  <si>
    <t>3.1.20.2.</t>
  </si>
  <si>
    <t>3.1.21.</t>
  </si>
  <si>
    <t>3.1.21.1.</t>
  </si>
  <si>
    <t>3.1.21.2.</t>
  </si>
  <si>
    <t>3.1.22.</t>
  </si>
  <si>
    <t>3.1.22.1.</t>
  </si>
  <si>
    <t>3.1.22.2.</t>
  </si>
  <si>
    <t>3.1.22.3.</t>
  </si>
  <si>
    <t>3.1.22.4.</t>
  </si>
  <si>
    <t>3.1.22.5.</t>
  </si>
  <si>
    <t>3.1.23.</t>
  </si>
  <si>
    <t>3.1.23.1.</t>
  </si>
  <si>
    <t>3.1.24.</t>
  </si>
  <si>
    <t>3.1.24.1.</t>
  </si>
  <si>
    <t>3.2.1.1.</t>
  </si>
  <si>
    <t>3.2.1.2.</t>
  </si>
  <si>
    <t>3.2.1.3.</t>
  </si>
  <si>
    <t>3.2.7.</t>
  </si>
  <si>
    <t>3.2.8.</t>
  </si>
  <si>
    <t>3.2.9.</t>
  </si>
  <si>
    <t>3.2.10.</t>
  </si>
  <si>
    <t>3.2.11.</t>
  </si>
  <si>
    <t>3.2.12.</t>
  </si>
  <si>
    <t>3.2.13.</t>
  </si>
  <si>
    <t>3.2.14.</t>
  </si>
  <si>
    <t>3.2.15.</t>
  </si>
  <si>
    <t>3.2.16.</t>
  </si>
  <si>
    <t>3.2.17.</t>
  </si>
  <si>
    <t>3.2.18.</t>
  </si>
  <si>
    <t>3.2.19.</t>
  </si>
  <si>
    <t>3.2.20.</t>
  </si>
  <si>
    <t>3.2.21.</t>
  </si>
  <si>
    <t>3.2.22.</t>
  </si>
  <si>
    <t>3.2.23.</t>
  </si>
  <si>
    <t>3.2.24.</t>
  </si>
  <si>
    <t>3.2.24.1.</t>
  </si>
  <si>
    <t>3.2.24.2.</t>
  </si>
  <si>
    <t>3.2.24.3.</t>
  </si>
  <si>
    <t>3.2.24.4.</t>
  </si>
  <si>
    <t>3.2.24.5.</t>
  </si>
  <si>
    <t>3.3.1.1.</t>
  </si>
  <si>
    <t>3.3.1.2.</t>
  </si>
  <si>
    <t>3.3.2.1.</t>
  </si>
  <si>
    <t>3.3.2.2.</t>
  </si>
  <si>
    <t>3.3.3.1.</t>
  </si>
  <si>
    <t>3.3.4.1.</t>
  </si>
  <si>
    <t>3.3.5.1.</t>
  </si>
  <si>
    <t>3.3.6.1.</t>
  </si>
  <si>
    <t>4.1.3.</t>
  </si>
  <si>
    <t>4.1.4.</t>
  </si>
  <si>
    <t>4.2.3.</t>
  </si>
  <si>
    <t>5.1.1.</t>
  </si>
  <si>
    <t>5.1.2.</t>
  </si>
  <si>
    <t>5.1.3.</t>
  </si>
  <si>
    <t>5.1.4.</t>
  </si>
  <si>
    <t>5.1.5.</t>
  </si>
  <si>
    <t>5.1.6.</t>
  </si>
  <si>
    <t>5.1.7.</t>
  </si>
  <si>
    <t>5.2.1.</t>
  </si>
  <si>
    <t>5.2.2.</t>
  </si>
  <si>
    <t>5.2.3.</t>
  </si>
  <si>
    <t>5.2.4.</t>
  </si>
  <si>
    <t>5.2.5.</t>
  </si>
  <si>
    <t>5.2.6.</t>
  </si>
  <si>
    <t>5.3.1.</t>
  </si>
  <si>
    <t>5.3.2.</t>
  </si>
  <si>
    <t>5.3.3.</t>
  </si>
  <si>
    <t>5.3.4.</t>
  </si>
  <si>
    <t>5.3.5.</t>
  </si>
  <si>
    <t>5.3.6.</t>
  </si>
  <si>
    <t>5.3.7.</t>
  </si>
  <si>
    <t>5.4.1.</t>
  </si>
  <si>
    <t>5.5.</t>
  </si>
  <si>
    <t>5.5.1.</t>
  </si>
  <si>
    <t>5.6.</t>
  </si>
  <si>
    <t>5.6.1.</t>
  </si>
  <si>
    <t>5.6.1.1.</t>
  </si>
  <si>
    <t>5.6.1.2.</t>
  </si>
  <si>
    <t>5.6.1.3.</t>
  </si>
  <si>
    <t>5.6.2.</t>
  </si>
  <si>
    <t>5.6.3.</t>
  </si>
  <si>
    <t>5.6.4.</t>
  </si>
  <si>
    <t>5.7.</t>
  </si>
  <si>
    <t>5.7.1.</t>
  </si>
  <si>
    <t>5.7.1.1.</t>
  </si>
  <si>
    <t>5.7.1.2.</t>
  </si>
  <si>
    <t>5.7.1.3.</t>
  </si>
  <si>
    <t>5.7.1.4.</t>
  </si>
  <si>
    <t>5.7.1.5.</t>
  </si>
  <si>
    <t>5.7.2.</t>
  </si>
  <si>
    <t>5.7.2.1.</t>
  </si>
  <si>
    <t>5.7.2.2.</t>
  </si>
  <si>
    <t>5.7.2.3.</t>
  </si>
  <si>
    <t>5.7.2.4.</t>
  </si>
  <si>
    <t>5.7.2.5.</t>
  </si>
  <si>
    <t>5.7.3.</t>
  </si>
  <si>
    <t>5.7.3.1.</t>
  </si>
  <si>
    <t>5.7.3.2.</t>
  </si>
  <si>
    <t>5.7.3.3.</t>
  </si>
  <si>
    <t>5.7.4.</t>
  </si>
  <si>
    <t>5.7.4.1.</t>
  </si>
  <si>
    <t>5.7.4.2.</t>
  </si>
  <si>
    <t>5.7.5.</t>
  </si>
  <si>
    <t>5.7.5.1.</t>
  </si>
  <si>
    <t>5.7.5.2.</t>
  </si>
  <si>
    <t>5.7.5.3.</t>
  </si>
  <si>
    <t>5.7.5.4.</t>
  </si>
  <si>
    <t>5.7.5.5.</t>
  </si>
  <si>
    <t>5.7.6.</t>
  </si>
  <si>
    <t>5.7.6.1.</t>
  </si>
  <si>
    <t>5.7.6.2.</t>
  </si>
  <si>
    <t>5.7.6.3.</t>
  </si>
  <si>
    <t>5.7.6.4.</t>
  </si>
  <si>
    <t>5.7.6.5.</t>
  </si>
  <si>
    <t>6.1.1.</t>
  </si>
  <si>
    <t>6.1.1.1.</t>
  </si>
  <si>
    <t>6.1.1.2.</t>
  </si>
  <si>
    <t>6.1.1.3.</t>
  </si>
  <si>
    <t>6.1.2.</t>
  </si>
  <si>
    <t>6.1.2.1.</t>
  </si>
  <si>
    <t>6.1.2.2.</t>
  </si>
  <si>
    <t>6.1.2.3.</t>
  </si>
  <si>
    <t>6.1.2.4.</t>
  </si>
  <si>
    <t>6.1.3.</t>
  </si>
  <si>
    <t>6.1.3.1.</t>
  </si>
  <si>
    <t>6.1.4.</t>
  </si>
  <si>
    <t>6.1.4.1.</t>
  </si>
  <si>
    <t>6.1.4.2.</t>
  </si>
  <si>
    <t>6.1.4.3.</t>
  </si>
  <si>
    <t>6.1.4.4.</t>
  </si>
  <si>
    <t>6.1.4.5.</t>
  </si>
  <si>
    <t>6.1.4.6.</t>
  </si>
  <si>
    <t>6.1.4.7.</t>
  </si>
  <si>
    <t>6.1.4.8.</t>
  </si>
  <si>
    <t>6.1.4.9.</t>
  </si>
  <si>
    <t>6.1.5.</t>
  </si>
  <si>
    <t>6.1.5.1.</t>
  </si>
  <si>
    <t>6.1.5.2.</t>
  </si>
  <si>
    <t>6.1.5.3.</t>
  </si>
  <si>
    <t>6.1.6.</t>
  </si>
  <si>
    <t>6.1.6.1.</t>
  </si>
  <si>
    <t>6.1.6.2.</t>
  </si>
  <si>
    <t>6.1.6.3.</t>
  </si>
  <si>
    <t>6.1.7.</t>
  </si>
  <si>
    <t>6.1.7.1.</t>
  </si>
  <si>
    <t>6.1.8.</t>
  </si>
  <si>
    <t>6.1.8.1.</t>
  </si>
  <si>
    <t>6.1.8.2.</t>
  </si>
  <si>
    <t>6.2.1.</t>
  </si>
  <si>
    <t>6.2.1.1.</t>
  </si>
  <si>
    <t>6.2.1.2.</t>
  </si>
  <si>
    <t>6.2.1.3.</t>
  </si>
  <si>
    <t>6.2.1.4.</t>
  </si>
  <si>
    <t>6.2.1.5.</t>
  </si>
  <si>
    <t>6.2.1.6.</t>
  </si>
  <si>
    <t>6.2.2.</t>
  </si>
  <si>
    <t>6.2.2.1.</t>
  </si>
  <si>
    <t>6.2.2.2.</t>
  </si>
  <si>
    <t>6.2.2.3.</t>
  </si>
  <si>
    <t>6.2.2.4.</t>
  </si>
  <si>
    <t>6.2.2.5.</t>
  </si>
  <si>
    <t>6.2.2.6.</t>
  </si>
  <si>
    <t>Лечебная физкультура</t>
  </si>
  <si>
    <t>1.2.2.</t>
  </si>
  <si>
    <t>Логопедические услуги</t>
  </si>
  <si>
    <t>Манипуляции общего назначения</t>
  </si>
  <si>
    <t>7.3.</t>
  </si>
  <si>
    <t>7.4.</t>
  </si>
  <si>
    <t>Массаж</t>
  </si>
  <si>
    <t>1.4.2.</t>
  </si>
  <si>
    <t>1.5.2.</t>
  </si>
  <si>
    <t>1.8.1.</t>
  </si>
  <si>
    <t>1.8.2.</t>
  </si>
  <si>
    <t>1.9.</t>
  </si>
  <si>
    <t>1.9.1.</t>
  </si>
  <si>
    <t>1.9.2.</t>
  </si>
  <si>
    <t>1.10.</t>
  </si>
  <si>
    <t>1.10.1.</t>
  </si>
  <si>
    <t>1.10.2.</t>
  </si>
  <si>
    <t>1.11.</t>
  </si>
  <si>
    <t>1.11.1.</t>
  </si>
  <si>
    <t>1.11.2.</t>
  </si>
  <si>
    <t>1.12.</t>
  </si>
  <si>
    <t>1.12.1.</t>
  </si>
  <si>
    <t>1.12.2.</t>
  </si>
  <si>
    <t>1.13.</t>
  </si>
  <si>
    <t>1.13.1.</t>
  </si>
  <si>
    <t>1.13.2.</t>
  </si>
  <si>
    <t>1.14.</t>
  </si>
  <si>
    <t>1.14.1.</t>
  </si>
  <si>
    <t>1.14.2.</t>
  </si>
  <si>
    <t>1.15.</t>
  </si>
  <si>
    <t>1.15.1.</t>
  </si>
  <si>
    <t>1.15.2.</t>
  </si>
  <si>
    <t>1.16.</t>
  </si>
  <si>
    <t>1.16.1.</t>
  </si>
  <si>
    <t>1.16.2.</t>
  </si>
  <si>
    <t>1.17.</t>
  </si>
  <si>
    <t>1.17.1.</t>
  </si>
  <si>
    <t>1.17.2.</t>
  </si>
  <si>
    <t>1.18.</t>
  </si>
  <si>
    <t>1.18.1.</t>
  </si>
  <si>
    <t>1.18.2.</t>
  </si>
  <si>
    <t>1.19.</t>
  </si>
  <si>
    <t>1.19.1.</t>
  </si>
  <si>
    <t>1.19.2.</t>
  </si>
  <si>
    <t>1.20.</t>
  </si>
  <si>
    <t>1.20.1.</t>
  </si>
  <si>
    <t>1.20.2.</t>
  </si>
  <si>
    <t>1.21.</t>
  </si>
  <si>
    <t>1.21.1.</t>
  </si>
  <si>
    <t>1.21.2.</t>
  </si>
  <si>
    <t>1.22.</t>
  </si>
  <si>
    <t>1.22.1.</t>
  </si>
  <si>
    <t>1.22.2.</t>
  </si>
  <si>
    <t>1.23.</t>
  </si>
  <si>
    <t>1.23.1.</t>
  </si>
  <si>
    <t>1.23.2.</t>
  </si>
  <si>
    <t>2.1.1.1.</t>
  </si>
  <si>
    <t>2.1.1.2.</t>
  </si>
  <si>
    <t>2.1.2.1.</t>
  </si>
  <si>
    <t>2.1.2.2.</t>
  </si>
  <si>
    <t>2.1.3.1.</t>
  </si>
  <si>
    <t>2.1.3.2.</t>
  </si>
  <si>
    <t>2.1.4.1.</t>
  </si>
  <si>
    <t>2.1.4.2.</t>
  </si>
  <si>
    <t>2.1.5.1.</t>
  </si>
  <si>
    <t>2.1.5.2.</t>
  </si>
  <si>
    <t>2.1.6.1.</t>
  </si>
  <si>
    <t>2.1.6.2.</t>
  </si>
  <si>
    <t>2.1.7.</t>
  </si>
  <si>
    <t>2.1.7.1.</t>
  </si>
  <si>
    <t>2.1.7.2.</t>
  </si>
  <si>
    <t>2.1.8.</t>
  </si>
  <si>
    <t>2.1.8.1.</t>
  </si>
  <si>
    <t>2.1.8.2.</t>
  </si>
  <si>
    <t>2.1.9.</t>
  </si>
  <si>
    <t>2.1.9.1.</t>
  </si>
  <si>
    <t>2.1.9.2.</t>
  </si>
  <si>
    <t>2.1.10.</t>
  </si>
  <si>
    <t>2.1.10.1.</t>
  </si>
  <si>
    <t>2.1.10.2.</t>
  </si>
  <si>
    <t>2.1.11.</t>
  </si>
  <si>
    <t>2.1.11.1.</t>
  </si>
  <si>
    <t>2.1.11.2.</t>
  </si>
  <si>
    <t>2.1.12.</t>
  </si>
  <si>
    <t>2.1.12.1.</t>
  </si>
  <si>
    <t>2.1.12.2.</t>
  </si>
  <si>
    <t>2.1.13.</t>
  </si>
  <si>
    <t>2.1.13.1.</t>
  </si>
  <si>
    <t>2.1.13.2.</t>
  </si>
  <si>
    <t>2.1.14.</t>
  </si>
  <si>
    <t>2.1.14.1.</t>
  </si>
  <si>
    <t>2.1.14.2.</t>
  </si>
  <si>
    <t>2.1.15.</t>
  </si>
  <si>
    <t>2.1.15.1.</t>
  </si>
  <si>
    <t>2.1.15.2.</t>
  </si>
  <si>
    <t>2.1.16.</t>
  </si>
  <si>
    <t>2.1.16.1.</t>
  </si>
  <si>
    <t>2.1.16.2.</t>
  </si>
  <si>
    <t>2.1.17.</t>
  </si>
  <si>
    <t>2.1.17.1.</t>
  </si>
  <si>
    <t>2.1.17.2.</t>
  </si>
  <si>
    <t>2.1.18.</t>
  </si>
  <si>
    <t>2.1.18.1.</t>
  </si>
  <si>
    <t>2.1.18.2.</t>
  </si>
  <si>
    <t>2.1.19.</t>
  </si>
  <si>
    <t>2.1.19.1.</t>
  </si>
  <si>
    <t>2.1.19.2.</t>
  </si>
  <si>
    <t>2.1.20.</t>
  </si>
  <si>
    <t>2.1.20.1.</t>
  </si>
  <si>
    <t>2.1.20.2.</t>
  </si>
  <si>
    <t>2.1.21.</t>
  </si>
  <si>
    <t>2.1.21.1.</t>
  </si>
  <si>
    <t>2.1.21.2.</t>
  </si>
  <si>
    <t>2.1.22.</t>
  </si>
  <si>
    <t>2.1.22.1.</t>
  </si>
  <si>
    <t>2.1.22.2.</t>
  </si>
  <si>
    <t>2.2.1.1.</t>
  </si>
  <si>
    <t>2.2.1.2.</t>
  </si>
  <si>
    <t>2.2.2.1.</t>
  </si>
  <si>
    <t>2.2.2.2.</t>
  </si>
  <si>
    <t>2.2.3.1.</t>
  </si>
  <si>
    <t>2.2.3.2.</t>
  </si>
  <si>
    <t>2.2.4.1.</t>
  </si>
  <si>
    <t>2.2.4.2.</t>
  </si>
  <si>
    <t>2.2.5.1.</t>
  </si>
  <si>
    <t>2.2.5.2.</t>
  </si>
  <si>
    <t>2.2.6.1.</t>
  </si>
  <si>
    <t>2.2.6.2.</t>
  </si>
  <si>
    <t>2.2.7.1.</t>
  </si>
  <si>
    <t>2.2.7.2.</t>
  </si>
  <si>
    <t>2.2.8.1.</t>
  </si>
  <si>
    <t>2.2.8.2.</t>
  </si>
  <si>
    <t>2.2.9.</t>
  </si>
  <si>
    <t>2.2.9.1.</t>
  </si>
  <si>
    <t>2.2.9.2.</t>
  </si>
  <si>
    <t>2.2.10.</t>
  </si>
  <si>
    <t>2.2.10.1.</t>
  </si>
  <si>
    <t>2.2.10.2.</t>
  </si>
  <si>
    <t>2.2.11.</t>
  </si>
  <si>
    <t>2.2.11.1.</t>
  </si>
  <si>
    <t>2.2.11.2.</t>
  </si>
  <si>
    <t>2.2.12.</t>
  </si>
  <si>
    <t>2.2.12.1.</t>
  </si>
  <si>
    <t>2.2.12.2.</t>
  </si>
  <si>
    <t>2.2.13.</t>
  </si>
  <si>
    <t>2.2.13.1.</t>
  </si>
  <si>
    <t>2.2.13.2.</t>
  </si>
  <si>
    <t>2.2.14.</t>
  </si>
  <si>
    <t>2.2.14.1.</t>
  </si>
  <si>
    <t>2.2.14.2.</t>
  </si>
  <si>
    <t>2.2.15.</t>
  </si>
  <si>
    <t>2.2.15.1.</t>
  </si>
  <si>
    <t>2.2.15.2.</t>
  </si>
  <si>
    <t>2.2.16.</t>
  </si>
  <si>
    <t>2.2.16.1.</t>
  </si>
  <si>
    <t>2.2.16.2.</t>
  </si>
  <si>
    <t>2.2.17.</t>
  </si>
  <si>
    <t>2.2.17.1.</t>
  </si>
  <si>
    <t>2.2.17.2.</t>
  </si>
  <si>
    <t>2.2.18.</t>
  </si>
  <si>
    <t>2.2.18.1.</t>
  </si>
  <si>
    <t>2.2.18.2.</t>
  </si>
  <si>
    <t>2.2.19.</t>
  </si>
  <si>
    <t>2.2.19.1.</t>
  </si>
  <si>
    <t>2.2.19.2.</t>
  </si>
  <si>
    <t>2.2.20.</t>
  </si>
  <si>
    <t>2.2.20.1.</t>
  </si>
  <si>
    <t>2.2.20.2.</t>
  </si>
  <si>
    <t>2.2.21.</t>
  </si>
  <si>
    <t>2.2.21.1.</t>
  </si>
  <si>
    <t>2.2.21.2.</t>
  </si>
  <si>
    <t>2.2.22.</t>
  </si>
  <si>
    <t>2.2.22.1.</t>
  </si>
  <si>
    <t>2.2.22.2.</t>
  </si>
  <si>
    <t>Медицинское освидетельствование граждан</t>
  </si>
  <si>
    <t>Обслуживание массовых мероприятий</t>
  </si>
  <si>
    <t>Осмотры врачами-специалистами</t>
  </si>
  <si>
    <t>16.1.</t>
  </si>
  <si>
    <t>16.2.</t>
  </si>
  <si>
    <t>16.3.</t>
  </si>
  <si>
    <t>16.4.</t>
  </si>
  <si>
    <t>16.5.</t>
  </si>
  <si>
    <t>Оториноларингологические услуги</t>
  </si>
  <si>
    <t>Офтальмологические услуги</t>
  </si>
  <si>
    <t>1.1.5.</t>
  </si>
  <si>
    <t>1.1.6.</t>
  </si>
  <si>
    <t>1.1.7.</t>
  </si>
  <si>
    <t>1.1.8.</t>
  </si>
  <si>
    <t>1.1.9.</t>
  </si>
  <si>
    <t>1.2.3.</t>
  </si>
  <si>
    <t>1.2.4.</t>
  </si>
  <si>
    <t>Перевозка пассажиров и грузов</t>
  </si>
  <si>
    <t>Пребывание в платной палате</t>
  </si>
  <si>
    <t>Пребывание в стационаре</t>
  </si>
  <si>
    <t>2.11.</t>
  </si>
  <si>
    <t>2.12.</t>
  </si>
  <si>
    <t>Пребывание матери (отца) с ребенком старше 5 лет</t>
  </si>
  <si>
    <t>Предварительный медосмотр</t>
  </si>
  <si>
    <t>3.6.</t>
  </si>
  <si>
    <t>3.7.</t>
  </si>
  <si>
    <t>8.1.</t>
  </si>
  <si>
    <t>8.2.</t>
  </si>
  <si>
    <t>Прокат ИМН</t>
  </si>
  <si>
    <t>Психиатрическая и наркологическая помощь</t>
  </si>
  <si>
    <t>Рентгеновская компьютерная томография</t>
  </si>
  <si>
    <t>1.1.1.1.1.</t>
  </si>
  <si>
    <t>1.1.1.1.2.</t>
  </si>
  <si>
    <t>1.1.1.1.3.</t>
  </si>
  <si>
    <t>1.1.1.2.1.</t>
  </si>
  <si>
    <t>1.1.1.2.2.</t>
  </si>
  <si>
    <t>1.1.1.3.1.</t>
  </si>
  <si>
    <t>1.1.1.3.2.</t>
  </si>
  <si>
    <t>1.1.1.3.3.</t>
  </si>
  <si>
    <t>1.1.1.4.1.</t>
  </si>
  <si>
    <t>1.1.1.4.2.</t>
  </si>
  <si>
    <t>1.1.1.4.3.</t>
  </si>
  <si>
    <t>1.1.1.5.1.</t>
  </si>
  <si>
    <t>1.1.1.5.2.</t>
  </si>
  <si>
    <t>1.1.1.5.3.</t>
  </si>
  <si>
    <t>1.1.1.6.1.</t>
  </si>
  <si>
    <t>1.1.1.6.2.</t>
  </si>
  <si>
    <t>1.1.1.7.1.</t>
  </si>
  <si>
    <t>1.1.1.7.2.</t>
  </si>
  <si>
    <t>1.1.1.7.3.</t>
  </si>
  <si>
    <t>1.1.1.8.</t>
  </si>
  <si>
    <t>1.1.1.8.1.</t>
  </si>
  <si>
    <t>1.1.1.8.2.</t>
  </si>
  <si>
    <t>1.1.1.8.3.</t>
  </si>
  <si>
    <t>1.1.1.9.</t>
  </si>
  <si>
    <t>1.1.1.9.1.</t>
  </si>
  <si>
    <t>1.1.1.9.2.</t>
  </si>
  <si>
    <t>1.1.1.9.3.</t>
  </si>
  <si>
    <t>1.1.1.10.</t>
  </si>
  <si>
    <t>1.1.1.10.1.</t>
  </si>
  <si>
    <t>1.1.1.10.2.</t>
  </si>
  <si>
    <t>1.1.1.10.3.</t>
  </si>
  <si>
    <t>1.1.1.11.</t>
  </si>
  <si>
    <t>1.1.1.11.1.</t>
  </si>
  <si>
    <t>1.1.1.11.2.</t>
  </si>
  <si>
    <t>1.1.1.11.3.</t>
  </si>
  <si>
    <t>1.1.1.12.</t>
  </si>
  <si>
    <t>1.1.1.12.1.</t>
  </si>
  <si>
    <t>1.1.1.12.2.</t>
  </si>
  <si>
    <t>1.1.1.13.</t>
  </si>
  <si>
    <t>1.1.1.13.1.</t>
  </si>
  <si>
    <t>1.1.1.13.2.</t>
  </si>
  <si>
    <t>1.1.1.13.3.</t>
  </si>
  <si>
    <t>1.1.1.14.</t>
  </si>
  <si>
    <t>1.1.1.14.1.</t>
  </si>
  <si>
    <t>1.1.1.14.2.</t>
  </si>
  <si>
    <t>1.1.1.14.3.</t>
  </si>
  <si>
    <t>1.1.1.15.</t>
  </si>
  <si>
    <t>1.1.1.15.1.</t>
  </si>
  <si>
    <t>1.1.1.15.2.</t>
  </si>
  <si>
    <t>1.1.1.15.3.</t>
  </si>
  <si>
    <t>1.1.1.16.</t>
  </si>
  <si>
    <t>1.1.1.16.1.</t>
  </si>
  <si>
    <t>1.1.1.16.2.</t>
  </si>
  <si>
    <t>1.1.1.17.</t>
  </si>
  <si>
    <t>1.1.1.17.1.</t>
  </si>
  <si>
    <t>1.1.1.17.2.</t>
  </si>
  <si>
    <t>1.1.1.18.</t>
  </si>
  <si>
    <t>1.1.1.18.1.</t>
  </si>
  <si>
    <t>1.1.1.18.2.</t>
  </si>
  <si>
    <t>1.1.1.18.3.</t>
  </si>
  <si>
    <t>1.1.1.19.</t>
  </si>
  <si>
    <t>1.1.1.19.1.</t>
  </si>
  <si>
    <t>1.1.1.19.2.</t>
  </si>
  <si>
    <t>1.1.1.19.3.</t>
  </si>
  <si>
    <t>1.1.1.19.4.</t>
  </si>
  <si>
    <t>1.1.1.19.5.</t>
  </si>
  <si>
    <t>1.1.1.19.6.</t>
  </si>
  <si>
    <t>1.1.1.19.7.</t>
  </si>
  <si>
    <t>1.1.1.20.</t>
  </si>
  <si>
    <t>1.1.1.20.1.</t>
  </si>
  <si>
    <t>1.1.1.20.2.</t>
  </si>
  <si>
    <t>1.1.1.20.3.</t>
  </si>
  <si>
    <t>1.1.1.20.4.</t>
  </si>
  <si>
    <t>1.1.1.20.5.</t>
  </si>
  <si>
    <t>1.1.1.20.6.</t>
  </si>
  <si>
    <t>Рентгенологические методы исследования</t>
  </si>
  <si>
    <t>1.1.2.3.</t>
  </si>
  <si>
    <t>1.1.2.4.</t>
  </si>
  <si>
    <t>1.1.2.5.</t>
  </si>
  <si>
    <t>1.1.2.6.</t>
  </si>
  <si>
    <t>1.1.2.6.1.</t>
  </si>
  <si>
    <t>1.1.2.7.</t>
  </si>
  <si>
    <t>1.1.2.7.1.</t>
  </si>
  <si>
    <t>1.1.2.8.</t>
  </si>
  <si>
    <t>1.1.2.9.</t>
  </si>
  <si>
    <t>1.1.2.10.</t>
  </si>
  <si>
    <t>1.1.3.1.1.</t>
  </si>
  <si>
    <t>1.1.3.1.2.</t>
  </si>
  <si>
    <t>1.1.3.2.1.</t>
  </si>
  <si>
    <t>1.1.3.2.2.</t>
  </si>
  <si>
    <t>1.1.3.3.</t>
  </si>
  <si>
    <t>1.1.3.3.1.</t>
  </si>
  <si>
    <t>1.1.3.3.2.</t>
  </si>
  <si>
    <t>1.1.3.4.</t>
  </si>
  <si>
    <t>1.1.3.5.</t>
  </si>
  <si>
    <t>1.1.3.6.</t>
  </si>
  <si>
    <t>1.1.3.7.</t>
  </si>
  <si>
    <t>1.1.3.8.</t>
  </si>
  <si>
    <t>1.1.3.9.</t>
  </si>
  <si>
    <t>1.1.3.10.</t>
  </si>
  <si>
    <t>1.1.3.11.</t>
  </si>
  <si>
    <t>1.1.3.12.</t>
  </si>
  <si>
    <t>1.1.3.13.</t>
  </si>
  <si>
    <t>1.1.3.14.</t>
  </si>
  <si>
    <t>1.1.4.3.</t>
  </si>
  <si>
    <t>1.1.4.4.</t>
  </si>
  <si>
    <t>1.1.4.5.</t>
  </si>
  <si>
    <t>1.1.5.1.</t>
  </si>
  <si>
    <t>1.1.5.1.1.</t>
  </si>
  <si>
    <t>1.1.5.1.2.</t>
  </si>
  <si>
    <t>1.1.5.2.</t>
  </si>
  <si>
    <t>1.1.5.3.</t>
  </si>
  <si>
    <t>1.1.5.4.</t>
  </si>
  <si>
    <t>1.1.7.1.</t>
  </si>
  <si>
    <t>1.1.7.2.</t>
  </si>
  <si>
    <t>Стерилизация ИМН</t>
  </si>
  <si>
    <t>Транспортировка граждан</t>
  </si>
  <si>
    <t>Ультразвуковые методы исследования</t>
  </si>
  <si>
    <t>2.13.</t>
  </si>
  <si>
    <t>2.14.</t>
  </si>
  <si>
    <t>2.15.</t>
  </si>
  <si>
    <t>2.16.</t>
  </si>
  <si>
    <t>2.17.</t>
  </si>
  <si>
    <t>2.18.</t>
  </si>
  <si>
    <t>2.19.</t>
  </si>
  <si>
    <t>2.20.</t>
  </si>
  <si>
    <t>2.21.</t>
  </si>
  <si>
    <t>2.22.</t>
  </si>
  <si>
    <t>2.23.</t>
  </si>
  <si>
    <t>2.24.</t>
  </si>
  <si>
    <t>2.25.</t>
  </si>
  <si>
    <t>2.26.</t>
  </si>
  <si>
    <t>2.27.</t>
  </si>
  <si>
    <t>2.28.</t>
  </si>
  <si>
    <t>2.29.</t>
  </si>
  <si>
    <t>2.30.</t>
  </si>
  <si>
    <t>3.8.</t>
  </si>
  <si>
    <t>3.9.</t>
  </si>
  <si>
    <t>3.10.</t>
  </si>
  <si>
    <t>3.11.</t>
  </si>
  <si>
    <t>3.12.</t>
  </si>
  <si>
    <t>3.13.</t>
  </si>
  <si>
    <t>3.14.</t>
  </si>
  <si>
    <t>3.15.</t>
  </si>
  <si>
    <t>3.16.</t>
  </si>
  <si>
    <t>3.17.</t>
  </si>
  <si>
    <t>3.18.</t>
  </si>
  <si>
    <t>4.11.</t>
  </si>
  <si>
    <t>4.12.</t>
  </si>
  <si>
    <t>4.13.</t>
  </si>
  <si>
    <t>4.14.</t>
  </si>
  <si>
    <t>4.15.</t>
  </si>
  <si>
    <t>Урологические услуги</t>
  </si>
  <si>
    <t>Физиотерапевтические услуги</t>
  </si>
  <si>
    <t>1.1.10.</t>
  </si>
  <si>
    <t>1.1.11.</t>
  </si>
  <si>
    <t>1.1.12.</t>
  </si>
  <si>
    <t>1.1.13.</t>
  </si>
  <si>
    <t>1.1.14.</t>
  </si>
  <si>
    <t>1.1.15.</t>
  </si>
  <si>
    <t>1.1.16.</t>
  </si>
  <si>
    <t>1.1.17.</t>
  </si>
  <si>
    <t>1.1.18.</t>
  </si>
  <si>
    <t>1.2.5.</t>
  </si>
  <si>
    <t>1.2.6.</t>
  </si>
  <si>
    <t>1.5.3.</t>
  </si>
  <si>
    <t>1.5.4.</t>
  </si>
  <si>
    <t>Функциональные методы исследования</t>
  </si>
  <si>
    <t>Хирургические услуги</t>
  </si>
  <si>
    <t>1.24.</t>
  </si>
  <si>
    <t>1.25.</t>
  </si>
  <si>
    <t>1.26.</t>
  </si>
  <si>
    <t>1.27.</t>
  </si>
  <si>
    <t>1.28.</t>
  </si>
  <si>
    <t>1.29.</t>
  </si>
  <si>
    <t>1.30.</t>
  </si>
  <si>
    <t>1.31.</t>
  </si>
  <si>
    <t>1.32.</t>
  </si>
  <si>
    <t>Эндоскопические методы исследования</t>
  </si>
  <si>
    <t>2.6.2.</t>
  </si>
  <si>
    <t>2.7.2.</t>
  </si>
  <si>
    <t>2.8.1.</t>
  </si>
  <si>
    <t>2.8.2.</t>
  </si>
  <si>
    <t>3.4.2.</t>
  </si>
  <si>
    <t>Стоимость материалов и медикаментов, необходимых для проведения процедур, рассчитана по действующим ценам,
исходя из утвержденных норм расхода на медикаменты и материалы.</t>
  </si>
  <si>
    <t>Наименование услуг</t>
  </si>
  <si>
    <t>Рассечение и перевязка маточных 
труб (стерилизация) по желанию</t>
  </si>
  <si>
    <t>Медицинский аборт с 
обследованием и обезболиванием</t>
  </si>
  <si>
    <t>Мазок на флору</t>
  </si>
  <si>
    <t>2.10.1.3. Микроскопическое 
исследование препаратов, 
окрашенных по Грамму</t>
  </si>
  <si>
    <t>1.2. Прием и регистрация проб</t>
  </si>
  <si>
    <t>7.5.2.2. Определение групп крови
 по системе АВ0 перекрестным 
способом с использованием 
изогемагглютинирующих 
сывороток и стандартных 
эритроцитов в венозной крови</t>
  </si>
  <si>
    <t>7.26.2.1. Микрореакция 
преципитации (МРП) с 
кардиолипиновым антигеном с 
инактивированной нативной 
сывороткой крови – качественный
 метод (единичное исследование)</t>
  </si>
  <si>
    <t>1.4.3. Взятие крови из вены</t>
  </si>
  <si>
    <t>1.5.1. Обработка крови для 
получения сыворотки</t>
  </si>
  <si>
    <t>1.1.2. Пипетирование 
полуавтоматическими дозаторами
 (2 раза)</t>
  </si>
  <si>
    <t>Развернутый анализ крови (без 
эритроцитов)</t>
  </si>
  <si>
    <t>3.1.3. Определение гемоглобина 
гемоглобинцианидным методом</t>
  </si>
  <si>
    <t>3.1.9. Подсчет лейкоцитов в 
счетной камере</t>
  </si>
  <si>
    <t>3.1.12.1. Определение скорости 
оседания эритроцитов 
неавтоматизированным методом</t>
  </si>
  <si>
    <t>1.4.2. Взятие крови из пальца для
 всего спектра гематологических 
исследований в понятии «общий 
анализ крови»</t>
  </si>
  <si>
    <t>1.1.1. Пипетирование 
стеклянными пипетками (3 раза)</t>
  </si>
  <si>
    <t>3.1.1.1. Приготовление препарата 
периферической крови для 
цитоморфологического 
исследования (изготовление 
мазков крови, фиксация, окраска)
 ручным методом</t>
  </si>
  <si>
    <t>3.1.2.1. Микроскопический 
(морфологический) анализ клеток 
в препарате периферической 
крови с описанием форменных 
элементов (визуальное 
микроскопическое исследование)
 без патологии</t>
  </si>
  <si>
    <t>Тромбоциты</t>
  </si>
  <si>
    <t>3.1.8.2. Подсчет тромбоцитов 
фазово-контрастным методом</t>
  </si>
  <si>
    <t>УЗИ плода</t>
  </si>
  <si>
    <t>2.2.12.1. УЗИ (плод в 1 триместре
 до 11 недель беременности)</t>
  </si>
  <si>
    <t>Лечебная процедура</t>
  </si>
  <si>
    <t>Лечебная процедура (1 ванночка)</t>
  </si>
  <si>
    <t>Введение лечебных тампонов</t>
  </si>
  <si>
    <t>Орошение влагалища</t>
  </si>
  <si>
    <t>Кольпоскопия</t>
  </si>
  <si>
    <t>Кольпоскопия простая</t>
  </si>
  <si>
    <t>Кольпоскопия расширенная с 
цитологией, биопсией шейки 
матки и соскобом из 
цервикального канала</t>
  </si>
  <si>
    <t>Кольпоскопия расширенная с 
цитологией и биопсией шейки 
матки</t>
  </si>
  <si>
    <t>Кольпоскопия расширенная с 
цитологией</t>
  </si>
  <si>
    <t>Определение стрептококков группы 
В в вагинальных образцах с 
использованием 
иммунохроматографического 
экспресс-теста</t>
  </si>
  <si>
    <t>7.4.1.1.  Экспресс-анализ бета-
гемолитич.стрептококка (БСГ) в 
выделениях из слизистых 
методом иммунохроматографии</t>
  </si>
  <si>
    <t>Постановка и извлечение 
внутриматочных контрацептивов</t>
  </si>
  <si>
    <t>Введение внутриматочного 
средства контрацепции</t>
  </si>
  <si>
    <t>Удаление внутриматочного 
средства контрацепции</t>
  </si>
  <si>
    <t>Гинекологический массаж</t>
  </si>
  <si>
    <t>Предоставление 
родовспомогательных услуг</t>
  </si>
  <si>
    <t>Организация круглосуточного 
ухода за родильницей и 
новорожденным в послеродовом 
периоде при отсутствии 
медицинских показаний</t>
  </si>
  <si>
    <t>Организация круглосуточного 
ухода за беременной в отделении
 патологии беременности  при 
отсутствии медицинских 
показаний</t>
  </si>
  <si>
    <t>Индивидуальное ведение родов 
(акушерская бригада)</t>
  </si>
  <si>
    <t>Индивидуальный уход за 
родильницей в послеродовый 
период при отсутствии 
медицинских показаний (средним
 медицинским персоналом)</t>
  </si>
  <si>
    <t>Подготовка семьи к партнерским 
родам (курс лекций)</t>
  </si>
  <si>
    <t>Подготовка к проведению 
анестезии и постнаркозное 
наблюдение</t>
  </si>
  <si>
    <t>Ингаляционная анестезия с 
сохраненным спонтанным 
дыханием (пациенты I-II ASA)</t>
  </si>
  <si>
    <t>Тотальная внутривенная анестезия 
с сохраненным спонтанным 
дыханием (пациенты I-II ASA)</t>
  </si>
  <si>
    <t>Тотальная внутривенная анестезия 
с сохраненным спонтанным 
дыханием (пациенты I-II ASA) 
(при проведении колоноскопии)</t>
  </si>
  <si>
    <t>Сбалансированная анестезия с 
искусственной вентиляцией легких 
(ИВЛ)</t>
  </si>
  <si>
    <t>Тотальная внутривенная анестезия 
с искусственной вентиляцией 
легких (ИВЛ)</t>
  </si>
  <si>
    <t>Спинальная (субарахноидальная) 
анестезия</t>
  </si>
  <si>
    <t>Эпидуральная анестезия</t>
  </si>
  <si>
    <t>Сакральная анестезия</t>
  </si>
  <si>
    <t>Комбинированная анестезия 
(эпидуральная плюс общая 
анестезия с искусственной 
вентиляцией легких)</t>
  </si>
  <si>
    <t>Периферические регионарные 
блокады</t>
  </si>
  <si>
    <t>блокада плечевого сплетения</t>
  </si>
  <si>
    <t>блокада бедренного нерва</t>
  </si>
  <si>
    <t>блокада седалищного нерва</t>
  </si>
  <si>
    <t>блокада запирательного нерва</t>
  </si>
  <si>
    <t>блокада лучевого, срединного и 
локтевого нервов</t>
  </si>
  <si>
    <t>Осмотр врачом-терапевтом</t>
  </si>
  <si>
    <t>Осмотр врачом-неврологом</t>
  </si>
  <si>
    <t>Осмотр врачом-офтальмологом</t>
  </si>
  <si>
    <t>Осмотр врачом-
оториноларингологом</t>
  </si>
  <si>
    <t>Осмотр врачом-хирургом</t>
  </si>
  <si>
    <t>Осмотр врачом-психиатром</t>
  </si>
  <si>
    <t>Осмотр врачом-наркологом</t>
  </si>
  <si>
    <t>Вынесение врачом-специалистом 
заключительного экспертного 
решения</t>
  </si>
  <si>
    <t>Регистрация освидетельствуемого  
медицинским регистратором</t>
  </si>
  <si>
    <t>Внутривенное лазерное облучение 
крови</t>
  </si>
  <si>
    <t>3. Манипуляция для лечения и 
диагностики инфекций, 
передаваемых половым путем 
(мужчины)</t>
  </si>
  <si>
    <t>3.1. Взятие материала на 
Neisseria gonorrhoeae и 
Trichomonas vaginalis из уретры</t>
  </si>
  <si>
    <t>3.7. Взятие материала на 
Neisseria gonorrhoeae из уретры 
для исследования 
бактериологическим методом</t>
  </si>
  <si>
    <t>3.8. Взятие материала на 
Ureaplasma urealiticum из уретры 
для исследования 
бактериологическим методом</t>
  </si>
  <si>
    <t>3.9. Взятие материала на 
Micoplasma hominis из уретры 
для исследования 
бактериологическим методом</t>
  </si>
  <si>
    <t>3.10. Взятие материала на грибы 
рода Candida из уретры для 
исследования 
бактериологическим методом</t>
  </si>
  <si>
    <t>3.12. Взятие материала на 
дрожжевые грибы со слизистых 
оболочек гениталий для 
исследования микроскопическим 
методом</t>
  </si>
  <si>
    <t>3.13. Взятие материала на 
дрожжевые грибы со слизистых 
оболочек гениталий для 
исследования 
бактериологическим методом</t>
  </si>
  <si>
    <t>3.14. Взятие материала для 
комплексных исследований на 
патогенную и условно-патогенную
 флору (мазки, посевы, соскобы)</t>
  </si>
  <si>
    <t>4. Манипуляция для лечения и 
диагностики инфекций, 
передаваемых половым путем 
(женщины)</t>
  </si>
  <si>
    <t>4.1. Взятие материала на 
Neisseria gonorrhoeae и 
Trichomonas vaginalis из уретры и 
цервикального канала</t>
  </si>
  <si>
    <t>4.2. Взятие материала на 
«ключевые» клетки из заднего 
свода влагалища для 
микроскопического исследования</t>
  </si>
  <si>
    <t>4.8. Взятие материала на 
Neisseria gonorrhoeae из уретры и 
цервикального канала для 
исследования 
бактериологическим методом</t>
  </si>
  <si>
    <t>4.9. Взятие материала на 
Ureaplasma urealiticum из уретры 
и цервикального канала для 
исследования 
бактериологическим методом</t>
  </si>
  <si>
    <t>4.10. Взятие материала на 
Micoplasma hominis из уретры и 
цервикального канала для 
исследования 
бактериологическим методом</t>
  </si>
  <si>
    <t>4.11. Взятие материала из уретры
 и цервикального канала для 
идентификации урогенитальных 
микоплазм, определения 
обсемененности образца и 
чувствительности к антибиотикам 
с применением тест-систем</t>
  </si>
  <si>
    <t>4.14. Взятие материала на 
дрожжевые грибы со слизистых 
гениталий для исследования 
микроскопическим методом</t>
  </si>
  <si>
    <t>4.15. Взятие материала на 
дрожжевые грибы со слизистых 
гениталий для исследования 
бактериологическим методом</t>
  </si>
  <si>
    <t>4.16. Взятие материала для 
комплексных исследований на 
патогенную и условно-патогенную
 флору (мазки, посевы, соскобы)</t>
  </si>
  <si>
    <t>4.20. Взятие материала из 
заднего свода влагалища для 
исследования отделяемого 
половых органов на Trichomonas 
vaginalis в нативном препарате</t>
  </si>
  <si>
    <t>Манипуляции для лечения и 
диагностики кожных заболеваний</t>
  </si>
  <si>
    <t>5.8. Взятие материала (кожи, 
ногтей, волос) на дерматофиты и 
дрожжевые грибы для 
исследования микроскопическим 
методом</t>
  </si>
  <si>
    <t>5.9. Взятие материала (кожи, 
ногтей, волос) на дерматофиты и 
дрожжевые грибы для 
исследования 
бактериологическим методом</t>
  </si>
  <si>
    <t>Лабораторные исследования</t>
  </si>
  <si>
    <t>Микроскопическое исследование 
препаратов нативного материала (1 
материала)</t>
  </si>
  <si>
    <t>2.10.1.1. Микроскопическое 
исследование препаратов 
нативного материала (1 
материала)</t>
  </si>
  <si>
    <t>Микроскопическое исследование 
препаратов, окрашенных по 
Грамму</t>
  </si>
  <si>
    <t>Исследование отделяемого 
мочеполовых органов на 
гонококковую инфекцию</t>
  </si>
  <si>
    <t>8.1.13.1.1. Культуральное 
исследование отделяемого 
мочеполовых органов на 
гонококковую инфекцию при 
отсутствии микроорганизмов</t>
  </si>
  <si>
    <t>Исследование на уреа-, 
микоплазмы в отделяемом 
мочеполовых органов, моче, 
мокроте</t>
  </si>
  <si>
    <t>8.1.12.1. Культуральное 
исследование на уреа-, 
микоплазмы в отделяемом 
мочеполовых органов, моче, 
мокроте при отсутствии 
микроорганизмов</t>
  </si>
  <si>
    <t>1.1.1. Пипетирование 
стеклянными пипетками</t>
  </si>
  <si>
    <t>МРП на сифилис</t>
  </si>
  <si>
    <t>7.26.2.4. Микрореакция 
преципитации (МРП) с 
кардиолипиновым антигеном с 
плазмой крови при 
непосредственном взятии крови 
из пальца и приготовлении 
контрольных сывороток и 
антигена на месте</t>
  </si>
  <si>
    <t>1.4.2. Взятие крови из пальца для
 всего спектра гематологических 
исследований в понятии "общий 
анализ крови"</t>
  </si>
  <si>
    <t>1.1.2. Пипетирование 
полуавтоматическими дозаторами</t>
  </si>
  <si>
    <t>7.18. Реакция агломерации 
лейкоцитов</t>
  </si>
  <si>
    <t>1.4.1 Взятие крови из пальца для 
гематологических (исследование 
одного показателя), 
биохимических исследований, 
определения международного 
нормализованного отношения 
(МНО)</t>
  </si>
  <si>
    <t>8.1.17. Исследование кожи и 
слизистых, ногтей, волос на 
дерматофиты и дрожжеподобные 
грибы с забором материала в 
лаборатории</t>
  </si>
  <si>
    <t>8.1.17.1. Микроскопирование 
препаратов нативного материала</t>
  </si>
  <si>
    <t>8.1.17.2. Культуральное 
исследование</t>
  </si>
  <si>
    <t>8.1.17.2.1. При отсутствии грибов</t>
  </si>
  <si>
    <t>8.1.17.2.2. При выделении грибов с
 изучением морфологических 
свойств</t>
  </si>
  <si>
    <t>8.1.17.2.2. При выделении грибов 
с изучением морфологических 
свойств</t>
  </si>
  <si>
    <t>8.1.18. Обнаружение чесоточного 
клеща в исследуемом материале с
 забором материала в лаборатории</t>
  </si>
  <si>
    <t>8.1.18. Обнаружение чесоточного 
клеща в исследуемом материале 
с забором материала в 
лаборатории</t>
  </si>
  <si>
    <t>8.1.19. Обнаружение Demodex 
foliorum hominis</t>
  </si>
  <si>
    <t>8.1.19. Обнаружение Demodex 
foliorum hominis в исследуемом 
материале с забором материала в
 лаборатории</t>
  </si>
  <si>
    <t>Исследования маркеров аллергии 
методом иммуноблотинга</t>
  </si>
  <si>
    <t>Пищевая панель (аллерготест 
AlleisaScreen Панель 3F-1 BY)</t>
  </si>
  <si>
    <t>7.24.1. Исследование маркеров 
аллергии методом 
иммуноблотинга с 
автоматической регистрацией 
результатов исследований</t>
  </si>
  <si>
    <t>Педиатрическая панель 
(аллерготест AlleisaScreen Панель 
3Р-1 BY)</t>
  </si>
  <si>
    <t>Респираторная панель (аллерготест
 AlleisaScreen Панель 3R-1 BY)</t>
  </si>
  <si>
    <t>Распечатка или запись результатов
 рентгенкомпьютерного 
исследования на электронный или 
бумажный носители</t>
  </si>
  <si>
    <t>Платная иммунизация населения 
против инфекционных заболеваний 
(по желанию)</t>
  </si>
  <si>
    <t>Платная иммунизация населения 
против инфекционных 
заболеваний (по желанию): 
туберкулиновая проба</t>
  </si>
  <si>
    <t>Платная иммунизация населения 
против инфекционных 
заболеваний (по желанию): 
вакцина против клещевого 
энцефалита "Энцевир"</t>
  </si>
  <si>
    <t>Платная иммунизация населения 
против инфекционных 
заболеваний (по желанию): 
вакцина против кори</t>
  </si>
  <si>
    <t>Платная иммунизация населения 
против инфекционных 
заболеваний (по желанию): 
вакцина Эувакс В</t>
  </si>
  <si>
    <t>Платная иммунизация населения 
против инфекционных 
заболеваний (по желанию): 
вакцина против сибирской язвы</t>
  </si>
  <si>
    <t>Платная иммунизация населения 
против инфекционных 
заболеваний (по желанию): 
вакцина гриппозная "Гриппол 
Плюс" (пр-во Россия)</t>
  </si>
  <si>
    <t>Платная иммунизация населения 
против инфекционных 
заболеваний (по желанию): 
вакцина гриппозная "Инфлювак" 
(пр-во Нидерланды)</t>
  </si>
  <si>
    <t>Платная иммунизация населения 
против инфекционных 
заболеваний (по желанию): 
вакцина гриппозная "Ваксигрип" 
(пр-во Франция)</t>
  </si>
  <si>
    <t>Платная иммунизация населения 
против инфекционных 
заболеваний (по желанию): 
вакцина гриппозная 
интраназальная "Ультравак" (пр-
во Россия)</t>
  </si>
  <si>
    <t>Вакцины для детского населения</t>
  </si>
  <si>
    <t>Платная иммунизация населения 
(детей) против инфекционных 
заболеваний (по желанию): 
вакцина для профилактики 
дифтерии, столбняка, коклюша и 
полиомиелита "Тетраксим" 
(стандарт)</t>
  </si>
  <si>
    <t>Платная иммунизация населения 
(детей) против инфекционных 
заболеваний (по желанию): 
вакцина "Инфанрикс"</t>
  </si>
  <si>
    <t>Платная иммунизация населения 
(детей) против инфекционных 
заболеваний (по желанию): 
вакцина "Инфанрикс гекса"</t>
  </si>
  <si>
    <t>Платная иммунизация населения 
(детей) против инфекционных 
заболеваний (по желанию): 
вакцина против клещевого 
энцефалита "Клещ-Э-Вак"</t>
  </si>
  <si>
    <t>Дыхательная гимнастика</t>
  </si>
  <si>
    <t>Прогрессивная нервно-мышечная 
релаксация по Э.Джекобсону</t>
  </si>
  <si>
    <t>Аутогенная тренировка</t>
  </si>
  <si>
    <t>терапевтического профиля</t>
  </si>
  <si>
    <t>хирургического профиля</t>
  </si>
  <si>
    <t>с 1 стороны</t>
  </si>
  <si>
    <t>с 2 сторон</t>
  </si>
  <si>
    <t>ОБЩЕКЛИНИЧЕСКИЕ 
ИССЛЕДОВАНИЯ</t>
  </si>
  <si>
    <t>Исследоваия мочи</t>
  </si>
  <si>
    <t>Общий анализ мочи</t>
  </si>
  <si>
    <t>2.1.1. Определение количества, 
цвета, прозрачности, наличия 
осадка, относительной плотности,
 pH</t>
  </si>
  <si>
    <t>2.1.2. Обнаружение глюкозы 
экспресс-тестом</t>
  </si>
  <si>
    <t>2.1.3.2. Обнаружение белка с 
сульфосалициловой кислотой</t>
  </si>
  <si>
    <t>2.1.4.1. Определение белка с 
сульфосалициловой кислотой</t>
  </si>
  <si>
    <t>2.1.9.1. Микроскопическое 
исследование осадка в моче 
(осадок в норме)</t>
  </si>
  <si>
    <t>1.1.2. Пипетирование 
полуавтоматическим дозатором (2
 раза)</t>
  </si>
  <si>
    <t>Экспресс-тест для быстрого 
определения гиперкальциурии 
(кальция и креатинина) в моче</t>
  </si>
  <si>
    <t>2.1.2. Обнаружение глюкозы 
(кальция, креатинина) экспресс-
тестом</t>
  </si>
  <si>
    <t>Обнаружение кетоновых тел в моче</t>
  </si>
  <si>
    <t>2.1.6. Обнаружение кетоновых 
тел экспресс-тестом</t>
  </si>
  <si>
    <t>Анализ мочи по Нечипоренко</t>
  </si>
  <si>
    <t>2.1.10. Подсчет количества 
форменных элементов методом 
Нечипоренко</t>
  </si>
  <si>
    <t>Исследование мокроты</t>
  </si>
  <si>
    <t>2.4.1. Определение количества, 
цвета, характера, консистенции, 
запаха</t>
  </si>
  <si>
    <t>2.4.2.2. Микроскопическое 
исследование мокроты в 
окрашенном препарате</t>
  </si>
  <si>
    <t>Исследование кала</t>
  </si>
  <si>
    <t>Исследование кала на 
обнаружение простейших</t>
  </si>
  <si>
    <t>2.13.1. Обнаружение простейших</t>
  </si>
  <si>
    <t>Исследование кала на 
обнаружение яиц гельминтов</t>
  </si>
  <si>
    <t>2.13.2.1. Обнаружение яиц 
гельминтов методом Като (1 
препарат)</t>
  </si>
  <si>
    <t>2.13.2.2. Обнаружение яиц 
гельминтов с применением 
пробирок с фильтром (1 препарат)</t>
  </si>
  <si>
    <t>Исследование мазка на энтеробиоз</t>
  </si>
  <si>
    <t>2.13.7. Исследование соскоба на 
энтеробиоз (в 3 препаратах)</t>
  </si>
  <si>
    <t>Исследование кала на 
криптоспоридиоз</t>
  </si>
  <si>
    <t>2.13.8.1. Исследование кала на 
криптоспоридии методом 
микроскопии</t>
  </si>
  <si>
    <t>Исследование кала на лямблиоз</t>
  </si>
  <si>
    <t>2.13.9.1. Обнаружение цист 
лямблий в кале</t>
  </si>
  <si>
    <t>Обнаружение антигена лямблий в 
кале экспресс-тестом</t>
  </si>
  <si>
    <t>2.13.9.2. Обнаружение антигена 
лямблий в кале экспресс-тестом 
(экспресс-тест для качественного 
определения антигенов ляблий в 
кале (Мульти Тест))</t>
  </si>
  <si>
    <t>Риноцитологическое исследование</t>
  </si>
  <si>
    <t>2.8.1. Исследование отделяемого
 полости носа (риноцитограмма), 
одна локализация</t>
  </si>
  <si>
    <t>Исследование спино-мозговой 
жидкости (СМЖ)</t>
  </si>
  <si>
    <t>Исследование спинномозговой 
жидкости</t>
  </si>
  <si>
    <t>2.2.1. Определение цвета, 
прозрачности, относительной 
плотности</t>
  </si>
  <si>
    <t>2.2.2.1. Обнаружение белка по 
реакции Панди</t>
  </si>
  <si>
    <t>2.2.3.1. Определение белка с 
сульфасалициловой кислотой</t>
  </si>
  <si>
    <t>2.2.4.1. Определение количества 
клеточных элементов (цитоз) и их 
дифференцированный подсчет в 
нативном препарате</t>
  </si>
  <si>
    <t>2.2.4.2. Микроскопическое 
исследование в окрашенном 
препарате</t>
  </si>
  <si>
    <t>5.3.2. Определение глюкозы 
ферментативным методом</t>
  </si>
  <si>
    <t>1.1.2. Пипетирование 
полуавтоматическим дозатором (6
 раз)</t>
  </si>
  <si>
    <t>ГЕМАТОЛОГИЧЕСКИЕ 
ИССЛЕДОВАНИЯ</t>
  </si>
  <si>
    <t>Общий анализ крови без 
эритроцитов (тройка)</t>
  </si>
  <si>
    <t>Лейкоцитарная формула</t>
  </si>
  <si>
    <t>Эритроциты с базофильной 
зернистостью</t>
  </si>
  <si>
    <t>Эритроциты</t>
  </si>
  <si>
    <t>3.1.4. Подсчет эритроцитов в 
счетной камере</t>
  </si>
  <si>
    <t>Ретикулоциты</t>
  </si>
  <si>
    <t>3.1.7.1. Подсчет ретикулоцитов 
суправитальной окраской</t>
  </si>
  <si>
    <t>БИОХИМИЧЕСКИЕ ИССЛЕДОВАНИЯ</t>
  </si>
  <si>
    <t>Ручной метод</t>
  </si>
  <si>
    <t>Подготовка крови к исследованию</t>
  </si>
  <si>
    <t>Определение общего белка в 
сыворотке крови</t>
  </si>
  <si>
    <t>5.1.1.1.1. Определение общего 
белка с использованием 
одноканальных биохимических 
фотометров</t>
  </si>
  <si>
    <t>Определение альбумина в 
сыворотке крови</t>
  </si>
  <si>
    <t>5.1.1.1.2. Определение 
альбумина с использованием 
одноканальных биохимических 
фотометров</t>
  </si>
  <si>
    <t>Определение мочевины в 
сыворотке крови</t>
  </si>
  <si>
    <t>5.1.1.1.3.2. Определение 
мочевины кинетическим методом 
с использованием одноканальных
 биохимических фотометров</t>
  </si>
  <si>
    <t>Определение креатинина в 
сыворотке крови</t>
  </si>
  <si>
    <t>5.1.1.1.4.2. Определение 
креатинина по реакции Яффе 
кинетическим методом с 
использованием одноканальных 
биохимических фотометров</t>
  </si>
  <si>
    <t>Определение мочевой кислоты в 
сыворотке крови</t>
  </si>
  <si>
    <t>5.1.1.1.5. Определение мочевой 
кислоты ферментативным 
методом с использованием 
одноканальных биохимических 
фотометров</t>
  </si>
  <si>
    <t>Определение глюкозы в сыворотке 
венозной крови</t>
  </si>
  <si>
    <t>5.1.1.1.7. Определение глюкозы 
ферментативным методом с 
использованием одноканальных 
биохимических фотометров</t>
  </si>
  <si>
    <t>Определение холестерина в 
сыворотке крови</t>
  </si>
  <si>
    <t>5.1.1.1.8. Определение общего 
холестерина ферментативным 
методом с использованием 
одноканальных биохимических 
фотометров</t>
  </si>
  <si>
    <t>Определение общего билирубина в
 сыворотке крови</t>
  </si>
  <si>
    <t>5.1.1.1.13. Определение 
билирубина и его фракций 
методом Йендрашека-Клеггорн-
Грофа с использованием 
одноканальных биохимических 
фотометров</t>
  </si>
  <si>
    <t>Определение прямого билирубина 
в сыворотке крови</t>
  </si>
  <si>
    <t>Определение железа в сыворотке 
крови</t>
  </si>
  <si>
    <t>5.1.1.1.15. Определение железа 
феррозиновым методом  с 
использованием одноканальных 
биохимических фотометров</t>
  </si>
  <si>
    <t>Определение общего кальция в 
сыворотке крови</t>
  </si>
  <si>
    <t>5.1.1.1.18.1. Определение общего
 кальция с 
ортокрезолфталеиновым 
комплексом с использованием 
одноканальных биохимических 
фотометров</t>
  </si>
  <si>
    <t>Определение концентрации магния 
в сыворотке крови</t>
  </si>
  <si>
    <t>5.1.1.1.19. Определение 
концентрации магния 
фотометрическим методом с 
использованием одноканальных 
биохимических фотометров</t>
  </si>
  <si>
    <t>Определение активности альфа-
амилазы в сыворотке крови</t>
  </si>
  <si>
    <t>5.1.1.1.21.1. Определение 
активности альфа-амилазы с 
использованием одноканальных 
биохимических фотометров</t>
  </si>
  <si>
    <t>Определение активности АСТ в 
сыворотке крови</t>
  </si>
  <si>
    <t>5.1.1.1.21.2. Определение 
активности 
аспартатаминотрансферазы с 
использованием одноканальных 
биохимических фотометров</t>
  </si>
  <si>
    <t>Определение активности АЛТ в 
сыворотке крови</t>
  </si>
  <si>
    <t>5.1.1.1.21.3. Определение 
активности 
аланинаминотрансферазы с 
использованием одноканальных 
биохимических фотометров</t>
  </si>
  <si>
    <t>Определение активности ЛДГ в 
сыворотке крови</t>
  </si>
  <si>
    <t>5.1.1.1.21.4. Определение 
активности лактатдегидрогеназы с
 использованием одноканальных 
биохимических фотометров</t>
  </si>
  <si>
    <t>Определение активности щелочной
 фосфатазы в сыворотке крови</t>
  </si>
  <si>
    <t>5.1.1.1.21.6. Определение 
активности щелочной фосфатазы 
с использованием одноканальных
 биохимических фотометров</t>
  </si>
  <si>
    <t>Определение активности 
креатинфосфокиназы в сыворотке 
крови</t>
  </si>
  <si>
    <t>5.1.1.1.21.7. Определение 
активности креатинфосфокиназы с
 использованием одноканальных 
биохимических фотометров</t>
  </si>
  <si>
    <t>Определение активности ГГТП в 
сыворотке крови</t>
  </si>
  <si>
    <t>5.1.1.1.21.9. Определение 
активности 
гаммаглутамилтранспептидазы с 
использованием одноканальных 
биохимических фотометров</t>
  </si>
  <si>
    <t>Определение активности 
холинэстеразы в сыворотке крови</t>
  </si>
  <si>
    <t>5.1.1.1.24.1. Определение 
активности холинэстеразы по 
гидролизу ацетилхолинхлорида с 
использованием одноканальных 
биохимических фотометров</t>
  </si>
  <si>
    <t>Липидограмма</t>
  </si>
  <si>
    <t>5.1.1.1.8. Определение общего 
холестерина ферментативным 
методом</t>
  </si>
  <si>
    <t>5.1.1.1.9. Определение 
холестерина липопротеинов 
высокой плотности (ЛПВП)</t>
  </si>
  <si>
    <t>5.1.1.1.10. Определение 
холестерина липопротеинов 
низкой плотности (ЛПНП)</t>
  </si>
  <si>
    <t>5.1.1.1.11. Определение 
триацилглицеринов  
ферментативным методом</t>
  </si>
  <si>
    <t>5.1.1.1.12. Расчет коэффициента 
атерогенности</t>
  </si>
  <si>
    <t>Определение концентрации 
электролитов (К, Na, Cl)</t>
  </si>
  <si>
    <t>Определение концентрации 
электролитов (К, Na, Ca 
ионизированный)</t>
  </si>
  <si>
    <t>На анализаторе BS-300</t>
  </si>
  <si>
    <t>5.1.1.3.2.1. Определение общего 
белка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</si>
  <si>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
альбумина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</si>
  <si>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
мочевины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</si>
  <si>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мочевой
 кислоты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</si>
  <si>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
креатинина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</si>
  <si>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глюкозы
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</si>
  <si>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общего 
билирубина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</si>
  <si>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прямого
 билирубина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</si>
  <si>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АЛТ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</si>
  <si>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АСТ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</si>
  <si>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железа 
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</si>
  <si>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общего 
кальция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</si>
  <si>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альфа-
амилазы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</si>
  <si>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ЛДГ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</si>
  <si>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
щелочной фосфатазы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</si>
  <si>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КФК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</si>
  <si>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ГГТП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</si>
  <si>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5.1.1.1.24.2. Определение 
активности холинэстеразы 
кинетическим методом  с 
использованием одноканальных 
биохимических фотометров</t>
  </si>
  <si>
    <t>5.1.1.3.2.1. Определение 
холестерина в 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</si>
  <si>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ЛПВП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</si>
  <si>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ЛПНП в 
сыворотке крови с 
использованием многоканальных 
биохимических автоанализаторов 
с неавтоматизированной 
регистрацией результатов 
исследований</t>
  </si>
  <si>
    <t>5.1.1.3.2.1. Определение 
триацилглицеринов в сыворотке 
крови с использованием 
многоканальных биохимических 
автоанализаторов с 
неавтоматизированной 
регистрацией результатов 
исследований</t>
  </si>
  <si>
    <t>Исследованния крови из пальца</t>
  </si>
  <si>
    <t>1.4.1. Взятие крови из пальца для
 гематологических (исследование
 одного показателя), 
биохимических исследований, 
определения международного 
нормализованного отношения 
(далее - МНО)</t>
  </si>
  <si>
    <t>Определение глюкозы в сыворотке 
крови</t>
  </si>
  <si>
    <t>Определение уровня глюкозы в 
крови экспресс-методом</t>
  </si>
  <si>
    <t>5.1.2.1.2. Определение глюкозы в
 цельной крови экспресс-методом</t>
  </si>
  <si>
    <t>Исследование кислотно-основного 
состояния (КОС) крови</t>
  </si>
  <si>
    <t>5.1.2.2. Определение показателей
 кислотно-основного состояния 
крови посредством 
автоматических анализаторов (1 
проба)</t>
  </si>
  <si>
    <t>Исследование гликированного 
гемоглобина с помощью 
анализатора "Clover A1с"</t>
  </si>
  <si>
    <t>5.1.2.4.1. Определение 
гликированного гемоглобина 
методом высокоэффективной 
жидкостной хроматографии 
(ВЭЖХ) (стандарт)</t>
  </si>
  <si>
    <t>Экспресс-метод определения 
липидограммы</t>
  </si>
  <si>
    <t>5.1.2.1.1. Определение глюкозы в
 цельной крови с использованием
 автоматических анализаторов 
глюкозы ELEMENT Multi</t>
  </si>
  <si>
    <t>ИССЛЕДОВАНИЯ СОСТОЯНИЯ 
ГЕМОСТАЗА</t>
  </si>
  <si>
    <t>Коагулограмма</t>
  </si>
  <si>
    <t>6.1.1.2. Обработка венозной 
крови для получения плазмы 
бестромбоцитарной</t>
  </si>
  <si>
    <t>6.3.2.2.1.3. Определение 
протромбинового 
(тромбопластинового) времени с 
тромбопластин-кальциевой 
смесью с автоматическим 
выражением в виде МНО</t>
  </si>
  <si>
    <t>Дополнительно к коагулограмме</t>
  </si>
  <si>
    <t>6.3.2.2.1.1. Определение 
активированного частичного 
тромбопластинового времени 
(АЧТВ)</t>
  </si>
  <si>
    <t>6.3.2.7. Определение D-димеров 
качественно/полуколичественно 
экспресс-методом латексной 
агглютинации</t>
  </si>
  <si>
    <t>7.4.2.  Количественное 
определение кардиомаркеров, 
онкомаркеров, белков острой 
фазы (далее - БОФ), 
прокальцитонина, D-димеров и 
других маркеров с помощью 
иммунохроматографических 
считывающих устройств 
(экспресс-тест D-Dimer-check-1 
для анализатора "E</t>
  </si>
  <si>
    <t>ИММУНОЛОГИЧЕСКИЕ 
ИССЛЕДОВАНИЯ</t>
  </si>
  <si>
    <t>Определение группы крови</t>
  </si>
  <si>
    <t>7.5.4.2. Определение резус-
фактора экспресс-методом в 
пробирках без подогрева в 
венозной крови</t>
  </si>
  <si>
    <t>7.5.5. Определение неполных 
аллоиммуных 
антиэритроцитарных антител 
методом конглютинации с 
примененим 10%-го раствора 
желатина</t>
  </si>
  <si>
    <t>1.1.1. Пипетирование 
стеклянными пипетками (20 раз)</t>
  </si>
  <si>
    <t>Определение группы крови и резус
-фактора (без определения 
неполных резус-антител)</t>
  </si>
  <si>
    <t>Определение группы крови и резус
-фактора (без определения 
неполных резус-антител) c 
исследованием 
антиэритроцитарных антител с 
помощью ID-карт (гелевые 
технологии)</t>
  </si>
  <si>
    <t>7.5.10.3. Выявление 
аллоиммуных 
антиэритроцитарных антител в 
непрямом антиглобулиновом 
тесте в гелевой тест-системе с 
применением ID-карт на ID-
центрифуге</t>
  </si>
  <si>
    <t>Определение титра неполных 
аллоиммуных антиэритроцитарных 
антител</t>
  </si>
  <si>
    <t>7.5.7. Определение титра 
неполных аллоиммуных 
антиэритроцитарных антител 
методом конглютинации с 
применением 10%-го раствора 
желатина</t>
  </si>
  <si>
    <t>Выявление титра аллоиммуных 
антиэритроцитарных антител</t>
  </si>
  <si>
    <t>7.5.10.5. Выявление титра 
аллоиммуных 
антиэритроцитарных антител в 
непрямом антиглобулиновом 
тесте в гелевой тест-системе с 
применением ID-карт на ID-
центрифуге</t>
  </si>
  <si>
    <t>Ревмопроба</t>
  </si>
  <si>
    <t>7.19.1. Определение 
острофазовых и специфических 
белков (серогликоидов) в 
сыворотке крови 
турбидиметрическим методом</t>
  </si>
  <si>
    <t>7.19.3. Определение 
острофазовых и специфических 
белков (С-рективного белка) в 
сыворотке крови латекс-тестом</t>
  </si>
  <si>
    <t>7.20.2. Определение активности 
анти-О-стрептолизина в сыворотке
 крови латекс-тестом</t>
  </si>
  <si>
    <t>Эксресс-тесты</t>
  </si>
  <si>
    <t>ИНФЕКЦИОННЫЙ 
МОНОНУКЛЕОЗ (IM-latex) реакция 
агглютинации на предметном 
стекле. Качественное определение 
антител.</t>
  </si>
  <si>
    <t>7.23.5. Определение аутоантител 
латекс-тестом</t>
  </si>
  <si>
    <t>1.1.2. Пипетирование 
полуавтоматическими дозаторами
 (6 раз)</t>
  </si>
  <si>
    <t>Экспресс-анализ на LE-клетки в 
крови (Мульти Тест) реакция 
агглютинации на предметном 
стекле. Качественное определение 
антител (скрининг).</t>
  </si>
  <si>
    <t>Экспресс-тест H.PYLORI-CHECK-1 
для определения в сыворотке 
крови антител IgG к Helicobacter 
pylori методом 
иммунохроматографии</t>
  </si>
  <si>
    <t>7.4.1.1.  Экспресс-тест H.PYLORI-
CHECK-1 для определения в 
сыворотке крови антител IgG к 
Helicobacter pylori методом 
иммунохроматографии</t>
  </si>
  <si>
    <t>Экспресс-тест для определения в 
кале антител к Helicobacter pylori 
методом иммунохроматографии</t>
  </si>
  <si>
    <t>7.4.1.2. Экспресс-тест к 
Helicobacter pylori в кале</t>
  </si>
  <si>
    <t>Исследование Д-димеров с 
помощью анализатора "Easyreader"</t>
  </si>
  <si>
    <t>Исследование Ферритина с 
помощью анализатора "Easyreader"</t>
  </si>
  <si>
    <t>ИССЛЕДОВАНИЯ, ОКАЗЫВАЕМЫЕ 
ЛАБОРАТОРИЕЙ СИЗ</t>
  </si>
  <si>
    <t>Исследования методом ИФА 
(полуавтоматизированный анализ)</t>
  </si>
  <si>
    <t>2.14.1. Неавтоматизированная 
регистрация результатов 
исследований</t>
  </si>
  <si>
    <t>Определение гормонов 
щитовидной железы</t>
  </si>
  <si>
    <t>7.1.2. ТТГ</t>
  </si>
  <si>
    <t>7.1.2. Т4 свободный</t>
  </si>
  <si>
    <t>7.1.2. Т3 свободный</t>
  </si>
  <si>
    <t>7.1.2. АТ-ТПО</t>
  </si>
  <si>
    <t>Определение гормонов 
паращитовидной железы</t>
  </si>
  <si>
    <t>7.1.2. ПТГ (паратиреоидный 
гормон) (для определения уровня
 кальция и фосфора в организме 
человека)</t>
  </si>
  <si>
    <t>Определение онко-маркеров</t>
  </si>
  <si>
    <t>7.1.2. ПСА-общий (для выявления
 рака предстательной железы)</t>
  </si>
  <si>
    <t>7.1.2. ПСА-свободный (для 
выявления рака предстательной 
железы)</t>
  </si>
  <si>
    <t>7.1.2. СА-125 (для выявления 
рака яичников)</t>
  </si>
  <si>
    <t>7.1.2. НЕ-4 (для выявления 
эпителиального рака яичников)</t>
  </si>
  <si>
    <t>7.1.2. СА-15.3 (для выявления 
рака молочной железы)</t>
  </si>
  <si>
    <t>7.1.2. СА-19,9 (для выявления 
рака поджелудочной железы, 
печени, желудка, толстой и 
тонкой кишки)</t>
  </si>
  <si>
    <t>7.1.2. СА-21.1 (для выявления 
рака легких и мочевого пузыря)</t>
  </si>
  <si>
    <t>7.1.2. КЭА-ИФА (для выявления 
рака кишечника)</t>
  </si>
  <si>
    <t>7.1.2. АФП-ИФА (для выявления 
рака печени)</t>
  </si>
  <si>
    <t>Определение вирусных гепатитов и
 ВИЧ</t>
  </si>
  <si>
    <t>7.1.2. Определение вирусного 
гепатита "С"</t>
  </si>
  <si>
    <t>7.1.2. Определение вирусного 
гепатита "В"</t>
  </si>
  <si>
    <t>7.1.2. Определение ВИЧ</t>
  </si>
  <si>
    <t>Диагностика клещевого энцефалита</t>
  </si>
  <si>
    <t>7.1.2. ВектоВКЭ-IgG (для ИФА 
выявления и количественного 
определения иммуноглобулинов 
класса G к вирусу клещевого 
энцефалита)</t>
  </si>
  <si>
    <t>7.1.2. ВектоВКЭ-IgМ (для ИФА 
выявления иммуноглобулинов 
класса М к вирусу клещевого 
энцефалита)</t>
  </si>
  <si>
    <t>7.1.2. ВектоВКЭ-антиген (для 
ИФА выявления антигена вируса 
клещевого энцефалита)</t>
  </si>
  <si>
    <t>Диагностика кори</t>
  </si>
  <si>
    <t>7.1.2. ИФА количественного и 
качественного определения 
иммуноглобулинов класса G к 
вирусу кори в сыворотке крови 
(ВектоКорь-IgG)</t>
  </si>
  <si>
    <t>Диагностика болезни Лайма</t>
  </si>
  <si>
    <t>7.1.2. ИФА количественного и 
качественного определения 
иммуноглобулинов класса М к 
возбудителям иксодовых 
клещевых боррелиозов (болезнь 
Лайма) (ЛаймБест-IgМ)</t>
  </si>
  <si>
    <t>7.1.2. ИФА количественного и 
качественного определения 
иммуноглобулинов класса G к 
возбудителям иксодовых 
клещевых боррелиозов (болезнь 
Лайма) (ЛаймБест-IgG)</t>
  </si>
  <si>
    <t>Дигностика сифилиса</t>
  </si>
  <si>
    <t>Микрореакция преципитации (МРП)</t>
  </si>
  <si>
    <t>Методом ИФА</t>
  </si>
  <si>
    <t>7.26.1.1. Определение 
иммуноглобулинов к бледной 
трепонеме методом ИФА 
полуавтоматизированным 
анализом</t>
  </si>
  <si>
    <t>Лечебная физкультура, за 
исключением соответствующих 
услуг, выполняемых по 
медицинским показаниям</t>
  </si>
  <si>
    <t>Лечебная физкультура для 
беременных</t>
  </si>
  <si>
    <t>при малогрупповом методе 
занятий (до 5 человек)</t>
  </si>
  <si>
    <t>при групповом методе занятий (от
 6 до 15 человек)</t>
  </si>
  <si>
    <t>Гимнастика, направленная на 
коррекцию фигуры</t>
  </si>
  <si>
    <t>при индивидуальном методе 
занятий</t>
  </si>
  <si>
    <t>Механотерапия (из расчета на одну
 область)</t>
  </si>
  <si>
    <t>Механотерапия на тренажерах</t>
  </si>
  <si>
    <t>Механотерапия с использованием
 тренирующих устройств</t>
  </si>
  <si>
    <t>Индивидуальное занятие с 
учителем-логопедом (первичное)</t>
  </si>
  <si>
    <t>Индивидуальное занятие с 
учителем-логопедом (каждое 
последующее)</t>
  </si>
  <si>
    <t>Внутримышечная инъекция</t>
  </si>
  <si>
    <t>Внутривенное капельное введение 
лекарственных средств</t>
  </si>
  <si>
    <t>внутривенное капельное 
введение раствора 
лекарственного средства 
объемом 200 мл (без стоимости 
лек.препарата для вливания)</t>
  </si>
  <si>
    <t>внутривенное капельное 
введение раствора 
лекарственного средства 
объемом 400 мл  (без стоимости 
лек.препарата для вливания)</t>
  </si>
  <si>
    <t>внутривенное капельное 
введение раствора 
лекарственного средства 
объемом 800 мл  (без стоимости 
лек.препарата для вливания)</t>
  </si>
  <si>
    <t>Подкожная инъекция</t>
  </si>
  <si>
    <t>Внутривенное струйное введение 
лекарственных средств</t>
  </si>
  <si>
    <t>Внутрикожная инъекция</t>
  </si>
  <si>
    <t>Промывание желудка</t>
  </si>
  <si>
    <t>Клизмы</t>
  </si>
  <si>
    <t>очистительная</t>
  </si>
  <si>
    <t>лекарственная</t>
  </si>
  <si>
    <t>сифонная</t>
  </si>
  <si>
    <t>масляная</t>
  </si>
  <si>
    <t>Измерение артериального 
давления</t>
  </si>
  <si>
    <t>Выполнение массажных процедур 
механическим воздействием руками</t>
  </si>
  <si>
    <t>Массаж головы</t>
  </si>
  <si>
    <t>Массаж головы (лобно-височной 
и затылочно-теменной области)</t>
  </si>
  <si>
    <t>Подготовка к проведению 
процедуры массажа</t>
  </si>
  <si>
    <t>Массаж шеи</t>
  </si>
  <si>
    <t>Массаж воротниковой зоны</t>
  </si>
  <si>
    <t>Массаж воротниковой зоны 
(задней поверхности шеи, спина 
до уровня 4-го грудного позвонка,
 передней поверхности грудной 
клетки до 2-го ребра)</t>
  </si>
  <si>
    <t>Массаж верхней конечности</t>
  </si>
  <si>
    <t>Массаж верхней конечности, 
надплечья и области лопатки</t>
  </si>
  <si>
    <t>Массаж плечевого сустава</t>
  </si>
  <si>
    <t>Массаж плечевого сустава 
(верхней трети плеча, области 
плечевого сустава и надплечья 
одноименной стороны)</t>
  </si>
  <si>
    <t>Массаж локтевого сустава</t>
  </si>
  <si>
    <t>Массаж локтевого сустава 
(верхней трети предплечья, 
области локтевого сустава и 
нижней трети плеча)</t>
  </si>
  <si>
    <t>Массаж лучезапястного сустава</t>
  </si>
  <si>
    <t>Массаж лучезапястного сустава 
(проксимального отдела кисти, 
области лучезапястного сустава и
 предплечья)</t>
  </si>
  <si>
    <t>Массаж кисти и предплечья</t>
  </si>
  <si>
    <t>Массаж области грудной клетки</t>
  </si>
  <si>
    <t>Массаж области грудной клетки 
(области передней поверхности 
грудной клетки от передних 
границ надплечий  до реберных 
дуг и области спины от 7-го до 1-
го поясничного позвонка)</t>
  </si>
  <si>
    <t>Массаж спины</t>
  </si>
  <si>
    <t>Массаж спины (от 7-го шейного 
до 1-го поясничного позвонка и от
 левой до правой средней 
аксиллярной линии, у детей – 
включая пояснично- крестцовую 
область)</t>
  </si>
  <si>
    <t>Массаж мышц передней брюшной 
стенки</t>
  </si>
  <si>
    <t>Массаж мышц передней 
брюшной стенки</t>
  </si>
  <si>
    <t>Массаж пояснично-крестцовой 
области</t>
  </si>
  <si>
    <t>Массаж пояснично-крестцовой 
области (от 1-го поясничного 
позвонка до нижних ягодичных 
складок)</t>
  </si>
  <si>
    <t>Массаж спины и поясницы</t>
  </si>
  <si>
    <t>Массаж спины и поясницы (от 7-
го шейного позвонка до крестца и
 от левой до правой средней 
аксиллярной линии)</t>
  </si>
  <si>
    <t>Массаж шейно-грудного отдела 
позвоночника</t>
  </si>
  <si>
    <t>Массаж шейно- грудного отдела 
позвоночника (области задней 
поверхности шеи и области спины
 до первого поясничного позвонка
 и от левой до правой задней и 
аксиллярной линии)</t>
  </si>
  <si>
    <t>Массаж области позвоночника</t>
  </si>
  <si>
    <t>Массаж области позвоночника 
(области задней поверхности шеи
, спины и пояснично-крестцовой 
области от левой до правой 
задней аксиллярной линии)</t>
  </si>
  <si>
    <t>Массаж нижней конечности</t>
  </si>
  <si>
    <t>Массаж нижней конечности и 
поясницы</t>
  </si>
  <si>
    <t>Массаж нижней конечности и 
поясницы (области стопы, голени,
 бедра, ягодичной и пояснично-
крестцовой области)</t>
  </si>
  <si>
    <t>Массаж тазобедренного сустава</t>
  </si>
  <si>
    <t>Массаж тазобедренного сустава 
(верхней трети бедра, области 
тазобедренного сустава и 
ягодичной области одноименной 
стороны)</t>
  </si>
  <si>
    <t>Массаж коленного сустава</t>
  </si>
  <si>
    <t>Массаж коленного сустава 
(верхней трети голени, области 
коленного сустава и нижней трети
 бедра)</t>
  </si>
  <si>
    <t>Массаж голеностопного сустава</t>
  </si>
  <si>
    <t>Массаж голеностопного сустава 
(проксимального отдела стопы, 
области голеностопного сустава и
 нижней трети голени)</t>
  </si>
  <si>
    <t>Массаж стопы и голени</t>
  </si>
  <si>
    <t>Общий массаж (у детей грудного и
 младшего дошкольного возраста)</t>
  </si>
  <si>
    <t>Общий массаж (у детей грудного 
и младшего дошкольного 
возраста)</t>
  </si>
  <si>
    <t>Электростатический вибромассаж 
(ручная методика)</t>
  </si>
  <si>
    <t>Электростатический ручной 
вибромассаж лица</t>
  </si>
  <si>
    <t>Электростатический ручной 
вибромассаж шеи</t>
  </si>
  <si>
    <t>Электростатический ручной 
вибромассаж воротникой зоны</t>
  </si>
  <si>
    <t>Электростатический ручной 
вибромассаж верхней конечности</t>
  </si>
  <si>
    <t>Электростатический ручной 
вибромассаж верхней конечности, 
надплечья и области лопатки</t>
  </si>
  <si>
    <t>Электростатический ручной 
вибромассаж верхней конечности
, надплечья и области лопатки</t>
  </si>
  <si>
    <t>Электростатический ручной 
вибромассаж плечевого сустава</t>
  </si>
  <si>
    <t>Электростатический ручной 
вибромассаж локтевого сустава</t>
  </si>
  <si>
    <t>Электростатический ручной 
вибромассаж лучезапястного 
сустава</t>
  </si>
  <si>
    <t>Электростатический ручной 
вибромассаж кисти и предплечья</t>
  </si>
  <si>
    <t>Электростатический ручной 
вибромассаж области грудной 
клетки</t>
  </si>
  <si>
    <t>Электростатический ручной 
вибромассаж спины</t>
  </si>
  <si>
    <t>Электростатический ручной 
вибромассаж мышц передней 
брюшной стенки</t>
  </si>
  <si>
    <t>Электростатический ручной 
вибромассаж пояснично-
крестцовой области</t>
  </si>
  <si>
    <t>Электростатический ручной 
вибромассаж спины и поясницы (от
 VII шейного позвонка до 
основания крестца и от левой до 
правой средней подмышечной 
линии)</t>
  </si>
  <si>
    <t>Электростатический ручной 
вибромассаж спины и поясницы 
(от VII шейного позвонка до 
основания крестца и от левой до 
правой средней подмышечной 
линии)</t>
  </si>
  <si>
    <t>Электростатический ручной 
вибромассаж шейно-грудного 
отдела позвоночника (области 
задней поверхности шеи и области 
спины до I поясничного позвонка от
 левой до правой задней 
подмышечной линии)</t>
  </si>
  <si>
    <t>Электростатический ручной 
вибромассаж шейно-грудного 
отдела позвоночника (области 
задней поверхности шеи и 
области спины до I поясничного 
позвонка от левой до правой 
задней подмышечной линии)</t>
  </si>
  <si>
    <t>Электростатический ручной 
вибромассаж области 
позвоночника</t>
  </si>
  <si>
    <t>Электростатический ручной 
вибромассаж нижней конечности</t>
  </si>
  <si>
    <t>Электростатический ручной 
вибромассаж нижней конечности и 
поясницы (области стопы, голени, 
бедра, ягодичной и пояснично-
крестцовой области)</t>
  </si>
  <si>
    <t>Электростатический ручной 
вибромассаж нижней конечности 
и поясницы (области стопы, 
голени, бедра, ягодичной и 
пояснично-крестцовой области)</t>
  </si>
  <si>
    <t>Электростатический ручной 
вибромассаж тазобедренного 
сустава и ягодичной области 
(одноименной стороны)</t>
  </si>
  <si>
    <t>Электростатический ручной 
вибромассаж коленного сустава</t>
  </si>
  <si>
    <t>Электростатический ручной 
вибромассаж голеностопного 
сустава</t>
  </si>
  <si>
    <t>Электростатический ручной 
вибромассаж стопы и голени</t>
  </si>
  <si>
    <t>Электростатический вибромассаж 
аппликатором</t>
  </si>
  <si>
    <t>Электростатический вибромассаж 
лица аппликатором</t>
  </si>
  <si>
    <t>Электростатический вибромассаж
 лица аппликатором</t>
  </si>
  <si>
    <t>Электростатический вибромассаж 
шеи аппликатором</t>
  </si>
  <si>
    <t>Электростатический вибромассаж
 шеи аппликатором</t>
  </si>
  <si>
    <t>Электростатический вибромассаж 
воротниковой зоны аппликатором</t>
  </si>
  <si>
    <t>Электростатический вибромассаж
 воротниковой зоны аппликатором</t>
  </si>
  <si>
    <t>Электростатический вибромассаж 
верхней конечности аппликатором</t>
  </si>
  <si>
    <t>Электростатический вибромассаж
 верхней конечности 
аппликатором</t>
  </si>
  <si>
    <t>Электростатический вибромассаж 
верхней конечности, надплечья и 
области лопатки аппликатором</t>
  </si>
  <si>
    <t>Электростатический вибромассаж
 верхней конечности, надплечья и
 области лопатки аппликатором</t>
  </si>
  <si>
    <t>Электростатический вибромассаж 
плечевого сустава аппликатором</t>
  </si>
  <si>
    <t>Электростатический вибромассаж
 плечевого сустава аппликатором</t>
  </si>
  <si>
    <t>Электростатический вибромассаж 
локтевого сустава аппликатором</t>
  </si>
  <si>
    <t>Электростатический вибромассаж
 локтевого сустава аппликатором</t>
  </si>
  <si>
    <t>Электростатический вибромассаж 
лучезапястного сустава 
аппликатором</t>
  </si>
  <si>
    <t>Электростатический вибромассаж
 лучезапястного сустава 
аппликатором</t>
  </si>
  <si>
    <t>Электростатический вибромассаж 
кисти аппликатором</t>
  </si>
  <si>
    <t>Электростатический вибромассаж
 кисти аппликатором</t>
  </si>
  <si>
    <t>Электростатический вибромассаж 
области грудной клетки 
аппликатором</t>
  </si>
  <si>
    <t>Электростатический вибромассаж
 области грудной клетки 
аппликатором</t>
  </si>
  <si>
    <t>Электростатический вибромассаж 
спины аппликатором</t>
  </si>
  <si>
    <t>Электростатический вибромассаж
 спины аппликатором</t>
  </si>
  <si>
    <t>Электростатический вибромассаж 
передней брюшной стенки 
аппликатором</t>
  </si>
  <si>
    <t>Электростатический вибромассаж
 передней брюшной стенки 
аппликатором</t>
  </si>
  <si>
    <t>Электростатический вибромассаж 
пояснично-крестцовой области 
аппликатором</t>
  </si>
  <si>
    <t>Электростатический вибромассаж
 пояснично-крестцовой области 
аппликатором</t>
  </si>
  <si>
    <t>Электростатический вибромассаж 
спины и поясницы (от VII шейного 
позвонка до основания крестца и от
 левой до правой средней 
подмышечной линии) аппликатором</t>
  </si>
  <si>
    <t>Электростатический вибромассаж
 спины и поясницы (от VII 
шейного позвонка до основания 
крестца и от левой до правой 
средней подмышечной линии) 
аппликатором</t>
  </si>
  <si>
    <t>Электростатический вибромассаж 
шейно-грудного отдела 
позвоночника (области задней 
поверхности шеи и области спины 
до I поясничного позвонка от левой
 до правой задней подмышечной 
линии) аппликатором</t>
  </si>
  <si>
    <t>Электростатический вибромассаж
 шейно-грудного отдела 
позвоночника (области задней 
поверхности шеи и области спины
 до I поясничного позвонка от 
левой до правой задней 
подмышечной линии) 
аппликатором</t>
  </si>
  <si>
    <t>Электростатический вибромассаж 
области позвоночника 
аппликатором</t>
  </si>
  <si>
    <t>Электростатический вибромассаж
 области позвоночника 
аппликатором</t>
  </si>
  <si>
    <t>Электростатический вибромассаж 
нижней конечности аппликатором</t>
  </si>
  <si>
    <t>Электростатический вибромассаж
 нижней конечности аппликатором</t>
  </si>
  <si>
    <t>Электростатический вибромассаж 
нижней конечности и поясницы 
(области стопы, голени, бедра, 
ягодичной и пояснично-крестцовой 
области) аппликатором</t>
  </si>
  <si>
    <t>Электростатический вибромассаж
 нижней конечности и поясницы 
(области стопы, голени, бедра, 
ягодичной и пояснично-
крестцовой области) 
аппликатором</t>
  </si>
  <si>
    <t>Электростатический вибромассаж 
тазобедренного сустава и 
ягодичной области (одноименной 
стороны) аппликатором</t>
  </si>
  <si>
    <t>Электростатический вибромассаж
 тазобедренного сустава и 
ягодичной области (одноименной 
стороны) аппликатором</t>
  </si>
  <si>
    <t>Электростатический вибромассаж 
коленного сустава аппликатором</t>
  </si>
  <si>
    <t>Электростатический вибромассаж
 коленного сустава аппликатором</t>
  </si>
  <si>
    <t>Электростатический вибромассаж 
голеностопного сустава 
аппликатором</t>
  </si>
  <si>
    <t>Электростатический вибромассаж
 голеностопного сустава 
аппликатором</t>
  </si>
  <si>
    <t>Электростатический вибромассаж 
стопы и голени аппликатором</t>
  </si>
  <si>
    <t>Электростатический вибромассаж
 стопы и голени аппликатором</t>
  </si>
  <si>
    <t>Медицинское освидетельствование 
на допуск к работе</t>
  </si>
  <si>
    <t>Освидетельствование на допуск к
 работе</t>
  </si>
  <si>
    <t>Освидетельствование на допуск к
 работе (с применением 
одноразового мундштука 
сменного)</t>
  </si>
  <si>
    <t>Освидетельствование для 
установления факта употребления 
алкоголя, наркотических и 
токсикоманических средств и 
состояния опьянения</t>
  </si>
  <si>
    <t>Освидетельствование для 
установления факта употребления 
алкоголя, наркотических и 
токсикоманических средств и 
состояния опьянения (определение
 марихуаны)</t>
  </si>
  <si>
    <t>Освидетельствование для 
установления факта употребления 
алкоголя, наркотических и 
токсикоманических средств и 
состояния опьянения (определение
 морфина)</t>
  </si>
  <si>
    <t>Освидетельствование для 
установления факта употребления 
алкоголя, наркотических и 
токсикоманических средств и 
состояния опьянения (набор кассет
 на 10 видов наркотиков)</t>
  </si>
  <si>
    <t>Освидетельствование для 
установления факта употребления 
алкоголя, наркотических и 
токсикоманических средств и 
состояния опьянения (набор кассет
 на 6 видов наркотиков)</t>
  </si>
  <si>
    <t>Освидетельствование для 
установления факта употребления 
алкоголя, наркотических и 
токсикоманических средств и 
состояния опьянения (набор кассет
 на 3 вида наркотиков)</t>
  </si>
  <si>
    <t>Медицинское обеспечение 
участников оздоровительных, 
спортивных соревнований, 
массовых культурных и 
общественных мероприятий</t>
  </si>
  <si>
    <t>линейной врачебной бригадой 
скорой медицинской помощи</t>
  </si>
  <si>
    <t>фельдшерской бригадой скорой 
медицинской помощи</t>
  </si>
  <si>
    <t>Врачом-терапевтом</t>
  </si>
  <si>
    <t>Врачом- неврологом</t>
  </si>
  <si>
    <t>Врачом-офтальмологом</t>
  </si>
  <si>
    <t>Врачом-оториноларингологом</t>
  </si>
  <si>
    <t>Врачом-хирургом</t>
  </si>
  <si>
    <t>Врачом-акушер-гинекологом</t>
  </si>
  <si>
    <t>Врачом-психиатром</t>
  </si>
  <si>
    <t>Врачом-инфекционистом</t>
  </si>
  <si>
    <t>Врачом-дерматовенерологом</t>
  </si>
  <si>
    <t>для мужчин</t>
  </si>
  <si>
    <t>для женщин</t>
  </si>
  <si>
    <t>Врачом-урологом</t>
  </si>
  <si>
    <t>Врачом-наркологом</t>
  </si>
  <si>
    <t>Врачом-онкологом</t>
  </si>
  <si>
    <t>Функциональные исследования</t>
  </si>
  <si>
    <t>Холодовая проба</t>
  </si>
  <si>
    <t>Аудиометрия</t>
  </si>
  <si>
    <t>Вращательная проба</t>
  </si>
  <si>
    <t>Вибрационная чувствительность</t>
  </si>
  <si>
    <t>Динамометрия</t>
  </si>
  <si>
    <t>Промывание наружного слухового 
прохода</t>
  </si>
  <si>
    <t>Удаление серной пробки</t>
  </si>
  <si>
    <t>Промывание лакун миндалин</t>
  </si>
  <si>
    <t>Офтальмологические  услуги, за 
исключением данных услуг, 
выполняемых по медицинским 
показаниям</t>
  </si>
  <si>
    <t>Диагностические исследования</t>
  </si>
  <si>
    <t>Периметрия (исследование полей
 зрения)</t>
  </si>
  <si>
    <t>Биомикроскопия (исследование 
переднего отрезка глаза с 
помощью щелевой лампы)</t>
  </si>
  <si>
    <t>Тонометрия (измерение 
внутриглазного давления)</t>
  </si>
  <si>
    <t>Суточная тонометрия</t>
  </si>
  <si>
    <t>Пневмотонометрия</t>
  </si>
  <si>
    <t>Тонография</t>
  </si>
  <si>
    <t>Рефрактометрия</t>
  </si>
  <si>
    <t>Гониоскопия</t>
  </si>
  <si>
    <t>Офтальмоскопия (исследование 
глазного дна)</t>
  </si>
  <si>
    <t>Офтальмологические манипуляции</t>
  </si>
  <si>
    <t>Мазок с конъюнктивы для 
исследования на флору и 
чувствительность к антибиотикам</t>
  </si>
  <si>
    <t>Перевозка пассажиров и грузов 
автомобильным транспортом (по 
желанию)</t>
  </si>
  <si>
    <t>автомобиль ЗИЛ - 5301 АО (Дт)</t>
  </si>
  <si>
    <t>автомобиль ГАЗ САЗ - 3508 (А-92)
 (грузовой автомобиль)</t>
  </si>
  <si>
    <t>автомобиль ГАЗ 322132 2060 ИР-
4</t>
  </si>
  <si>
    <t>Пребывание в палате повышенной 
комфортности</t>
  </si>
  <si>
    <t>В акушерском отделении</t>
  </si>
  <si>
    <t>Пребывание в палате 
повышенной комфортности в 
акушерском отделении (палата 
№14 - 4 этаж)</t>
  </si>
  <si>
    <t>Пребывание в палате 
повышенной комфортности в 
акушерском отделении (палата 
№13 - 4 этаж)</t>
  </si>
  <si>
    <t>Пребывание в палате 
повышенной комфортности в 
акушерском отделении (палата 
№17 - 4 этаж)</t>
  </si>
  <si>
    <t>Пребывание в палате 
повышенной комфортности в 
акушерском отделении (палата 
№12 - 3 этаж)</t>
  </si>
  <si>
    <t>В Росской городской больнице с 
поликлиникой</t>
  </si>
  <si>
    <t>Пребывание в палате 
повышенной комфортности в 
Росской городской больнице с 
поликлиникой (палата №15 - 3 
этаж)</t>
  </si>
  <si>
    <t>В педиатрическом отделении</t>
  </si>
  <si>
    <t>Пребывание в палате 
повышенной комфортности в 
педиатрическом отделении 
(палата №10 - 2 этаж)</t>
  </si>
  <si>
    <t>В терапевтическом отделении</t>
  </si>
  <si>
    <t>Пребывание в палате 
повышенной комфортности в 
терапевтическом отделении 
(палата №5 - 2 этаж)</t>
  </si>
  <si>
    <t>В травматологическом отделении</t>
  </si>
  <si>
    <t>Пребывание в палате 
повышенной комфортности в 
травматологическом отделении 
(палата №13 - 2 этаж)</t>
  </si>
  <si>
    <t>В неврологическом отделении</t>
  </si>
  <si>
    <t>Пребывание в палате 
повышенной комфортности в 
неврологическом отделении 
(палата №7 - 3 этаж)</t>
  </si>
  <si>
    <t>В хирургическом отделении</t>
  </si>
  <si>
    <t>Пребывание в палате 
повышенной комфортности в 
хирургическом отделении (палата
 №10 - 3 этаж)</t>
  </si>
  <si>
    <t>В кардиологическом отделении</t>
  </si>
  <si>
    <t>Пребывание в палате 
повышенной комфортности в 
кардиологическом отделении 
(палата №2 - 4 этаж)</t>
  </si>
  <si>
    <t>Организация индивидуального 
ухода за гражданами в 
стационарных условиях при 
отсутствии медицинских показаний</t>
  </si>
  <si>
    <t>Пребывание в стационаре 
(стоимость 1 койко/дня)</t>
  </si>
  <si>
    <t>Терапевтическое отделение</t>
  </si>
  <si>
    <t>Гинекологическое отделение</t>
  </si>
  <si>
    <t>Травматологическое отделение</t>
  </si>
  <si>
    <t>Хирургическое отделение</t>
  </si>
  <si>
    <t>Инфекционное отделение</t>
  </si>
  <si>
    <t>Неврологическое отделение</t>
  </si>
  <si>
    <t>Неврологическое отделение 
(палаты больных с нарушением 
мозгового кровообращения)</t>
  </si>
  <si>
    <t>Педиатрическое отделение</t>
  </si>
  <si>
    <t>Акушерское отделение</t>
  </si>
  <si>
    <t>Кардиологическое отделение</t>
  </si>
  <si>
    <t>Отделение новорожденных</t>
  </si>
  <si>
    <t>Отделение анестезиологии и 
реанимации</t>
  </si>
  <si>
    <t>Пребывание матери (отца) с 
ребенком старше 5 лет по желанию</t>
  </si>
  <si>
    <t>Осмотр врачами-специалистами:</t>
  </si>
  <si>
    <t>Копроцистоскопическое 
исследование</t>
  </si>
  <si>
    <t>Копроовоскопическое 
исследование</t>
  </si>
  <si>
    <t>Перианальный соскоб</t>
  </si>
  <si>
    <t>Исследование крови на сифилис</t>
  </si>
  <si>
    <t>Заключение врача-специалиста</t>
  </si>
  <si>
    <t>Регистрация 
освидетельствуемого 
медицинским регистратором</t>
  </si>
  <si>
    <t>Прокат изделий медицинского 
назначения</t>
  </si>
  <si>
    <t>Прокат изделий медицинского 
назначения (кружка Эсморха)</t>
  </si>
  <si>
    <t>Прокат изделий медицинского 
назначения (мочеприемник "Утка"
)</t>
  </si>
  <si>
    <t>Прокат изделий медицинского 
назначения (судно медицинское)</t>
  </si>
  <si>
    <t>Прокат изделий медицинского 
назначения (трость опорная)</t>
  </si>
  <si>
    <t>Прокат изделий медицинского 
назначения (костыли деревянные)</t>
  </si>
  <si>
    <t>Прокат изделий медицинского 
назначения (костыли 
пластиковые)</t>
  </si>
  <si>
    <t>Прокат изделий медицинского 
назначения (костыли локтевые)</t>
  </si>
  <si>
    <t>Прокат изделий медицинского 
назначения (кровать медицинская
 двухсекционная на каркасе с 
жесткой сеткой КРМК2-Б-СТ с 
матрацем противопролежневым 
полиуретановым МВ1-У)</t>
  </si>
  <si>
    <t>Взрослая, детская и семейная 
психотерапия по желанию граждан</t>
  </si>
  <si>
    <t>Взрослая психотерапия</t>
  </si>
  <si>
    <t>Первичный прием врача-
психотерапевта</t>
  </si>
  <si>
    <t>Повторный прием врача-
психотерапевта</t>
  </si>
  <si>
    <t>Сеанс индивидуальной 
психотерапии невротических, 
психосоматических и 
поведенческих расстройств</t>
  </si>
  <si>
    <t>Оказание психотерапевтической 
помощи гражданам анонимно</t>
  </si>
  <si>
    <t>Сеанс семейной психотерапии</t>
  </si>
  <si>
    <t>Детская психотерапия</t>
  </si>
  <si>
    <t>Лечение психических и 
поведенческих расстройств 
вследствие потребления 
психоактивных веществ</t>
  </si>
  <si>
    <t>Оказание социально-
психологической помощи 
родственникам больного 
наркологического профиля (по 
желанию) врачом-наркологом</t>
  </si>
  <si>
    <t>Оказание социально-
психологической помощи 
родственникам больного 
наркологического профиля (по 
желанию) психологом</t>
  </si>
  <si>
    <t>Оказание наркологической и 
токсикологической помощи 
гражданам анонимно</t>
  </si>
  <si>
    <t>Лечение купирования запоя и 
состояния отмены алкоголя 
(медикаментозное)</t>
  </si>
  <si>
    <t>медикаменты</t>
  </si>
  <si>
    <t>питание</t>
  </si>
  <si>
    <t>Лечение синдрома отмены 
алкоголя (медикаментозное)</t>
  </si>
  <si>
    <t>Медицинские манипуляции для 
больных наркологического профиля</t>
  </si>
  <si>
    <t>Инъекция внутривенная для 
больных наркологического 
профиля</t>
  </si>
  <si>
    <t>Внутримышечная или подкожная 
инъекция  для больных 
наркологического профиля</t>
  </si>
  <si>
    <t>Внутривенное капельное 
введение солевых растворов  для
 больных наркологического 
профиля</t>
  </si>
  <si>
    <t>Внутривенное капельное 
вливание кровозаменяющих 
растворов  для больных 
наркологического профиля</t>
  </si>
  <si>
    <t>Имплантация препарата "
Эспераль"</t>
  </si>
  <si>
    <t>1. Лучевая диагностика</t>
  </si>
  <si>
    <t>1.1. Рентгенологические 
исследования</t>
  </si>
  <si>
    <t>1.1.7. Рентгеновская компьютерная
 томография</t>
  </si>
  <si>
    <t>Рентгеновская компьютерная 
томография головного мозга без 
контрастного усиления на 
рентгеновских компьютерных 
томографах со спиральной 
многосрезовой технологией 
сканирования</t>
  </si>
  <si>
    <t>1.1.7.1.1. Рентгеновская 
компьютерная томография 
головного мозга без контрастного 
усиления на рентгеновских 
компьютерных томографах со 
спиральной многосрезовой 
технологией сканирования</t>
  </si>
  <si>
    <t>1.1.7.20.1. MPR, MIP, MinIP, SSD,
 криволинейная реконструкция</t>
  </si>
  <si>
    <t>1.1.7.20.2. Объемное 
восстановление с цветным 
картированием</t>
  </si>
  <si>
    <t>Рентгеновская компьютерная 
томография головного мозга с 
контрастным усилением на 
рентгеновских компьютерных 
томографах со спиральной 
многосрезовой технологией 
сканирования</t>
  </si>
  <si>
    <t>1.1.7.2.1. Рентгеновская 
компьютерная томография 
головного мозга с контрастным 
усилением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</si>
  <si>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лицевого черепа без 
контрастного усиления на 
рентгеновских компьютерных 
томографах со спиральной 
многосрезовой технологией 
сканирования</t>
  </si>
  <si>
    <t>1.1.7.3.1. Рентгеновская 
компьютерная томография 
лицевого черепа без контрастного
 усиления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</si>
  <si>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лицевого черепа с 
контрастным усилением на 
рентгеновских компьютерных 
томографах со спиральной 
многосрезовой технологией 
сканирования</t>
  </si>
  <si>
    <t>1.1.7.4.1. Рентгеновская 
компьютерная томография 
лицевого черепа с контрастным 
усилением на рентгеновских 
компьютерных томографах со 
спиральной многосрезовой 
технологией сканирования</t>
  </si>
  <si>
    <t>1.1.7.20.7. Особо трудоемкие 
программы одновременного 
количественного определения и 
реконструкции (восстановление 
частичного объема, 
динамическая оценка объема, 
подсчет количества и объема 
множественных патологических 
фокусов)</t>
  </si>
  <si>
    <t>Рентгеновская компьютерная 
томография шеи без контрастного 
усиления на рентгеновских 
компьютерных томографах со 
спиральной многосрезовой 
технологией сканирования</t>
  </si>
  <si>
    <t>1.1.7.5.1. Рентгеновская 
компьютерная томография шеи 
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</si>
  <si>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шеи с контрастным 
усилением на рентгеновских 
компьютерных томографах со 
спиральной многосрезовой 
технологией сканирования</t>
  </si>
  <si>
    <t>1.1.7.6.1. Рентгеновская 
компьютерная томография шеи с 
контрастным усилением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</si>
  <si>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грудной полости без 
контрастного усиления на 
рентгеновских компьютерных 
томографах со спиральной 
многосрезовой технологией 
сканирования</t>
  </si>
  <si>
    <t>1.1.7.7.1. Рентгеновская 
компьютерная томография 
грудной полости без контрастного
 усиления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</si>
  <si>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грудной полости с 
контрастным усилением на 
рентгеновских компьютерных 
томографах со спиральной 
многосрезовой технологией 
сканирования</t>
  </si>
  <si>
    <t>1.1.7.8.1. Рентгеновская 
компьютерная томография 
грудной полости с контрастным 
усилением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</si>
  <si>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брюшной полости без 
контрастного усиления на 
рентгеновских компьютерных 
томографах со спиральной 
многосрезовой технологией 
сканирования</t>
  </si>
  <si>
    <t>1.1.7.9.1. Рентгеновская 
компьютерная томография 
брюшной полости без 
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</si>
  <si>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брюшной полости с 
контрастным усилением на 
рентгеновских компьютерных 
томографах со спиральной 
многосрезовой технологией 
сканирования</t>
  </si>
  <si>
    <t>1.1.7.10.1. Рентгеновская 
компьютерная томография 
брюшной полости с контрастным 
усилением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</si>
  <si>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таза без контрастного 
усиления на рентгеновских 
компьютерных томографах со 
спиральной многосрезовой 
технологией сканирования</t>
  </si>
  <si>
    <t>1.1.7.11.1. Рентгеновская 
компьютерная томография таза 
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</si>
  <si>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таза с контрастным 
усилением на рентгеновских 
компьютерных томографах со 
спиральной многосрезовой 
технологией сканирования</t>
  </si>
  <si>
    <t>1.1.7.12.1. Рентгеновская 
компьютерная томография таза с 
контрастным усилением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</si>
  <si>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позвоночного сегмента 
без контрастного усиления на 
рентгеновских компьютерных 
томографах со спиральной 
многосрезовой технологией 
сканирования</t>
  </si>
  <si>
    <t>1.1.7.13.1. Рентгеновская 
компьютерная томография 
позвоночного сегмента без 
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</si>
  <si>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позвоночного сегмента 
с контрастным усилением на 
рентгеновских компьютерных 
томографах со спиральной 
многосрезовой технологией 
сканирования</t>
  </si>
  <si>
    <t>1.1.7.14.1. Рентгеновская 
компьютерная томография 
позвоночного сегмента с 
контрастным усилением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</si>
  <si>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отдела позвоночника 
без контрастного усиления на 
рентгеновских компьютерных 
томографах со спиральной 
многосрезовой технологией 
сканирования</t>
  </si>
  <si>
    <t>1.1.7.15.1. Рентгеновская 
компьютерная томография отдела
 позвоночника без контрастного 
усиления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</si>
  <si>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отдела позвоночника с 
контрастным усилением на 
рентгеновских компьютерных 
томографах со спиральной 
многосрезовой технологией 
сканирования</t>
  </si>
  <si>
    <t>1.1.7.16.1. Рентгеновская 
компьютерная томография отдела
 позвоночника с контрастным 
усилением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</si>
  <si>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костей и суставов без 
контрастного усиления на 
рентгеновских компьютерных 
томографах со спиральной 
многосрезовой технологией 
сканирования</t>
  </si>
  <si>
    <t>1.1.7.17.1. Рентгеновская 
компьютерная томография костей 
и суставов без контрастного 
усиления на рентгеновских 
компьютерных томографах со 
спиральной многосрезовой 
технологией сканирования</t>
  </si>
  <si>
    <t>Рентгеновская компьютерная 
томография костей и суставов с 
контрастным усилением на 
рентгеновских компьютерных 
томографах со спиральной 
многосрезовой технологией 
сканирования</t>
  </si>
  <si>
    <t>1.1.7.18.1. Рентгеновская 
компьютерная томография костей 
и суставов с контрастным 
усилением на рентгеновских 
компьютерных томографах со 
спиральной многосрезовой 
технологией сканирования</t>
  </si>
  <si>
    <t>Специальные методы обработки 
изображений</t>
  </si>
  <si>
    <t>1.1.7.20.3. Подсчет объема</t>
  </si>
  <si>
    <t>1.1.7.20.4. Виртуальная 
эндоскопия</t>
  </si>
  <si>
    <t>1.1.7.20.5. Сравнение КТ 
исследований в динамике</t>
  </si>
  <si>
    <t>1.1.7.20.6. Прикладные 
органоспецифические программы 
(остеоденситометрия, 
стоматологические, 
пульмонологические, 
перфузионные, сосудистые, 
кардиологические и т.д.)</t>
  </si>
  <si>
    <t>Стоимость материала, который 
оплачивается заказчиком 
дополнительно</t>
  </si>
  <si>
    <t>Рентгеноконтрастное 
йодсодержащее вещество "
Омнипак" 350мг/мл, 200мл; пр-во 
Ирландия</t>
  </si>
  <si>
    <t>Рентгеноконтрастное 
йодсодержащее вещество "
Омнипак" 350мг/мл, 100мл; пр-во 
Ирландия</t>
  </si>
  <si>
    <t>Томогексол р-р для инъекций 
350мг/мл, 100мл, флакон №1; пр-
во Украина</t>
  </si>
  <si>
    <t>Рентгенпленка 35*43 см; пр-во 
Япония</t>
  </si>
  <si>
    <t>Шприц 5,0 мл; пр-во РБ</t>
  </si>
  <si>
    <t>Комплект одежды хирургический 
(для пациентов) одноразовый; пр-
во РБ</t>
  </si>
  <si>
    <t>1.1.1. Рентгенологические 
исследования органов грудной 
полости</t>
  </si>
  <si>
    <t>1.1.1.2. Рентгенография (обзорная) 
грудной полости</t>
  </si>
  <si>
    <t>1.1.1.2.2. в двух проекциях</t>
  </si>
  <si>
    <t>1.1.1.9. Анализ флюораграммы 
врачом (замена рентгенпаспарта)</t>
  </si>
  <si>
    <t>1.1.2. Рентгенологические 
исследования органов брюшной 
полости (органов пищеварения)</t>
  </si>
  <si>
    <t>1.1.2.2. Рентгеноскопия 
(обзорная) брюшной полости</t>
  </si>
  <si>
    <t>1.1.2.3. Рентгенография 
(обзорная) брюшной полости</t>
  </si>
  <si>
    <t>1.1.2.4. Самостоятельная 
рентгеноскопия и рентгенография 
пищевода</t>
  </si>
  <si>
    <t>1.1.2.5. Рентгеноскопия и 
рентгенография желудка по 
традиционной методике</t>
  </si>
  <si>
    <t>1.1.2.6. Первичное двойное 
контрастирование желудка</t>
  </si>
  <si>
    <t>1.1.2.7. Дуоденография</t>
  </si>
  <si>
    <t>1.1.2.7.1. Дуоденография 
беззондовая</t>
  </si>
  <si>
    <t>1.1.2.8. Энтерография</t>
  </si>
  <si>
    <t>1.1.2.8.1. Энтерография 
беззондовая</t>
  </si>
  <si>
    <t>1.1.2.9. Холангиография 
интраоперационная</t>
  </si>
  <si>
    <t>1.1.2.11. Ирригоскопия</t>
  </si>
  <si>
    <t>1.1.2.12. Ирригоскопия с двойным
 контрастированием</t>
  </si>
  <si>
    <t>1.1.3. Рентгенологические 
исследования костно-суставной 
системы</t>
  </si>
  <si>
    <t>1.1.3.1. Рентгенография отдела 
позвоночника</t>
  </si>
  <si>
    <t>1.1.3.1.1. в одной проекции</t>
  </si>
  <si>
    <t>1.1.3.1.2. в двух проекциях</t>
  </si>
  <si>
    <t>1.1.3.2. Рентгенография 
периферических отделов скелета</t>
  </si>
  <si>
    <t>1.1.3.2.1. в одной проекции</t>
  </si>
  <si>
    <t>1.1.3.2.2. в двух проекциях</t>
  </si>
  <si>
    <t>1.1.3.3. Рентгенография черепа</t>
  </si>
  <si>
    <t>1.1.3.3.1. в одной проекции</t>
  </si>
  <si>
    <t>1.1.3.3.2. в двух проекциях</t>
  </si>
  <si>
    <t>1.1.3.4. Рентгенография 
придаточных пазух носа</t>
  </si>
  <si>
    <t>1.1.3.5. Рентгенография височно-
челюстного сустава</t>
  </si>
  <si>
    <t>1.1.3.6. Рентгенография нижней 
челюсти</t>
  </si>
  <si>
    <t>1.1.3.7. Рентгенография костей 
носа</t>
  </si>
  <si>
    <t>1.1.3.8. Рентгенография зубов</t>
  </si>
  <si>
    <t>1.1.3.10. Рентгенография 
височной кости</t>
  </si>
  <si>
    <t>1.1.3.11. Рентгенография 
ключицы</t>
  </si>
  <si>
    <t>1.1.3.12. Рентгенография лопатки 
в двух проекциях</t>
  </si>
  <si>
    <t>1.1.3.13. Рентгенография ребер</t>
  </si>
  <si>
    <t>1.1.3.14. Рентгенография грудины</t>
  </si>
  <si>
    <t>1.1.3.17. Рентгенография костей 
таза</t>
  </si>
  <si>
    <t>1.1.4. Рентгенологические 
исследования, применяемые в 
урологии и гинекологии</t>
  </si>
  <si>
    <t>1.1.4.2. Ретроградная 
пиелография</t>
  </si>
  <si>
    <t>1.1.4.3. Уретрография</t>
  </si>
  <si>
    <t>1.1.4.4. Ретроградная 
цистография</t>
  </si>
  <si>
    <t>1.1.4.5. Метросальпингография</t>
  </si>
  <si>
    <t>1.1.5. Рентгенологические 
исследования молочной железы</t>
  </si>
  <si>
    <t>1.1.5.1. Обзорная рентгенография 
молочной железы</t>
  </si>
  <si>
    <t>1.1.5.1.1. в одной проекции</t>
  </si>
  <si>
    <t>1.1.5.1.2. в двух проекциях</t>
  </si>
  <si>
    <t>1.1.5.2. Прицельная 
рентгенография молочной железы</t>
  </si>
  <si>
    <t>1.1.5.3. Прицельная 
рентгенография молочной железы
 с прямым увеличением 
рентгеновского изображения</t>
  </si>
  <si>
    <t>1.1.5.4. Рентгенография мягких 
тканей подмышечной области</t>
  </si>
  <si>
    <t>1.1.6. Заочная консультация по 
предоставленным 
рентгенограммам с оформлением 
протокола</t>
  </si>
  <si>
    <t>Стомость материалов для 
рентгеновского кабинета</t>
  </si>
  <si>
    <t>Рентгенпленка для аппарата "
Космос-535" 35х43см</t>
  </si>
  <si>
    <t>Термопленка (210х12.5)</t>
  </si>
  <si>
    <t>Стерилизация изделий 
медицинского назначения</t>
  </si>
  <si>
    <t>3.3.1.21. Стерилизация изделий 
медицинского назначения в 
паровом стерилизаторе (в 
автоклаве)</t>
  </si>
  <si>
    <t>3.3.1.22. Стерилизация изделий 
медицинского назначения 
горячим воздухом (в шкафу 
сушильно-стерилизационном)</t>
  </si>
  <si>
    <t>3.3.1.22. Стерилизация изделий 
медицинского назначения 
горячим воздухом (в шкафу 
сушильно-стерилизационном) с 
контролем качества 
исследования ПСО 
(азопирамовая проба)</t>
  </si>
  <si>
    <t>Дезинфекция изделий 
медицинского назначения</t>
  </si>
  <si>
    <t>3.3.1.21. Дезинфекция 
отработанных изделий 
медицинского назначения в 
паровом стерилизаторе 
(автоклаве)</t>
  </si>
  <si>
    <t>3.5.1. Камерная разовая 
дезинфекция вещей, белья, 
постельных принадлежностей 
паровоздушным способом с 
площадью рабочей поверхности 
камеры 0,9 квадратного метра</t>
  </si>
  <si>
    <t>Транспортировка гражданина в 
сопровождении медицинского 
работника по желанию гражданина 
при отсутствии медицинских 
показаний (1)</t>
  </si>
  <si>
    <t>2.1. Ультразвуковое исследование 
органов брюшной полости</t>
  </si>
  <si>
    <t>2.1.1.1. Печень, желчный пузырь 
без определения функции (на 
цветных цифровых аппаратах)</t>
  </si>
  <si>
    <t>2.1.1.3. Печень, желчный пузырь 
без определения функции (на 
черно-белых аппаратах)</t>
  </si>
  <si>
    <t>2.1.2.1. Печень, желчный пузырь 
с определением функции (на 
цветных цифровых аппаратах)</t>
  </si>
  <si>
    <t>2.1.2.3. Печень, желчный пузырь 
с определением функции (на 
черно-белых аппаратах)</t>
  </si>
  <si>
    <t>2.1.3.1. Поджелудочная железа 
(на цветных цифровых аппаратах)</t>
  </si>
  <si>
    <t>2.1.3.3. Поджелудочная железа 
(на черно-белых аппаратах)</t>
  </si>
  <si>
    <t>2.1.4.1. Поджелудочная железа с 
контрастированием (на цветных 
цифровых аппаратах)</t>
  </si>
  <si>
    <t>2.1.4.3. Поджелудочная железа с 
контрастированием (на черно-
белых аппаратах)</t>
  </si>
  <si>
    <t>2.2. Ультразвуковое исследование 
органов мочеполовой системы</t>
  </si>
  <si>
    <t>2.2.1.3. Почки и надпочечники (на
 черно-белых аппаратах)</t>
  </si>
  <si>
    <t>2.2.2.1. Мочевой пузырь (на 
цветных цифровых аппаратах)</t>
  </si>
  <si>
    <t>2.2.2.3. Мочевой пузырь (на 
черно-белых аппаратах)</t>
  </si>
  <si>
    <t>2.2.3.1. Мочевой пузырь с 
определением остаточной мочи 
(на цветных цифровых аппаратах)</t>
  </si>
  <si>
    <t>2.2.3.3. Мочевой пузырь с 
определением остаточной мочи 
(на черно-белых аппаратах)</t>
  </si>
  <si>
    <t>2.2.4.1. Почки, надпочечники и 
мочевой пузырь (на цветных 
цифровых аппаратах)</t>
  </si>
  <si>
    <t>2.2.4.3. Почки, надпочечники и 
мочевой пузырь (на черно-белых 
аппаратах)</t>
  </si>
  <si>
    <t>2.2.5.1. Почки, надпочечники и 
мочевой пузырь с определением 
остаточной мочи (на цветных 
цифровых аппаратах)</t>
  </si>
  <si>
    <t>2.2.5.3. Почки, надпочечники и 
мочевой пузырь с определением 
остаточной мочи (на черно-белых 
аппаратах)</t>
  </si>
  <si>
    <t>2.2.6.1. Предстательная железа  с
 мочевым пузырем и 
определением остаточной мочи 
(трансабдоминально) на цветных 
цифровых аппаратах</t>
  </si>
  <si>
    <t>2.2.6.3. Предстательная железа  с
 мочевым пузырем и 
определением остаточной мочи 
(трансабдоминально) на черно-
белых аппаратах</t>
  </si>
  <si>
    <t>2.2.7.1. Предстательная железа 
(трансректально) на цветных 
цифровых аппаратах</t>
  </si>
  <si>
    <t>2.2.8.1. Мошонка (на цветных 
цифровых аппаратах)</t>
  </si>
  <si>
    <t>2.2.8.3. Мошонка (на черно-белых
 аппаратах)</t>
  </si>
  <si>
    <t>2.2.9.1. Половой член (на цветных
 цифровых аппаратах)</t>
  </si>
  <si>
    <t>2.2.10.1. Матка и придатки с 
мочевым пузырём 
(трансабдоминально) на цветных 
цифровых аппаратах</t>
  </si>
  <si>
    <t>2.2.10.3. Матка и придатки с 
мочевым пузырём 
(трансабдоминально) на черно-
белых аппаратах</t>
  </si>
  <si>
    <t>2.2.11.1. Матка и придатки 
(трансвагинально) на цветных 
цифровых аппаратах</t>
  </si>
  <si>
    <t>2.2.12.1. Плод в I триместре до 11
 недель беременности (на 
цветных цифровых аппаратах)</t>
  </si>
  <si>
    <t>2.2.12.3. Плод в I триместре до 11
 недель беременности (на черно-
белых аппаратах)</t>
  </si>
  <si>
    <t>2.2.13.1. Плод в I триместре с 11 
до 14 недель беременности (на 
цветных цифровых аппаратах)</t>
  </si>
  <si>
    <t>2.2.13.3. Плод в I триместре с 11 
до 14 недель беременности (на 
черно-белых аппаратах)</t>
  </si>
  <si>
    <t>2.2.14.1. Плод в II и III триместрах 
беременности (на цветных 
цифровых аппаратах)</t>
  </si>
  <si>
    <t>2.2.14.3. Плод в II и III триместрах 
беременности (на черно-белых 
аппаратах)</t>
  </si>
  <si>
    <t>2.2.15.1. Плод в I триместре с 11 
до 14 недель беременности или в
 II или III триместрах 
беременности при наличии 
пороков плода (на цветных 
цифровых аппаратах)</t>
  </si>
  <si>
    <t>2.2.15.3. Плод в I триместре с 11 
до 14 недель беременности или в
 II или III триместрах 
беременности при наличии 
пороков плода (на черно-белых 
аппаратах)</t>
  </si>
  <si>
    <t>2.2.16.1. Органы брюшной 
полости и почки (печень и 
желчный пузырь без определения
 функции, поджелудочная железа
, селезенка, почки и 
надпочечники, кишечник без 
заполнения жидкостью) на 
цветных цифровых аппаратах</t>
  </si>
  <si>
    <t>2.2.16.3. Органы брюшной 
полости и почки (печень и 
желчный пузырь без определения
 функции, поджелудочная железа
, селезенка, почки и 
надпочечники, кишечник без 
заполнения жидкостью) на черно-
белых аппаратах</t>
  </si>
  <si>
    <t>2.3. Ультразвуковое исследование 
других органов</t>
  </si>
  <si>
    <t>2.3.1.1. Щитовидная железа с 
лимфатическими поверхностными
 узлами (на цветных цифровых 
аппаратах)</t>
  </si>
  <si>
    <t>2.3.1.3. Щитовидная железа с 
лимфатическими поверхностными
 узлами (на черно-белых 
аппаратах)</t>
  </si>
  <si>
    <t>2.3.2.1. Молочные железы с 
лимфатическими поверхностными
 узлами (на цветных цифровых 
аппаратах)</t>
  </si>
  <si>
    <t>2.3.2.3. Молочные железы с 
лимфатическими поверхностными
 узлами (на черно-белых 
аппаратах)</t>
  </si>
  <si>
    <t>2.3.3.1. Слюнные железы (или 
подчелюстные или околоушные) 
на цветных цифровых аппаратах</t>
  </si>
  <si>
    <t>2.3.3.3. Слюнные железы (или 
подчелюстные или околоушные) 
на черно-белых аппаратах</t>
  </si>
  <si>
    <t>2.3.4.1. Мягкие ткани (на цветных 
цифровых аппаратах)</t>
  </si>
  <si>
    <t>2.3.4.3. Мягкие ткани (на черно-
белых аппаратах)</t>
  </si>
  <si>
    <t>2.3.5.1. Суставы непарные на 
цветных цифровых аппаратах</t>
  </si>
  <si>
    <t>2.3.8.1. Головной мозг 
новорожденного на цветных 
цифровых аппаратах</t>
  </si>
  <si>
    <t>2.3.9.3. Внутренние органы 
новорожденного на черно-белых 
аппаратах</t>
  </si>
  <si>
    <t>2.3.10.1. Плевральная полость (на
 цветных цифровых аппаратах)</t>
  </si>
  <si>
    <t>2.3.10.3. Плевральная полость (на
 черно-белых аппаратах)</t>
  </si>
  <si>
    <t>2.3.11.1. Лимфатические узлы 
(одна область с обеих сторон) на 
цветных цифровых аппаратах</t>
  </si>
  <si>
    <t>2.3.11.3. Лимфатические узлы 
(одна область с обеих сторон) на 
черно-белых аппаратах</t>
  </si>
  <si>
    <t>2.3.13. Ультразвуковое 
исследование печени, желчного 
пузыря и протоков с 
компрессионной эластографией 
без определения функции</t>
  </si>
  <si>
    <t>2.3.14. Ультразвуковое 
исследование молочных желез с 
лимфатическими поверхностными
 узлами с компрессионной 
эластографией</t>
  </si>
  <si>
    <t>2.4. Специальные ультразвуковые 
исследования</t>
  </si>
  <si>
    <t>2.4.3.1. Определение 
уродинамики мочевыводящих 
путей с помощью 
допплерографии (на цветных 
цифровых аппаратах)</t>
  </si>
  <si>
    <t>2.4.4.1. Эхокардиография сердца 
плода с цветной 
допплерографией (на цветных 
цифровых аппаратах)</t>
  </si>
  <si>
    <t>2.4.5.1. Дуплексное сканирование
 сосудов пуповины (на цветных 
цифровых аппаратах)</t>
  </si>
  <si>
    <t>2.4.6.1. Дуплексное сканирование
 сосудов плода и матки (на 
цветных цифровых аппаратах)</t>
  </si>
  <si>
    <t>2.4.7.1. Биофизический профиль 
плода (на цветных цифровых 
аппаратах)</t>
  </si>
  <si>
    <t>2.4.9. Эхокардиография (М+В 
режим) на черно-белых аппаратах</t>
  </si>
  <si>
    <t>2.4.10.1. Эхокардиография (М+В 
режим+допплер+цветное 
картирование) на цветных 
ультразвуковых аппаратах с 
доплером (аналоговые и с 
количеством цифровых каналов 
более 512)   (УЗИ сердца)</t>
  </si>
  <si>
    <t>2.4.11. Эхокардиография (М+В 
режим+допплер+цветное 
картирование+тканевая 
допплерография) на цветных 
ультразвуковых аппаратах с 
доплером (аналоговые и с 
количеством цифровых каналов 
более 512)</t>
  </si>
  <si>
    <t>2.4.18.1. Дуплексное 
сканирование с цветовой и 
спектральной допплерографией 
одного артериального бассейна 
(на цветных цифровых аппаратах 
с количеством цифровых каналов 
более 512)</t>
  </si>
  <si>
    <t>2.4.18.1. Дуплексное 
сканирование с цветовой и 
спектральной допплерографией 
вен верхних конечностей (на 
цветных цифровых аппаратах с 
количеством цифровых каналов 
более 512)</t>
  </si>
  <si>
    <t>2.4.18.1. Дуплексное 
сканирование с цветовой и 
спектральной допплерографией 
вен нижних конечностей (на 
цветных цифровых аппаратах с 
количеством цифровых каналов 
более 512)</t>
  </si>
  <si>
    <t>2.4.20.1. Дуплексное 
сканирование с цветовой и 
спектральной допплерографией 
брюшной аорты и ее ветвей (на 
цветных цифровых аппаратах с 
количеством цифровых каналов 
более 512)</t>
  </si>
  <si>
    <t>2.4.21. Эхоэнцефалография (М-
эхо) на черно-белых аппаратах</t>
  </si>
  <si>
    <t>2.4.22.1. Дуплексное 
сканирование с цветовой и 
спектральной допплерографией 
сосудов отдельных органов или 
одной анатомической области (на 
цветных цифровых аппаратах с 
количеством цифровых каналов 
более 512)</t>
  </si>
  <si>
    <t>2.4.22.1. Дуплексное 
сканирование с цветовой и 
спектральной допплерографией 
интра- и экстраренальных 
сосудов почек (на цветных 
цифровых аппаратах с 
количеством цифровых каналов 
более 512)</t>
  </si>
  <si>
    <t>2.5. Лечебно-диагностические 
процедуры под ультразвуковым 
контролем</t>
  </si>
  <si>
    <t>2.5.2.1. Лечебно-диагностическая
 пункция кист, абсцессов</t>
  </si>
  <si>
    <t>Физиотерапевтические услуги, за 
исключением соответствующих 
услуг, выполняемых по 
медицинским показаниям</t>
  </si>
  <si>
    <t>Электролечение</t>
  </si>
  <si>
    <t>Гальванизация общая, местная</t>
  </si>
  <si>
    <t>Электрофорез постоянным, 
импульсным токами</t>
  </si>
  <si>
    <t>Гидрогальванические камерные 
ванны</t>
  </si>
  <si>
    <t>Электродиагностика</t>
  </si>
  <si>
    <t>Электростимуляция нервно-
мышечных структур в области 
лица</t>
  </si>
  <si>
    <t>Электростимуляция нервно-
мышечных структур в области 
туловища, конечностей</t>
  </si>
  <si>
    <t>Электросон, трансцеребральная 
электротерапия</t>
  </si>
  <si>
    <t>Диадинамотерапия</t>
  </si>
  <si>
    <t>Амплипульстерапия</t>
  </si>
  <si>
    <t>Дарсонвализация местная</t>
  </si>
  <si>
    <t>Франклинизация общая</t>
  </si>
  <si>
    <t>Индуктотермия</t>
  </si>
  <si>
    <t>Ультравысокочастотная терапия</t>
  </si>
  <si>
    <t>Дециметроволновая терапия</t>
  </si>
  <si>
    <t>Сантиметроволновая терапия</t>
  </si>
  <si>
    <t>Миллиметроволновая терапия</t>
  </si>
  <si>
    <t>Магнитотерапия местная</t>
  </si>
  <si>
    <t>Магнитотерапия общая, 
термомагнитотерапия общая</t>
  </si>
  <si>
    <t>Светолечение</t>
  </si>
  <si>
    <t>Определение биодозы</t>
  </si>
  <si>
    <t>Ультрафиолетовое облучение 
общее</t>
  </si>
  <si>
    <t>Ультрафиолетовое облучение 
местное</t>
  </si>
  <si>
    <t>Лазеротерапия, 
магнитолазеротерапия 
чрескожная</t>
  </si>
  <si>
    <t>Надвенное лазерное облучение, 
магнитолазерное облучение</t>
  </si>
  <si>
    <t>Фотохромотерапия, окулярные 
методики</t>
  </si>
  <si>
    <t>Воздействие факторами 
механической природы</t>
  </si>
  <si>
    <t>Ультразвуковая терапия</t>
  </si>
  <si>
    <t>Ультрафонофорез (стандарстный)</t>
  </si>
  <si>
    <t>Механический аппаратный 
массаж на массажной кушетке, 
массажном кресле с локальной 
термотерапией</t>
  </si>
  <si>
    <t>Ингаляционная терапия</t>
  </si>
  <si>
    <t>Ингаляции лекарственные</t>
  </si>
  <si>
    <t>Термолечение</t>
  </si>
  <si>
    <t>Парафиновые, озокеритовые 
аппликации</t>
  </si>
  <si>
    <t>Грязелечение внутриполостное</t>
  </si>
  <si>
    <t>Грязелечение внутриполостное с 
дополнительной аппликацией</t>
  </si>
  <si>
    <t>Электрогрязевая процедура с 
применением постоянного или 
импульсного токов</t>
  </si>
  <si>
    <t>3.1. Электрокардиографические 
исследования</t>
  </si>
  <si>
    <t>3.1.1. Электрокардиограмма в 12 
отведениях</t>
  </si>
  <si>
    <t>3.1.1.1. Электрокардиограмма в 
12 отведениях без 
функциональных проб</t>
  </si>
  <si>
    <t>3.1.1.2. Электрокардиограмма в 
12 отведениях с 
функциональными пробами (за 
одну пробу)</t>
  </si>
  <si>
    <t>3.1.1.3. Электрокардиограмма в 
дополнительных отведениях</t>
  </si>
  <si>
    <t>3.1.2. Электрокардиографическое 
исследование с непрерывной 
суточной регистрацией 
электрокардиограммы в период 
свободной активности пациента 
(холтеровское мониторирование)</t>
  </si>
  <si>
    <t>3.1.2.1. 
Электрокардиографическое 
исследование с непрерывной 
суточной регистрацией 
электрокардиограммы в период 
свободной активности пациента 
(холтеровское мониторирование 
стандартное)</t>
  </si>
  <si>
    <t>3.1.3. Электрокардиографическое 
исследование с дозированной 
физической нагрузкой 
(велоэргометрия, тредмил-тест) 
(ВЭМ)</t>
  </si>
  <si>
    <t>3.1.4. Электрокардио-топограмма в 
60 отведениях (ЭКТГ-60)</t>
  </si>
  <si>
    <t>3.1.4.1. 
Электрокардиотопограмма-60</t>
  </si>
  <si>
    <t>3.2. Реографические исследования 
(на автоматизированном 
оборудовании)</t>
  </si>
  <si>
    <t>3.2.1. Исследование центральной 
гемодинамики (ЦГД)</t>
  </si>
  <si>
    <t>3.2.2. Реовазография верхних или 
нижних конечностей (2 сегмента)</t>
  </si>
  <si>
    <t>3.2.2.1. Реовазография верхних 
или нижних конечностей (2 
сегмента)  (РВГ) без проведения 
функциональных проб</t>
  </si>
  <si>
    <t>3.2.2.2. Проведение 
функциональной пробы при 
реовазографии (РВГ) верхних или
 нижних конечностей (2 сегмента) 
за одну пробу</t>
  </si>
  <si>
    <t>3.2.3. Реоэнцефалография (2 
симметричных участка)</t>
  </si>
  <si>
    <t>3.2.3.1. Реоэнцефалография (2 
симметричных участка)   (РЭГ)</t>
  </si>
  <si>
    <t>3.2.3.2. Проведение 
функциональной пробы при 
реоэнцефалографии (РЭГ) (2 
симетричных участка) (за одну 
пробу)</t>
  </si>
  <si>
    <t>3.3. Исследование функции 
внешнего дыхания (на 
автоматизированном оборудовании)</t>
  </si>
  <si>
    <t>3.3.1. Исследование функции 
внешнего дыхания без 
функциональных проб</t>
  </si>
  <si>
    <t>3.3.2. Проведение 
функциональной пробы при 
исследовании функции внешнего 
дыхания (за одну пробу)</t>
  </si>
  <si>
    <t>3.3.3. Пневмотахометрия (ФВД)</t>
  </si>
  <si>
    <t>3.3.4. Регистрация кривой поток –
 объем форсированного выдоха</t>
  </si>
  <si>
    <t>3.4. Электроэнцефалографические 
исследования</t>
  </si>
  <si>
    <t>3.4.1. Электроэнцефалография 
(ЭЭГ)</t>
  </si>
  <si>
    <t>3.4.2. Электроэнцефалография с 
компьютерной обработкой данных</t>
  </si>
  <si>
    <t>3.4.3. Электроэнцефалография с 
функциональными пробами 
(фотостимуляцией, 
гипервентиляцией, 
фоностимуляцией)</t>
  </si>
  <si>
    <t>3.5. Электромиографические 
исследования (ЭМГ)</t>
  </si>
  <si>
    <t>3.5.1. Вызванные потенциалы 
головного мозга одной 
модальности</t>
  </si>
  <si>
    <t>3.5.2. Электромиография 
стандартная с исследованием 
моторных волокон</t>
  </si>
  <si>
    <t>3.6. Динамическое исследование 
артериального давления при 
непрерывной суточной регистрации 
(суточное мониторирование 
артериального давления – СМАД)</t>
  </si>
  <si>
    <t>3.6.1. Динамическое 
исследование артериального 
давления при непрерывной 
суточной регистрации (суточное 
мониторирование артериального 
давления – СМАД) (стандартное)</t>
  </si>
  <si>
    <t>3.6.2. Динамическое 
исследование артериального 
давления при непрерывной 
суточной регистрации (суточное 
мониторирование артериального 
давления – СМАД) (стандартное с
 дополнительными функциями)</t>
  </si>
  <si>
    <t>3.7. Информационная проба с 
контролем артериального давления
 и ЭКГ</t>
  </si>
  <si>
    <t>Общая хирургия</t>
  </si>
  <si>
    <t>Первичная хирургическая 
обработка раны</t>
  </si>
  <si>
    <t>Вскрытие и дренирование 
фурункула или карбункула или 
гидраденита</t>
  </si>
  <si>
    <t>Радикальное иссечение и 
дренирование флегмон или 
абсцессов</t>
  </si>
  <si>
    <t>Вскрытие и дренирование 
флегмон или абсцессов мягких 
тканей кисти</t>
  </si>
  <si>
    <t>Удаление нагноившейся опухоли</t>
  </si>
  <si>
    <t>Вскрытие кожного или 
подкожного панариция</t>
  </si>
  <si>
    <t>Вскрытие и дренирование 
костного или суставного или 
сухожильного панариция</t>
  </si>
  <si>
    <t>Первичная обработка ожогов или 
иссечение некротических тканей</t>
  </si>
  <si>
    <t>Иссечение гнойного бартолинита</t>
  </si>
  <si>
    <t>Аутодермопластика свыше 100 кв
.см</t>
  </si>
  <si>
    <t>Удаление ногтя</t>
  </si>
  <si>
    <t>Радикальные операции при 
гидрадените</t>
  </si>
  <si>
    <t>Лапароскопическая 
холецистэктомия</t>
  </si>
  <si>
    <t>Открытая холецистэктомия</t>
  </si>
  <si>
    <t>Лапароскопическая 
герниопластика</t>
  </si>
  <si>
    <t>Грыжесечение паховой грыжи 
(простой)</t>
  </si>
  <si>
    <t>Грыжесечение паховой грыжи 
двусторонней (простой)</t>
  </si>
  <si>
    <t>Грыжесечение паховой грыжи 
(рецидивной)</t>
  </si>
  <si>
    <t>Грыжесечение паховой грыжи с 
использованием аллопластики</t>
  </si>
  <si>
    <t>Грыжесечение пупочной грыжи 
(простой)</t>
  </si>
  <si>
    <t>Грыжесечение пупочной грыжи 
(рецидивной)</t>
  </si>
  <si>
    <t>Грыжесечение пупочной грыжи с 
использованием аллопластики</t>
  </si>
  <si>
    <t>Операция по поводу диастаза 
прямых мышц живота</t>
  </si>
  <si>
    <t>Грыжесечение грыжи спигелевой 
линии</t>
  </si>
  <si>
    <t>Грыжесечение бедренной грыжи 
простой</t>
  </si>
  <si>
    <t>Грыжесечение бедренной грыжи 
с использованием аллопластика</t>
  </si>
  <si>
    <t>Операция по поводу 
послеоперационной вентральной 
грыжи (простой)</t>
  </si>
  <si>
    <t>Операция по поводу 
послеоперационной вентральной 
грыжи (сложной)</t>
  </si>
  <si>
    <t>Операция по поводу 
послеоперационной гигантской 
грыжи</t>
  </si>
  <si>
    <t>Операция по поводу 
послеоперационной вентральной 
грыжи неосложненной с 
использованием 
аутодермопластики</t>
  </si>
  <si>
    <t>Операция по поводу 
послеоперационной вентральной 
грыжи неосложненной с 
использованием алломатериалов</t>
  </si>
  <si>
    <t>Операция по поводу 
послеоперационной вентральной 
грыжи неосложненной с 
использованием аллопластики с 
видеоподдержкой</t>
  </si>
  <si>
    <t>Хирургические манипуляции</t>
  </si>
  <si>
    <t>Перевязка</t>
  </si>
  <si>
    <t>Наложение гипсовой лонгеты</t>
  </si>
  <si>
    <t>Снятие гипсовой лонгеты</t>
  </si>
  <si>
    <t>Вправление вывиха</t>
  </si>
  <si>
    <t>Внутрисуставная блокада</t>
  </si>
  <si>
    <t>Анестезия места перелома</t>
  </si>
  <si>
    <t>Паравертебральная блокада</t>
  </si>
  <si>
    <t>Блокада перианальная 
копчиковая</t>
  </si>
  <si>
    <t>Блокада паранефральная</t>
  </si>
  <si>
    <t>Лечебно-диагностическая 
пункция</t>
  </si>
  <si>
    <t>лечебно-диагностическая пункция
 с забором материала для 
исследования</t>
  </si>
  <si>
    <t>Трепанбиопсия костная или 
костнопозвоночная</t>
  </si>
  <si>
    <t>Электрокоагуляция одного элемета 
доброкачественного 
новообразования кожи (бородавка, 
папиллома, кондилома, кератома, 
кератопапиллома) или 
контагиозного моллюска в 
аногенитальной области</t>
  </si>
  <si>
    <t>Выбор врача-специалиста 
хирургического профиля при 
выполнении плановой операции</t>
  </si>
  <si>
    <t>врач-специалист 2 категории</t>
  </si>
  <si>
    <t>врач-специалист 1 категории</t>
  </si>
  <si>
    <t>врач-специалист высшей 
категории</t>
  </si>
  <si>
    <t>Выбор врача-специалиста 
хирургического профиля при 
выполнении плановой 
высокотехнологичной и сложной 
операции</t>
  </si>
  <si>
    <t>4.1. Эндоскопические 
диагностические исследования</t>
  </si>
  <si>
    <t>4.1.1. Эзофагоскопия</t>
  </si>
  <si>
    <t>4.1.1.2. Эзофагоскопия на 
видеоэндоскопической системе 
без функции хромоскопии</t>
  </si>
  <si>
    <t>4.1.1.3. Эзофагоскопия на 
фиброэндоскопах</t>
  </si>
  <si>
    <t>4.1.2. Эзофагогастроскопия</t>
  </si>
  <si>
    <t>4.1.2.2. Эзофагогастроскопия на 
видеоэндоскопической системе 
без функции хромоскопии</t>
  </si>
  <si>
    <t>4.1.2.3. Эзофагогастроскопия на 
фиброэндоскопах</t>
  </si>
  <si>
    <t>4.1.3. Эзофагогастродуоденоскопия</t>
  </si>
  <si>
    <t>4.1.3.2. 
Эзофагогастродуоденоскопия на 
видеоэндоскопической системе 
без функции хромоскопии</t>
  </si>
  <si>
    <t>4.1.3.3. 
Эзофагогастродуоденоскопия на 
фиброэндоскопах</t>
  </si>
  <si>
    <t>4.1.5. Трахеобронхоскопия</t>
  </si>
  <si>
    <t>4.1.5.3. Трахеобронхоскопия на 
фиброэндоскопах</t>
  </si>
  <si>
    <t>4.1.10. Ректоскопия</t>
  </si>
  <si>
    <t>4.1.10.2. Ректоскопия на 
видеоэндоскопической системе 
без функции хромоскопии</t>
  </si>
  <si>
    <t>4.1.10.3. Ректоскопия на 
фиброэндоскопах</t>
  </si>
  <si>
    <t>4.1.11. Ректосигмоскопия</t>
  </si>
  <si>
    <t>4.1.11.2. Ректосигмоскопия на 
видеоэндоскопической системе 
без функции хромоскопии</t>
  </si>
  <si>
    <t>4.1.11.3. Ректосигмоскопия на 
фиброэндоскопах</t>
  </si>
  <si>
    <t>4.1.12. Ректосигмоколоноскопия</t>
  </si>
  <si>
    <t>4.1.12.2. Ректосигмоколоноскопия
 на видеоэндоскопической 
системе без функции 
хромоскопии</t>
  </si>
  <si>
    <t>4.1.12.3. Ректосигмоколоноскопия
 на фиброэндоскопах</t>
  </si>
  <si>
    <t>4.2. Эндоскопические лечебно-
диагностические процедуры и 
операции</t>
  </si>
  <si>
    <t>4.2.1. Эзофагоскопия</t>
  </si>
  <si>
    <t>4.2.1.2. Эзофагоскопия на 
видеоэндоскопической системе 
без функции хромоскопии</t>
  </si>
  <si>
    <t>4.2.1.3. Эзофагоскопия на 
фиброэндоскопах</t>
  </si>
  <si>
    <t>4.2.2. Эзофагогастроскопия</t>
  </si>
  <si>
    <t>4.2.2.2. Эзофагогастроскопия на 
видеоэндоскопической системе 
без функции хромоскопии</t>
  </si>
  <si>
    <t>4.2.2.3. Эзофагогастроскопия на 
фиброэндоскопах</t>
  </si>
  <si>
    <t>4.2.3. Эзофагогастродуоденоскопия</t>
  </si>
  <si>
    <t>4.2.3.2. 
Эзофагогастродуоденоскопия на 
видеоэндоскопической системе 
без функции хромоскопии</t>
  </si>
  <si>
    <t>4.2.3.3. 
Эзофагогастродуоденоскопия на 
фиброэндоскопах</t>
  </si>
  <si>
    <t>4.2.4. Эзофагогастродуоденоскопия
 (сложная)</t>
  </si>
  <si>
    <t>4.2.4.2. 
Эзофагогастродуоденоскопия 
(сложная) на 
видеоэндоскопической системе 
без функции хромоскопии</t>
  </si>
  <si>
    <t>4.2.4.3. 
Эзофагогастродуоденоскопия 
(сложная) на фиброэндоскопах</t>
  </si>
  <si>
    <t>4.2.5. Трахеобронхоскопия</t>
  </si>
  <si>
    <t>4.2.5.3. Трахеобронхоскопия на 
фиброэндоскопах</t>
  </si>
  <si>
    <t>4.2.12. Ректоскопия</t>
  </si>
  <si>
    <t>4.2.12.2. Ректоскопия на 
видеоэндоскопической системе 
без функции хромоскопии</t>
  </si>
  <si>
    <t>4.2.12.3. Ректоскопия на 
фиброэндоскопах</t>
  </si>
  <si>
    <t>4.2.13. Ректосигмоскопия</t>
  </si>
  <si>
    <t>4.2.13.2. Ректосигмоскопия на 
видеоэндоскопической системе 
без функции хромоскопии</t>
  </si>
  <si>
    <t>4.2.13.3. Ректосигмоскопия на 
фиброэндоскопах</t>
  </si>
  <si>
    <t>4.2.14. Ректосигмоколоноскопия</t>
  </si>
  <si>
    <t>4.2.14.2. Ректосигмоколоноскопия
 на видеоэндоскопической 
системе без функции 
хромоскопии</t>
  </si>
  <si>
    <t>4.2.14.3. Ректосигмоколоноскопия
 на фиброэндоскопах</t>
  </si>
  <si>
    <t>4.3. Прочие манипуляции</t>
  </si>
  <si>
    <t>4.3.1. Взятие биопсийного 
материала на гистологическое 
исследование</t>
  </si>
  <si>
    <t>4.3.1.2. Взятие биопсийного 
материала на гистологическое 
исследование на 
видеоэндоскопической системе 
без функции хромоскопии</t>
  </si>
  <si>
    <t>4.3.1.3. Взятие биопсийного 
материала на гистологическое 
исследование на 
фиброэндоскопах</t>
  </si>
  <si>
    <t>4.3.2. Взятие биопсийного 
материала на цитологическое 
исследование</t>
  </si>
  <si>
    <t>4.3.2.2. Взятие биопсийного 
материала на цитологическое 
исследование на 
видеоэндоскопической системе 
без функции хромоскопии</t>
  </si>
  <si>
    <t>4.3.2.3. Взятие биопсийного 
материала на цитологическое 
исследование на 
фиброэндоскопах</t>
  </si>
  <si>
    <t>4.3.3. Выполнение уреазного теста</t>
  </si>
  <si>
    <t>4.3.3.2. Выполнение уреазного 
теста на видеоэндоскопической 
системе без функции 
хромоскопии</t>
  </si>
  <si>
    <t>4.3.3.3. Выполнение уреазного 
теста на фиброэндоскопах</t>
  </si>
  <si>
    <t>Стоимость материала, 
оплачиваемого дополнительно</t>
  </si>
  <si>
    <t>Тест-система Хелпил на 
определение вируса Helicobacter 
pylor</t>
  </si>
  <si>
    <t>Анестезия</t>
  </si>
  <si>
    <t>Единица
измерения</t>
  </si>
  <si>
    <t>операция</t>
  </si>
  <si>
    <t>исслед.</t>
  </si>
  <si>
    <t>регистра
ци</t>
  </si>
  <si>
    <t>проба</t>
  </si>
  <si>
    <t>пипетир.</t>
  </si>
  <si>
    <t>процеду
ра</t>
  </si>
  <si>
    <t>операци
я</t>
  </si>
  <si>
    <t>процедура</t>
  </si>
  <si>
    <t>1 
койко/д</t>
  </si>
  <si>
    <t>роды</t>
  </si>
  <si>
    <t>курс</t>
  </si>
  <si>
    <t>услуга</t>
  </si>
  <si>
    <t>1 час</t>
  </si>
  <si>
    <t>30 мин</t>
  </si>
  <si>
    <t>осмотр</t>
  </si>
  <si>
    <t>заключени
е</t>
  </si>
  <si>
    <t>регистрац
и</t>
  </si>
  <si>
    <t>манипуля
ц.</t>
  </si>
  <si>
    <t>манипул
яц.</t>
  </si>
  <si>
    <t>сеанс</t>
  </si>
  <si>
    <t>консульт
ац</t>
  </si>
  <si>
    <t>лист</t>
  </si>
  <si>
    <t>занятие</t>
  </si>
  <si>
    <t>подг.
этап</t>
  </si>
  <si>
    <t>освидет.</t>
  </si>
  <si>
    <t>1 койко/д</t>
  </si>
  <si>
    <t>заключе
ние</t>
  </si>
  <si>
    <t>сутки</t>
  </si>
  <si>
    <t>приём</t>
  </si>
  <si>
    <t>флак</t>
  </si>
  <si>
    <t>шт</t>
  </si>
  <si>
    <t>компл</t>
  </si>
  <si>
    <t>обработк
а</t>
  </si>
  <si>
    <t>Тариф без
учета
НДС, руб.</t>
  </si>
  <si>
    <t>Тариф с
учетом НДС,
руб.</t>
  </si>
  <si>
    <t>Стоимость
материалов,
 руб.</t>
  </si>
  <si>
    <t>"УТВЕРЖДАЮ"</t>
  </si>
  <si>
    <t>Главный врач УЗ "
Волковысская центральная 
районная больница" Грицкевич 
Е.З.</t>
  </si>
  <si>
    <t>"     "</t>
  </si>
  <si>
    <t>В том
числе
НДС, руб.</t>
  </si>
  <si>
    <t>Итого цена 
услуги, руб.</t>
  </si>
  <si>
    <t>Лабораторные методы 
исследования при прерывании 
беременности без медицинских 
показаний:</t>
  </si>
  <si>
    <t>Итого мазок:</t>
  </si>
  <si>
    <t>Определение группы крови и МРП 
на сифилис:</t>
  </si>
  <si>
    <t>Итого:</t>
  </si>
  <si>
    <t>1 
койко/день</t>
  </si>
  <si>
    <t>заключение</t>
  </si>
  <si>
    <t>регистраци</t>
  </si>
  <si>
    <t>манипуляц.</t>
  </si>
  <si>
    <t>Распечатка или запись результатов
 рентгенкомпьютерного 
исследования на электронный или 
бумажный носители (CD-R)</t>
  </si>
  <si>
    <t>Распечатка или запись результатов
 рентгенкомпьютерного 
исследования на электронный или 
бумажный носители (DVD-R)</t>
  </si>
  <si>
    <t>Вакцины гриппозные:</t>
  </si>
  <si>
    <t>Вакцина "Гриппол Плюс - 1" (пр-
во Россия)</t>
  </si>
  <si>
    <t xml:space="preserve">Платная иммунизация населения 
(детей) против инфекционных 
заболеваний (по желанию): 
вакцина "Гексаксим" </t>
  </si>
  <si>
    <t>Консультация врача-специалиста 
второй квалификационной 
категории:</t>
  </si>
  <si>
    <t>Консультация врача-специалиста 
первой квалификационной 
категории:</t>
  </si>
  <si>
    <t>Консультация врача-специалиста 
высшей квалификационной 
категории:</t>
  </si>
  <si>
    <t>консульт
ация</t>
  </si>
  <si>
    <t>Ксерокопия печатной продукции на 
копировально-множительной 
технике:</t>
  </si>
  <si>
    <t xml:space="preserve">1.2. Прием и регистрация проб 
</t>
  </si>
  <si>
    <t>Исследование кала с помощью 
концентратора кишечных паразитов "Parasept SF"</t>
  </si>
  <si>
    <t xml:space="preserve">1.1.2. Пипетирование 
полуавтоматическими дозаторами
</t>
  </si>
  <si>
    <t xml:space="preserve">1.1.2. Пипетирование 
полуавтоматическими дозаторами
 </t>
  </si>
  <si>
    <t>5.1.1.4. Определение 
концентрации электролитов (К, Na, Cl) с использованием 
автоматических ионоселективных 
анализаторов (1 проба) EasyLyte</t>
  </si>
  <si>
    <t>5.1.1.4. Определение 
концентрации электролитов (К, Na, Ca ионизированный) с 
использованием автоматических 
ионоселективных анализаторов (1
 проба) EasyStat</t>
  </si>
  <si>
    <t>7.4.2.  Количественное 
определение кардиомаркеров, 
онкомаркеров, белков острой 
фазы (далее - БОФ), 
прокальцитонина, D-димеров и 
других маркеров с помощью 
иммунохроматографических 
считывающих устройств 
(экспресс-тест D-Dimer-check-1 
для анализатора)</t>
  </si>
  <si>
    <t>7.4.2. Количественное 
определение кардиомаркеров, 
онкомаркеров, белков острой 
фазы (далее - БОФ), 
прокальцитонина, D-димеров и 
других маркеров с помощью 
иммунохроматографических 
считывающих устройств 
(экспресс-тест FRT-check-1 для 
анализатора "Easyreader"</t>
  </si>
  <si>
    <t xml:space="preserve">Промывание слезных путей 
</t>
  </si>
  <si>
    <t xml:space="preserve">Эпиляция ресниц </t>
  </si>
  <si>
    <t xml:space="preserve">Массаж век с тушированием 
</t>
  </si>
  <si>
    <t>Итого мед.осмотр:</t>
  </si>
  <si>
    <t>1.1.1.2.1. в одной проекции</t>
  </si>
  <si>
    <t>1.1.4.1. Экскреторная урография</t>
  </si>
  <si>
    <t xml:space="preserve">2.2.1.1. Почки и надпочечники (на
 цветных цифровых аппаратах) 
</t>
  </si>
  <si>
    <t>2.2.9.3. Половой член (на черно-белых аппаратах)</t>
  </si>
  <si>
    <t>2.3.6.1. Суставы парные на 
цветных цифровых аппаратах</t>
  </si>
  <si>
    <t>Экономист</t>
  </si>
  <si>
    <t>Ю.А.Макарова</t>
  </si>
  <si>
    <t>20   г
.</t>
  </si>
  <si>
    <t>ПЭО</t>
  </si>
  <si>
    <t>касса пол.</t>
  </si>
  <si>
    <t>бухг. Маша</t>
  </si>
  <si>
    <t>гор.пол.</t>
  </si>
  <si>
    <t>стенд пол.</t>
  </si>
  <si>
    <t>112 каб. п/о</t>
  </si>
  <si>
    <t>дет.пол</t>
  </si>
  <si>
    <t>Россь</t>
  </si>
  <si>
    <t>Кр.село</t>
  </si>
  <si>
    <t>9 экз.</t>
  </si>
  <si>
    <t>8.1.19. Обнаружение Demodex 
foliorum hominis в исследуемом 
материале с забором материала в лаборатории</t>
  </si>
  <si>
    <t>1.1.2. Пипетирование 
полуавтоматическим дозатором (2 раза)</t>
  </si>
  <si>
    <t>1.1.2. Пипетирование 
полуавтоматическим дозатором (6 раз)</t>
  </si>
  <si>
    <t>10 экз.</t>
  </si>
  <si>
    <t>пр.отд.</t>
  </si>
  <si>
    <t>января</t>
  </si>
  <si>
    <t>2020 г
.</t>
  </si>
  <si>
    <t>"20"</t>
  </si>
  <si>
    <t>Рефлексотерапия</t>
  </si>
  <si>
    <t>1. Консультация</t>
  </si>
  <si>
    <t>1.1. Первичная консультация 
врача-рефлексотерапевта</t>
  </si>
  <si>
    <t>1.2. Повторная консультация 
врача-рефлексотерапевта</t>
  </si>
  <si>
    <t>3. Методы рефлексотерапии</t>
  </si>
  <si>
    <t>3.1. Классическое 
иглоукалывание (акупунктура)</t>
  </si>
  <si>
    <t>3.14. Аурикулярная 
рефлексотерапия</t>
  </si>
  <si>
    <t>3.30. Пунктурная гирудотерапия</t>
  </si>
  <si>
    <t>Стоимость основного материала, 
который оплачивается заказчиком 
дополнительно:</t>
  </si>
  <si>
    <t>Игла акупунктурная iMed длина 
30мм. диаметр 0.30мм, 
одноразовая стерильная; пр-во 
Китай</t>
  </si>
  <si>
    <t>Игла акупунктурная iMed длина 
40мм. диаметр 0.30мм, 
одноразовая стерильная; пр-во 
Китай</t>
  </si>
  <si>
    <t>марта</t>
  </si>
  <si>
    <t>1.7.6.</t>
  </si>
  <si>
    <t>Платная иммунизация населения 
(детей) против инфекционных 
заболеваний (по желанию): 
вакцина "Превенар 13"</t>
  </si>
  <si>
    <t>2.44</t>
  </si>
  <si>
    <t>Общий анализ крови без 
эритроцитов (тройка) (кровь из 
вены)</t>
  </si>
  <si>
    <t/>
  </si>
  <si>
    <t>3.1.11.2.1. Исследование пробы 
крови с использованием 
гематологических анализаторов 
автоматических, без 
дифференцировки лейкоцитарной 
формулы с ручной подачей 
образцов</t>
  </si>
  <si>
    <t>1.30</t>
  </si>
  <si>
    <t>0.98</t>
  </si>
  <si>
    <t>0.21</t>
  </si>
  <si>
    <t>1.1.1. Пипетирование 
стеклянными пипетками (2 раза)</t>
  </si>
  <si>
    <t>0.06</t>
  </si>
  <si>
    <t>0.68</t>
  </si>
  <si>
    <t>0.01</t>
  </si>
  <si>
    <t>Развернутый анализ крови (без 
эритроцитов) (кровь из вены)</t>
  </si>
  <si>
    <t>3.1.11.3.1. Исследование пробы 
крови с использованием 
гематологических анализаторов 
автоматических с 
дифференцировкой 
лейкоцитарной формулы с ручной
 подачей образцов</t>
  </si>
  <si>
    <t>1.60</t>
  </si>
  <si>
    <t>2.4.3.</t>
  </si>
  <si>
    <t>2.4.4.</t>
  </si>
  <si>
    <t>2.5.2.</t>
  </si>
  <si>
    <t>2.9.1.</t>
  </si>
  <si>
    <t>2.</t>
  </si>
  <si>
    <t>2.3.3.</t>
  </si>
  <si>
    <t>2.3.4.</t>
  </si>
  <si>
    <t>2.3.5.</t>
  </si>
  <si>
    <t>2.3.6.</t>
  </si>
  <si>
    <t>2.3.7.</t>
  </si>
  <si>
    <t>2.3.8.</t>
  </si>
  <si>
    <t>Обнаружение антигена лямблий в кале экспресс-тестом</t>
  </si>
  <si>
    <t>5.1.1.1.21.7. Определение 
активности креатинфосфокиназы с  использованием одноканальных биохимических фотометров</t>
  </si>
  <si>
    <t>Определение активности 
креатинфосфокиназы в сыворотке крови</t>
  </si>
  <si>
    <t>Определение активности ГГТП в  сыворотке крови</t>
  </si>
  <si>
    <t>5.1.1.4. Определение 
концентрации электролитов (К, Na, Ca ионизированный) с 
использованием автоматических 
ионоселективных анализаторов (1  проба) EasyStat</t>
  </si>
  <si>
    <t>Экспресс-тест для определения в кале антител к Helicobacter pylori методом иммунохроматографии</t>
  </si>
  <si>
    <t>Определение мочевой кислоты в сыворотке крови</t>
  </si>
  <si>
    <t>Определение глюкозы в сыворотке венозной крови</t>
  </si>
  <si>
    <t>5.1.1.1.3.2. Определение 
мочевины кинетическим методом с использованием одноканальных  биохимических фотометров</t>
  </si>
  <si>
    <t>Определение общего билирубина в  сыворотке крови</t>
  </si>
  <si>
    <t>Определение концентрации магния в сыворотке крови</t>
  </si>
  <si>
    <t>5.1.1.1.21.4. Определение 
активности лактатдегидрогеназы с  использованием одноканальных 
биохимических фотометров</t>
  </si>
  <si>
    <t>12 марта  2020г.</t>
  </si>
  <si>
    <t>12 марта 2020г.</t>
  </si>
  <si>
    <t>1.1.1.2.3.</t>
  </si>
  <si>
    <t>1.1.1.6.3.</t>
  </si>
  <si>
    <t>1.1.1.7.4</t>
  </si>
  <si>
    <t>1.1.1.8.4</t>
  </si>
  <si>
    <t>1.1.1.9.4</t>
  </si>
  <si>
    <t>1.1.1.10.4</t>
  </si>
  <si>
    <t>1.1.1.11.4</t>
  </si>
  <si>
    <t>1.1.1.12.3.</t>
  </si>
  <si>
    <t>1.1.1.12.4</t>
  </si>
  <si>
    <t>Рентгеновская компьютерная 
томография отдела позвоночника с контрастным усилением на 
рентгеновских компьютерных 
томографах со спиральной 
многосрезовой технологией 
сканирования</t>
  </si>
  <si>
    <t>Компьютерная томографическая ангиография на 
рентгеновских компьютерных 
томографах со спиральной 
многосрезовой технологией 
сканирования</t>
  </si>
  <si>
    <t>1.1.7.19.1. КТ-ангиография на рентгеновских компьютерных томографах со спиральной многосрезовой технологией сканирования</t>
  </si>
  <si>
    <t>1.1.1.20.7.</t>
  </si>
  <si>
    <t>1.1.1.21.</t>
  </si>
  <si>
    <t>1.1.7.21. Заочная консультация исследования на электронном носителе с составлением протокола описания</t>
  </si>
  <si>
    <t>консультация</t>
  </si>
  <si>
    <t>1.1.1.22.</t>
  </si>
  <si>
    <t>1.1.1.22.1.</t>
  </si>
  <si>
    <t>1.1.1.22.2.</t>
  </si>
  <si>
    <t>1.1.1.22.3.</t>
  </si>
  <si>
    <t>1.1.1.22.4.</t>
  </si>
  <si>
    <t>1.1.1.22.5.</t>
  </si>
  <si>
    <t>1.1.1.22.6.</t>
  </si>
  <si>
    <t>Главный врач УЗ "
Волковысская центральная 
районная больница" Грицкевич Е.З.</t>
  </si>
  <si>
    <t>"20" марта 2020г.</t>
  </si>
  <si>
    <t>Распечатка или запись результатов
 рентгенкомпьютерного 
исследования на электронный или бумажный носители</t>
  </si>
  <si>
    <t>Распечатка или запись результатов
 рентгенкомпьютерного 
исследования на электронный или бумажный носители (CD-R)</t>
  </si>
  <si>
    <t>Распечатка или запись результатов
 рентгенкомпьютерного 
исследования на электронный или бумажный носители (DVD-R)</t>
  </si>
  <si>
    <t>Рентгеновская компьютерная 
томография головного мозга 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</si>
  <si>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лицевого черепа 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</si>
  <si>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шеи без контрастного усиления на рентгеновских компьютерных томографах со спиральной многосрезовой технологией сканирования</t>
  </si>
  <si>
    <t>Рентгеновская компьютерная 
томография грудной полости 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</si>
  <si>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брюшной полости 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</si>
  <si>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брюшной полости с контрастным усилением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</si>
  <si>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таза без контрастного усиления на рентгеновских компьютерных томографах со спиральной многосрезовой технологией сканирования</t>
  </si>
  <si>
    <t>Рентгеновская компьютерная 
томография таза с контрастным усилением на рентгеновских компьютерных томографах со спиральной многосрезовой технологией сканирования</t>
  </si>
  <si>
    <t>Рентгеновская компьютерная 
томография позвоночного сегмента без контрастного усиления на рентгеновских компьютерных томографах со спиральной многосрезовой технологией сканирования</t>
  </si>
  <si>
    <t>Рентгеновская компьютерная 
томография позвоночного сегмента с контрастным усилением на рентгеновских компьютерных томографах со спиральной многосрезовой технологией сканирования</t>
  </si>
  <si>
    <t>Рентгеновская компьютерная 
томография отдела позвоночника 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</si>
  <si>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отдела позвоночника с контрастным усилением на рентгеновских компьютерных томографах со спиральной многосрезовой технологией сканирования</t>
  </si>
  <si>
    <t>Рентгеновская компьютерная 
томография костей и суставов без контрастного усиления на 
рентгеновских компьютерных 
томографах со спиральной 
многосрезовой технологией 
сканирования</t>
  </si>
  <si>
    <t>Рентгеновская компьютерная 
томография костей и суставов с контрастным усилением на 
рентгеновских компьютерных 
томографах со спиральной 
многосрезовой технологией 
сканирования</t>
  </si>
  <si>
    <t>Компьютерная томографическая ангиография на рентгеновских компьютерных томографах со спиральной многосрезовой технологией сканирования</t>
  </si>
  <si>
    <t>Стоимость материала, который оплачивается заказчиком дополнительно</t>
  </si>
  <si>
    <r>
      <t xml:space="preserve">3.8. Электрокардиографическое 
исследование и исследование артериального давления с непрерывной 
суточной регистрацией в период 
свободной активности пациента 
(холтеровское мониторирование и суточное мониторирование артериального 
давления) стандартное </t>
    </r>
    <r>
      <rPr>
        <b/>
        <sz val="10"/>
        <color theme="1"/>
        <rFont val="Times New Roman"/>
        <family val="1"/>
        <charset val="204"/>
      </rPr>
      <t>(ХМ+СМАД)</t>
    </r>
  </si>
  <si>
    <t>20 марта 2020г.</t>
  </si>
  <si>
    <t>3.1.1.1. Электрокардиограмма в 
12 отведениях без функциональных проб</t>
  </si>
  <si>
    <t>3.1.4. Электрокардио-топограмма в 60 отведениях (ЭКТГ-60)</t>
  </si>
  <si>
    <t>3.6.2. Динамическое 
исследование артериального 
давления при непрерывной 
суточной регистрации (суточное 
мониторирование артериального 
давления – СМАД) (стандартное с  дополнительными функциями)</t>
  </si>
  <si>
    <r>
      <t xml:space="preserve">3.8. Электрокардиографическое 
исследование и исследование артериального давления с непрерывной суточной регистрацией в период свободной активности пациента 
(холтеровское мониторирование и суточное мониторирование артериального давления) стандартное </t>
    </r>
    <r>
      <rPr>
        <b/>
        <sz val="10"/>
        <color theme="1"/>
        <rFont val="Times New Roman"/>
        <family val="1"/>
        <charset val="204"/>
      </rPr>
      <t>(ХМ+СМАД)</t>
    </r>
  </si>
  <si>
    <t>"    "</t>
  </si>
  <si>
    <t>30 марта   2020г.</t>
  </si>
  <si>
    <t>7.22.2. Определение ревматоидного фактора в сыворотке крови латекс-тестом</t>
  </si>
  <si>
    <t>КОМПЛЕКСНЫЕ ИССЛЕДОВАНИЯ,</t>
  </si>
  <si>
    <t xml:space="preserve">оказываемые учреждением здравоохранения </t>
  </si>
  <si>
    <t xml:space="preserve"> "Волковысская центральная районная больница"</t>
  </si>
  <si>
    <t xml:space="preserve">№ п/п </t>
  </si>
  <si>
    <t>Наимненование комплексного исследования</t>
  </si>
  <si>
    <t xml:space="preserve">Стоимость, рублей </t>
  </si>
  <si>
    <t>для граждан РБ</t>
  </si>
  <si>
    <t xml:space="preserve">для иностранных граждан </t>
  </si>
  <si>
    <t>тариф на работу</t>
  </si>
  <si>
    <t>материал</t>
  </si>
  <si>
    <t>всего</t>
  </si>
  <si>
    <t>1.</t>
  </si>
  <si>
    <t>Программа "Здоровое сердце"</t>
  </si>
  <si>
    <t>Программа "Мужчины после 40"</t>
  </si>
  <si>
    <t>ОАК, постановка СОЭ, АСТ, АЛТ, КФК, ЛДГ, глюкоза, общий белок, билирубин общий, билирубин прямой, мочевина, мочевая кислота, креатинин, холестерин, триглицериды, ЛПВП, ЛПНП, щелочная фосфатаза, амилаза,  ГГТ, ПТИ/МНО, ТТГ, св. Т4, АТ к ТПО, ПСА-общий, ПСА свободный, Антитела IgG к Хеликобактер пилори (Helicobacter pylori), УЗИ предстательной железы  с мочевым пузырем и определением остаточной мочи (трансабдоминально), консультация врача-уролога высшей категории</t>
  </si>
  <si>
    <t>3.</t>
  </si>
  <si>
    <t>Программа "Женщины после 40"</t>
  </si>
  <si>
    <t>Программа "Женщины после 40" (стандартное обследование)</t>
  </si>
  <si>
    <t>ОАК, постановка СОЭ, АСТ, АЛТ, КФК, ЛДГ, глюкоза, общий белок, билирубин общий, билирубин прямой, мочевина, мочевая кислота, креатинин, холестерин, триглицериды, ЛПВП, ЛПНП, щелочная фосфатаза, амилаза,  ГГТ, ПТИ/МНО, ТТГ, св. Т4, АТ к ТПО, СА-153, СА-125, НЕ-4, Антитела IgG к Хеликобактер пилори (Helicobacter pylori), УЗИ молочных желез с лимфатическими поверхностными узлами, консультация врача-акушер-гинеколога I категории</t>
  </si>
  <si>
    <t>Программа "Женщины после 40" (с компрессионной эластографией молочных желез)</t>
  </si>
  <si>
    <t>ОАК, постановка СОЭ, АСТ, АЛТ, КФК, ЛДГ, глюкоза, общий белок, билирубин общий, билирубин прямой, мочевина, мочевая кислота, креатинин, холестерин, триглицериды, ЛПВП, ЛПНП, щелочная фосфатаза, амилаза,  ГГТ, ПТИ/МНО, ТТГ, св. Т4, АТ к ТПО, СА-153, СА-125, НЕ-4, Антитела IgG к Хеликобактер пилори (Helicobacter pylori), УЗИ молочных желез с лимфатическими поверхностными узлами, УЗИ молочных желез с лимфатическими поверхностными узлами с компрессионной эластографией, консультация врача-акушер-гинеколога I категории</t>
  </si>
  <si>
    <t>4.</t>
  </si>
  <si>
    <t>Программа "Женщины после 50"</t>
  </si>
  <si>
    <t>ОАК, постановка СОЭ, АСТ, АЛТ, КФК, ЛДГ, глюкоза, общий белок, билирубин общий, билирубин прямой, мочевина, мочевая кислота, креатинин, холестерин, триглицериды, ЛПВП, ЛПНП, щелочная фосфатаза, амилаза,  ГГТ, ПТИ/МНО, ТТГ, св. Т4, АТ к ТПО, СА-153, СА-125, НЕ-4, Антитела IgG к Хеликобактер пилори (Helicobacter pylori), маммография молочных желез, консультация врача-акушер-гинеколога I категории</t>
  </si>
  <si>
    <t>5.</t>
  </si>
  <si>
    <t>Программа "Онкориск для женщин"</t>
  </si>
  <si>
    <t>СА-125, НЕ-4, индекс ROMA, СА-153, С-реактивный белок, щелочная фасфатаза</t>
  </si>
  <si>
    <t>Программа "Онкориск для женщин после 40"</t>
  </si>
  <si>
    <t>СА-125, НЕ-4, индекс ROMA, СА-153, С-реактивный белок, щелочная фасфатаза, УЗИ молочных желез с лимфатическими поверхностными узлами, УЗИ молочных желез с лимфатическими поверхностными узлами с компрессионной эластографией, консультация врача-акушер-гинеколога I категории</t>
  </si>
  <si>
    <t>Программа "Онкориск для женщин после 50"</t>
  </si>
  <si>
    <t>СА-125, НЕ-4, индекс ROMA, СА-153, С-реактивный белок, щелочная фасфатаза, маммография молочных желез, консультация врача-акушер-гинеколога I категории</t>
  </si>
  <si>
    <t>6.</t>
  </si>
  <si>
    <t>Программа "Онкориск для мужчин"</t>
  </si>
  <si>
    <t>ПСА-общий, ПСА-свободный, С-реактивный белок, щелочная фасфатаза</t>
  </si>
  <si>
    <t>Программа "Онкориск для мужчин после 40"</t>
  </si>
  <si>
    <t>ПСА-общий, ПСА-свободный, С-реактивный белок, щелочная фасфатаза, УЗИ предстательной железы  с мочевым пузырем и определением остаточной мочи (трансабдоминально), консультация врача-уролога высшей категории</t>
  </si>
  <si>
    <t>7.</t>
  </si>
  <si>
    <t>Скрининг щитовидной железы</t>
  </si>
  <si>
    <t xml:space="preserve">Первичное обследование щитовидной железы </t>
  </si>
  <si>
    <t>ТТГ, св. Т4, АТ к ТПО</t>
  </si>
  <si>
    <t xml:space="preserve">Полное обследование щитовидной железы </t>
  </si>
  <si>
    <t>УЗИ щитовидной железы с лимфатическими поверхностными узлами, консультация врача-эндокринолога, ТТГ, св. Т4, АТ к ТПО</t>
  </si>
  <si>
    <t>8.</t>
  </si>
  <si>
    <t>Скрининг функции печени</t>
  </si>
  <si>
    <t>Скрининг функции печени (стандартное обследование)</t>
  </si>
  <si>
    <t>АСТ, АЛТ, ГГТ, белок общий, щелочная фосфатаза, билирубин общий, билирубин прямой, альбумин, УЗИ печени и желчного пузыря без определения функции</t>
  </si>
  <si>
    <t>Скрининг функции печени (с компрессионной эластографией)</t>
  </si>
  <si>
    <t>АСТ, АЛТ, ГГТ, белок общий, щелочная фосфатаза, билирубин общий, билирубин прямой, альбумин, УЗИ печени и желчного пузыря без определения функции, УЗИ печени и желчного пузыря с компрессионной эластографией</t>
  </si>
  <si>
    <t>9.</t>
  </si>
  <si>
    <t>Обследование печени и поджелудочной железы</t>
  </si>
  <si>
    <t>Обследование печени и поджелудочной железы (стандартное обследование)</t>
  </si>
  <si>
    <t>Обследование печени и поджелудочной железы (с компрессионной эластографией печени)</t>
  </si>
  <si>
    <t>10.</t>
  </si>
  <si>
    <t>Обследование ЖКТ и поджелудочной железы</t>
  </si>
  <si>
    <t>10.1.</t>
  </si>
  <si>
    <t>Обследование ЖКТ и поджелудочной железы (стандартное обследование)</t>
  </si>
  <si>
    <t>Антитела IgG к Хеликобактер пилори (Helicobacter pylori), альфа-амилаза, ГГТ, глюкоза (кровь), УЗИ печени и желчного пузыря без определения функции, УЗИ поджелудочной железы, УЗИ селезенки</t>
  </si>
  <si>
    <t>10.2.</t>
  </si>
  <si>
    <t>Обследование ЖКТ и поджелудочной железы (с компрессионной эластографией печени)</t>
  </si>
  <si>
    <t>Антитела IgG к Хеликобактер пилори (Helicobacter pylori), альфа-амилаза, ГГТ, глюкоза (кровь), УЗИ печени и желчного пузыря без определения функции, УЗИ поджелудочной железы, УЗИ селезенки, УЗИ печени и желчного пузыря с компрессионной эластографией</t>
  </si>
  <si>
    <t>11.</t>
  </si>
  <si>
    <t>Лабораторная диагностика желудка</t>
  </si>
  <si>
    <t>Антитела IgG к Хеликобактер пилори (Helicobacter pylori)</t>
  </si>
  <si>
    <t>12.</t>
  </si>
  <si>
    <t>Скрининг заболевания почек</t>
  </si>
  <si>
    <t>ОАМ с микроскопией осадка, альбумин, общий белок, креатинин, мочевина, кальций, ионизированный калий, натрий, хлор, мочевая кислота, С-реактивный белок, ОАК, постановка СОЭ, УЗИ почек и надпочечников</t>
  </si>
  <si>
    <t>2.1.5.1. Селезенка (на цветных 
цифровых аппаратах)</t>
  </si>
  <si>
    <t>2.1.5.3. Селезенка (на черно-белых аппаратах)</t>
  </si>
  <si>
    <t>Ревматоидный фактор (РФ), АSL-O, С-реактивный белок, общий холестерин, триглицериды, ЛПВП, ЛПНП, КФК, ЛДГ, АСТ, АЛТ, глюкоза, общий белок, билирубин общий, мочевина, креатинин, кальций, магний, ионизированные калий, натрий, хлор, кальций, УЗИ сердца, консультация врача-кардиолога I категории</t>
  </si>
  <si>
    <t>АСТ, АЛТ, общий холестерин, ЛПВП, ЛПНП, ТГ, ГГТ, белок общий, железо сывороточное, щелочная фосфатаза, ферритин, холинэстераза, альфа-амилаза, глюкоза (кровь), билирубин общий, билирубин прямой, альбумин, УЗИ печени и желчного пузыря без определения функции, УЗИ поджелудочной железы</t>
  </si>
  <si>
    <t>АСТ, АЛТ, общий холестерин, ЛПВП, ЛПНП, ТГ, ГГТ, белок общий, железо сывороточное, щелочная фосфатаза, ферритин, холинэстераза, альфа-амилаза, глюкоза (кровь), билирубин общий, билирубин прямой, альбумин, УЗИ печени и желчного пузыря без определения функции, УЗИ поджелудочной железы, УЗИ печени и желчного пузыря с компрессионной эластографией</t>
  </si>
  <si>
    <t>(на 01.07.2024)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</si>
</sst>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0" x14ac:knownFonts="1"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3">
    <xf numFmtId="0" fontId="0" fillId="0" borderId="0"/>
    <xf numFmtId="0" fontId="1" fillId="0" borderId="0" applyNumberFormat="0" applyFill="0" applyProtection="0">
      <alignment horizontal="left" vertical="top" wrapText="1"/>
    </xf>
    <xf numFmtId="0" fontId="3" fillId="0" borderId="1" applyNumberFormat="0" applyFill="0" applyProtection="0">
      <alignment horizontal="left" vertical="top" wrapText="1"/>
    </xf>
    <xf numFmtId="0" fontId="1" fillId="0" borderId="2" applyNumberFormat="0" applyFill="0" applyProtection="0">
      <alignment horizontal="left" vertical="top" wrapText="1"/>
    </xf>
    <xf numFmtId="0" fontId="2" fillId="0" borderId="1" applyNumberFormat="0" applyFill="0" applyProtection="0">
      <alignment horizontal="left" vertical="top" wrapText="1"/>
    </xf>
    <xf numFmtId="0" fontId="4" fillId="0" borderId="0" applyNumberFormat="0" applyFill="0" applyProtection="0">
      <alignment horizontal="center" vertical="center" wrapText="1"/>
    </xf>
    <xf numFmtId="0" fontId="1" fillId="0" borderId="0" applyNumberFormat="0" applyFill="0" applyProtection="0">
      <alignment horizontal="center" vertical="top" wrapText="1"/>
    </xf>
    <xf numFmtId="0" fontId="5" fillId="0" borderId="3" applyNumberFormat="0" applyFill="0" applyProtection="0">
      <alignment horizontal="left" vertical="top" wrapText="1"/>
    </xf>
    <xf numFmtId="0" fontId="2" fillId="0" borderId="3" applyNumberFormat="0" applyFill="0" applyProtection="0">
      <alignment horizontal="left" vertical="top" wrapText="1"/>
    </xf>
    <xf numFmtId="0" fontId="2" fillId="0" borderId="3" applyNumberFormat="0" applyFill="0" applyProtection="0">
      <alignment horizontal="right" vertical="top" wrapText="1"/>
    </xf>
    <xf numFmtId="0" fontId="5" fillId="0" borderId="3" applyNumberFormat="0" applyFill="0" applyProtection="0">
      <alignment horizontal="right" vertical="top" wrapText="1"/>
    </xf>
    <xf numFmtId="0" fontId="6" fillId="0" borderId="4" applyNumberFormat="0" applyFill="0" applyProtection="0">
      <alignment horizontal="center" vertical="top" wrapText="1"/>
    </xf>
    <xf numFmtId="0" fontId="1" fillId="0" borderId="3" applyNumberFormat="0" applyFill="0" applyProtection="0">
      <alignment horizontal="center" vertical="top" wrapText="1"/>
    </xf>
    <xf numFmtId="0" fontId="7" fillId="0" borderId="1" applyNumberFormat="0" applyFill="0" applyProtection="0">
      <alignment horizontal="left" vertical="top" wrapText="1"/>
    </xf>
    <xf numFmtId="0" fontId="2" fillId="0" borderId="5" applyNumberFormat="0" applyFill="0" applyProtection="0">
      <alignment horizontal="right" vertical="top" wrapText="1"/>
    </xf>
    <xf numFmtId="0" fontId="5" fillId="0" borderId="6" applyNumberFormat="0" applyFill="0" applyProtection="0">
      <alignment horizontal="right" vertical="top" wrapText="1"/>
    </xf>
    <xf numFmtId="0" fontId="1" fillId="0" borderId="5" applyNumberFormat="0" applyFill="0" applyProtection="0">
      <alignment horizontal="center" vertical="top" wrapText="1"/>
    </xf>
    <xf numFmtId="0" fontId="6" fillId="0" borderId="3" applyNumberFormat="0" applyFill="0" applyProtection="0">
      <alignment horizontal="center" vertical="top" wrapText="1"/>
    </xf>
    <xf numFmtId="0" fontId="2" fillId="0" borderId="3" applyNumberFormat="0" applyFill="0" applyProtection="0">
      <alignment horizontal="center" vertical="top" wrapText="1"/>
    </xf>
    <xf numFmtId="0" fontId="2" fillId="0" borderId="3" applyNumberFormat="0" applyFill="0" applyProtection="0">
      <alignment horizontal="left" vertical="center" wrapText="1"/>
    </xf>
    <xf numFmtId="0" fontId="1" fillId="0" borderId="3" applyNumberFormat="0" applyFill="0" applyProtection="0">
      <alignment horizontal="center" vertical="center" wrapText="1"/>
    </xf>
    <xf numFmtId="0" fontId="2" fillId="0" borderId="0" applyNumberFormat="0" applyFill="0" applyProtection="0">
      <alignment horizontal="left" vertical="top" wrapText="1"/>
    </xf>
    <xf numFmtId="0" fontId="1" fillId="0" borderId="0" applyNumberFormat="0" applyFill="0" applyProtection="0">
      <alignment horizontal="right" vertical="center" wrapText="1"/>
    </xf>
  </cellStyleXfs>
  <cellXfs count="367">
    <xf numFmtId="0" fontId="0" fillId="0" borderId="0" xfId="0"/>
    <xf numFmtId="0" fontId="8" fillId="0" borderId="0" xfId="0" applyFont="1"/>
    <xf numFmtId="0" fontId="11" fillId="0" borderId="1" xfId="4" applyNumberFormat="1" applyFont="1">
      <alignment horizontal="left" vertical="top" wrapText="1"/>
    </xf>
    <xf numFmtId="0" fontId="9" fillId="0" borderId="0" xfId="0" applyFont="1"/>
    <xf numFmtId="0" fontId="9" fillId="0" borderId="3" xfId="16" applyFont="1" applyBorder="1">
      <alignment horizontal="center" vertical="top" wrapText="1"/>
    </xf>
    <xf numFmtId="0" fontId="11" fillId="0" borderId="3" xfId="14" applyFont="1" applyBorder="1">
      <alignment horizontal="right" vertical="top" wrapText="1"/>
    </xf>
    <xf numFmtId="0" fontId="9" fillId="0" borderId="3" xfId="20" applyNumberFormat="1" applyFont="1" applyBorder="1">
      <alignment horizontal="center" vertical="center" wrapText="1"/>
    </xf>
    <xf numFmtId="0" fontId="9" fillId="0" borderId="3" xfId="12" applyNumberFormat="1" applyFont="1" applyBorder="1">
      <alignment horizontal="center" vertical="top" wrapText="1"/>
    </xf>
    <xf numFmtId="2" fontId="11" fillId="0" borderId="3" xfId="9" applyNumberFormat="1" applyFont="1" applyBorder="1">
      <alignment horizontal="right" vertical="top" wrapText="1"/>
    </xf>
    <xf numFmtId="0" fontId="9" fillId="0" borderId="3" xfId="18" applyFont="1" applyBorder="1">
      <alignment horizontal="center" vertical="top" wrapText="1"/>
    </xf>
    <xf numFmtId="0" fontId="11" fillId="0" borderId="3" xfId="9" applyFont="1" applyBorder="1">
      <alignment horizontal="right" vertical="top" wrapText="1"/>
    </xf>
    <xf numFmtId="0" fontId="9" fillId="0" borderId="3" xfId="18" applyNumberFormat="1" applyFont="1" applyBorder="1">
      <alignment horizontal="center" vertical="top" wrapText="1"/>
    </xf>
    <xf numFmtId="0" fontId="16" fillId="0" borderId="3" xfId="18" applyNumberFormat="1" applyFont="1" applyBorder="1">
      <alignment horizontal="center" vertical="top" wrapText="1"/>
    </xf>
    <xf numFmtId="2" fontId="13" fillId="0" borderId="3" xfId="9" applyNumberFormat="1" applyFont="1" applyBorder="1">
      <alignment horizontal="right" vertical="top" wrapText="1"/>
    </xf>
    <xf numFmtId="0" fontId="13" fillId="0" borderId="3" xfId="9" applyFont="1" applyBorder="1">
      <alignment horizontal="right" vertical="top" wrapText="1"/>
    </xf>
    <xf numFmtId="0" fontId="17" fillId="0" borderId="0" xfId="0" applyFont="1"/>
    <xf numFmtId="2" fontId="13" fillId="0" borderId="3" xfId="14" applyNumberFormat="1" applyFont="1" applyBorder="1">
      <alignment horizontal="right" vertical="top" wrapText="1"/>
    </xf>
    <xf numFmtId="0" fontId="16" fillId="0" borderId="3" xfId="12" applyNumberFormat="1" applyFont="1" applyBorder="1">
      <alignment horizontal="center" vertical="top" wrapText="1"/>
    </xf>
    <xf numFmtId="0" fontId="16" fillId="0" borderId="3" xfId="18" applyFont="1" applyBorder="1">
      <alignment horizontal="center" vertical="top" wrapText="1"/>
    </xf>
    <xf numFmtId="0" fontId="16" fillId="0" borderId="3" xfId="16" applyFont="1" applyBorder="1">
      <alignment horizontal="center" vertical="top" wrapText="1"/>
    </xf>
    <xf numFmtId="0" fontId="14" fillId="0" borderId="0" xfId="0" applyFont="1"/>
    <xf numFmtId="0" fontId="18" fillId="0" borderId="0" xfId="0" applyFont="1"/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1" fillId="0" borderId="1" xfId="4" applyNumberFormat="1" applyFont="1" applyAlignment="1">
      <alignment horizontal="left" vertical="top" wrapText="1"/>
    </xf>
    <xf numFmtId="0" fontId="9" fillId="0" borderId="3" xfId="20" applyNumberFormat="1" applyFont="1" applyBorder="1" applyAlignment="1">
      <alignment horizontal="center" vertical="top" wrapText="1"/>
    </xf>
    <xf numFmtId="0" fontId="9" fillId="0" borderId="3" xfId="12" applyNumberFormat="1" applyFont="1" applyBorder="1" applyAlignment="1">
      <alignment horizontal="center" vertical="top" wrapText="1"/>
    </xf>
    <xf numFmtId="2" fontId="11" fillId="0" borderId="3" xfId="9" applyNumberFormat="1" applyFont="1" applyBorder="1" applyAlignment="1">
      <alignment horizontal="right" vertical="top" wrapText="1"/>
    </xf>
    <xf numFmtId="0" fontId="9" fillId="0" borderId="3" xfId="16" applyFont="1" applyBorder="1" applyAlignment="1">
      <alignment horizontal="center" vertical="top" wrapText="1"/>
    </xf>
    <xf numFmtId="0" fontId="11" fillId="0" borderId="3" xfId="14" applyFont="1" applyBorder="1" applyAlignment="1">
      <alignment horizontal="right" vertical="top" wrapText="1"/>
    </xf>
    <xf numFmtId="0" fontId="9" fillId="0" borderId="3" xfId="18" applyFont="1" applyBorder="1" applyAlignment="1">
      <alignment horizontal="center" vertical="top" wrapText="1"/>
    </xf>
    <xf numFmtId="0" fontId="11" fillId="0" borderId="3" xfId="9" applyFont="1" applyBorder="1" applyAlignment="1">
      <alignment horizontal="right" vertical="top" wrapText="1"/>
    </xf>
    <xf numFmtId="0" fontId="9" fillId="0" borderId="3" xfId="18" applyNumberFormat="1" applyFont="1" applyBorder="1" applyAlignment="1">
      <alignment horizontal="center" vertical="top" wrapText="1"/>
    </xf>
    <xf numFmtId="0" fontId="16" fillId="0" borderId="3" xfId="18" applyNumberFormat="1" applyFont="1" applyBorder="1" applyAlignment="1">
      <alignment horizontal="center" vertical="top" wrapText="1"/>
    </xf>
    <xf numFmtId="2" fontId="13" fillId="0" borderId="3" xfId="9" applyNumberFormat="1" applyFont="1" applyBorder="1" applyAlignment="1">
      <alignment horizontal="right" vertical="top" wrapText="1"/>
    </xf>
    <xf numFmtId="0" fontId="17" fillId="0" borderId="0" xfId="0" applyFont="1" applyAlignment="1">
      <alignment vertical="top"/>
    </xf>
    <xf numFmtId="2" fontId="13" fillId="0" borderId="3" xfId="14" applyNumberFormat="1" applyFont="1" applyBorder="1" applyAlignment="1">
      <alignment horizontal="right" vertical="top" wrapText="1"/>
    </xf>
    <xf numFmtId="0" fontId="16" fillId="0" borderId="3" xfId="12" applyNumberFormat="1" applyFont="1" applyBorder="1" applyAlignment="1">
      <alignment horizontal="center" vertical="top" wrapText="1"/>
    </xf>
    <xf numFmtId="0" fontId="16" fillId="0" borderId="3" xfId="18" applyFont="1" applyBorder="1" applyAlignment="1">
      <alignment horizontal="center" vertical="top" wrapText="1"/>
    </xf>
    <xf numFmtId="0" fontId="13" fillId="0" borderId="3" xfId="9" applyFont="1" applyBorder="1" applyAlignment="1">
      <alignment horizontal="right" vertical="top" wrapText="1"/>
    </xf>
    <xf numFmtId="0" fontId="16" fillId="0" borderId="3" xfId="16" applyFont="1" applyBorder="1" applyAlignment="1">
      <alignment horizontal="center" vertical="top" wrapText="1"/>
    </xf>
    <xf numFmtId="0" fontId="18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1" fillId="0" borderId="3" xfId="9" applyFont="1" applyBorder="1">
      <alignment horizontal="right" vertical="top" wrapText="1"/>
    </xf>
    <xf numFmtId="0" fontId="11" fillId="0" borderId="3" xfId="14" applyFont="1" applyBorder="1">
      <alignment horizontal="right" vertical="top" wrapText="1"/>
    </xf>
    <xf numFmtId="0" fontId="11" fillId="0" borderId="1" xfId="4" applyNumberFormat="1" applyFont="1">
      <alignment horizontal="left" vertical="top" wrapText="1"/>
    </xf>
    <xf numFmtId="0" fontId="9" fillId="0" borderId="3" xfId="12" applyFont="1" applyBorder="1">
      <alignment horizontal="center" vertical="top" wrapText="1"/>
    </xf>
    <xf numFmtId="0" fontId="9" fillId="0" borderId="3" xfId="17" applyNumberFormat="1" applyFont="1" applyBorder="1">
      <alignment horizontal="center" vertical="top" wrapText="1"/>
    </xf>
    <xf numFmtId="2" fontId="11" fillId="0" borderId="3" xfId="14" applyNumberFormat="1" applyFont="1" applyBorder="1">
      <alignment horizontal="right" vertical="top" wrapText="1"/>
    </xf>
    <xf numFmtId="2" fontId="11" fillId="0" borderId="3" xfId="9" applyNumberFormat="1" applyFont="1" applyBorder="1">
      <alignment horizontal="right" vertical="top" wrapText="1"/>
    </xf>
    <xf numFmtId="2" fontId="13" fillId="0" borderId="3" xfId="9" applyNumberFormat="1" applyFont="1" applyBorder="1">
      <alignment horizontal="right" vertical="top" wrapText="1"/>
    </xf>
    <xf numFmtId="0" fontId="11" fillId="0" borderId="3" xfId="9" applyFont="1" applyBorder="1">
      <alignment horizontal="right" vertical="top" wrapText="1"/>
    </xf>
    <xf numFmtId="2" fontId="11" fillId="0" borderId="3" xfId="9" applyNumberFormat="1" applyFont="1" applyBorder="1">
      <alignment horizontal="right" vertical="top" wrapText="1"/>
    </xf>
    <xf numFmtId="0" fontId="11" fillId="0" borderId="3" xfId="14" applyFont="1" applyBorder="1">
      <alignment horizontal="right" vertical="top" wrapText="1"/>
    </xf>
    <xf numFmtId="49" fontId="20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0" fillId="0" borderId="3" xfId="0" applyNumberFormat="1" applyFont="1" applyFill="1" applyBorder="1" applyAlignment="1" applyProtection="1">
      <alignment horizontal="right" vertical="top" wrapText="1"/>
      <protection locked="0"/>
    </xf>
    <xf numFmtId="49" fontId="11" fillId="0" borderId="3" xfId="0" applyNumberFormat="1" applyFont="1" applyFill="1" applyBorder="1" applyAlignment="1" applyProtection="1">
      <alignment horizontal="center" vertical="top" wrapText="1"/>
      <protection locked="0"/>
    </xf>
    <xf numFmtId="49" fontId="11" fillId="0" borderId="3" xfId="0" applyNumberFormat="1" applyFont="1" applyFill="1" applyBorder="1" applyAlignment="1" applyProtection="1">
      <alignment horizontal="right" vertical="top" wrapText="1"/>
      <protection locked="0"/>
    </xf>
    <xf numFmtId="0" fontId="11" fillId="0" borderId="0" xfId="0" applyFont="1"/>
    <xf numFmtId="49" fontId="22" fillId="0" borderId="3" xfId="0" applyNumberFormat="1" applyFont="1" applyFill="1" applyBorder="1" applyAlignment="1" applyProtection="1">
      <alignment horizontal="center" vertical="top" wrapText="1"/>
      <protection locked="0"/>
    </xf>
    <xf numFmtId="2" fontId="22" fillId="0" borderId="3" xfId="0" applyNumberFormat="1" applyFont="1" applyFill="1" applyBorder="1" applyAlignment="1" applyProtection="1">
      <alignment horizontal="right" vertical="top" wrapText="1"/>
      <protection locked="0"/>
    </xf>
    <xf numFmtId="0" fontId="22" fillId="0" borderId="0" xfId="0" applyFont="1"/>
    <xf numFmtId="49" fontId="21" fillId="0" borderId="3" xfId="0" applyNumberFormat="1" applyFont="1" applyFill="1" applyBorder="1" applyAlignment="1" applyProtection="1">
      <alignment horizontal="center" vertical="top" wrapText="1"/>
      <protection locked="0"/>
    </xf>
    <xf numFmtId="0" fontId="13" fillId="0" borderId="3" xfId="18" applyFont="1" applyBorder="1">
      <alignment horizontal="center" vertical="top" wrapText="1"/>
    </xf>
    <xf numFmtId="0" fontId="13" fillId="0" borderId="0" xfId="0" applyFont="1"/>
    <xf numFmtId="49" fontId="9" fillId="0" borderId="3" xfId="0" applyNumberFormat="1" applyFont="1" applyFill="1" applyBorder="1" applyAlignment="1" applyProtection="1">
      <alignment horizontal="center" vertical="top" wrapText="1"/>
      <protection locked="0"/>
    </xf>
    <xf numFmtId="2" fontId="11" fillId="0" borderId="3" xfId="9" applyNumberFormat="1" applyFont="1" applyBorder="1">
      <alignment horizontal="right" vertical="top" wrapText="1"/>
    </xf>
    <xf numFmtId="0" fontId="11" fillId="0" borderId="3" xfId="9" applyFont="1" applyBorder="1">
      <alignment horizontal="right" vertical="top" wrapText="1"/>
    </xf>
    <xf numFmtId="0" fontId="11" fillId="0" borderId="3" xfId="14" applyFont="1" applyBorder="1">
      <alignment horizontal="right" vertical="top" wrapText="1"/>
    </xf>
    <xf numFmtId="0" fontId="26" fillId="0" borderId="3" xfId="18" applyFont="1" applyBorder="1">
      <alignment horizontal="center" vertical="top" wrapText="1"/>
    </xf>
    <xf numFmtId="0" fontId="25" fillId="0" borderId="3" xfId="9" applyFont="1" applyBorder="1">
      <alignment horizontal="right" vertical="top" wrapText="1"/>
    </xf>
    <xf numFmtId="0" fontId="27" fillId="0" borderId="0" xfId="0" applyFont="1"/>
    <xf numFmtId="0" fontId="30" fillId="0" borderId="3" xfId="18" applyNumberFormat="1" applyFont="1" applyBorder="1">
      <alignment horizontal="center" vertical="top" wrapText="1"/>
    </xf>
    <xf numFmtId="2" fontId="29" fillId="0" borderId="3" xfId="9" applyNumberFormat="1" applyFont="1" applyBorder="1">
      <alignment horizontal="right" vertical="top" wrapText="1"/>
    </xf>
    <xf numFmtId="0" fontId="31" fillId="0" borderId="0" xfId="0" applyFont="1"/>
    <xf numFmtId="2" fontId="25" fillId="0" borderId="3" xfId="9" applyNumberFormat="1" applyFont="1" applyBorder="1">
      <alignment horizontal="right" vertical="top" wrapText="1"/>
    </xf>
    <xf numFmtId="0" fontId="28" fillId="0" borderId="3" xfId="17" applyNumberFormat="1" applyFont="1" applyBorder="1">
      <alignment horizontal="center" vertical="top" wrapText="1"/>
    </xf>
    <xf numFmtId="0" fontId="28" fillId="0" borderId="3" xfId="17" applyFont="1" applyBorder="1">
      <alignment horizontal="center" vertical="top" wrapText="1"/>
    </xf>
    <xf numFmtId="0" fontId="24" fillId="0" borderId="3" xfId="17" applyNumberFormat="1" applyFont="1" applyBorder="1">
      <alignment horizontal="center" vertical="top" wrapText="1"/>
    </xf>
    <xf numFmtId="0" fontId="24" fillId="0" borderId="3" xfId="17" applyFont="1" applyBorder="1">
      <alignment horizontal="center" vertical="top" wrapText="1"/>
    </xf>
    <xf numFmtId="0" fontId="29" fillId="0" borderId="3" xfId="9" applyFont="1" applyBorder="1">
      <alignment horizontal="right" vertical="top" wrapText="1"/>
    </xf>
    <xf numFmtId="2" fontId="11" fillId="0" borderId="3" xfId="9" applyNumberFormat="1" applyFont="1" applyBorder="1">
      <alignment horizontal="right" vertical="top" wrapText="1"/>
    </xf>
    <xf numFmtId="0" fontId="11" fillId="0" borderId="1" xfId="4" applyNumberFormat="1" applyFont="1">
      <alignment horizontal="left" vertical="top" wrapText="1"/>
    </xf>
    <xf numFmtId="2" fontId="11" fillId="0" borderId="3" xfId="9" applyNumberFormat="1" applyFont="1" applyBorder="1">
      <alignment horizontal="right" vertical="top" wrapText="1"/>
    </xf>
    <xf numFmtId="2" fontId="11" fillId="0" borderId="3" xfId="9" applyNumberFormat="1" applyFont="1" applyBorder="1">
      <alignment horizontal="right" vertical="top" wrapText="1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top"/>
    </xf>
    <xf numFmtId="0" fontId="35" fillId="4" borderId="3" xfId="0" applyFont="1" applyFill="1" applyBorder="1" applyAlignment="1">
      <alignment horizontal="center" vertical="top"/>
    </xf>
    <xf numFmtId="0" fontId="35" fillId="4" borderId="3" xfId="0" applyFont="1" applyFill="1" applyBorder="1" applyAlignment="1">
      <alignment horizontal="left" vertical="top"/>
    </xf>
    <xf numFmtId="0" fontId="34" fillId="0" borderId="3" xfId="0" applyFont="1" applyBorder="1" applyAlignment="1">
      <alignment horizontal="center" vertical="top"/>
    </xf>
    <xf numFmtId="0" fontId="34" fillId="0" borderId="3" xfId="0" applyFont="1" applyBorder="1" applyAlignment="1">
      <alignment horizontal="left" vertical="top" wrapText="1"/>
    </xf>
    <xf numFmtId="0" fontId="35" fillId="4" borderId="3" xfId="0" applyFont="1" applyFill="1" applyBorder="1" applyAlignment="1">
      <alignment horizontal="left" vertical="top" wrapText="1"/>
    </xf>
    <xf numFmtId="0" fontId="35" fillId="0" borderId="7" xfId="0" applyFont="1" applyFill="1" applyBorder="1" applyAlignment="1">
      <alignment horizontal="center" vertical="top"/>
    </xf>
    <xf numFmtId="0" fontId="34" fillId="0" borderId="7" xfId="0" applyFont="1" applyBorder="1" applyAlignment="1">
      <alignment vertical="top" wrapText="1"/>
    </xf>
    <xf numFmtId="0" fontId="34" fillId="0" borderId="3" xfId="0" applyFont="1" applyBorder="1" applyAlignment="1">
      <alignment horizontal="left" vertical="top"/>
    </xf>
    <xf numFmtId="0" fontId="25" fillId="0" borderId="13" xfId="0" applyFont="1" applyBorder="1" applyAlignment="1">
      <alignment horizontal="center" vertical="center" wrapText="1"/>
    </xf>
    <xf numFmtId="4" fontId="34" fillId="0" borderId="3" xfId="0" applyNumberFormat="1" applyFont="1" applyBorder="1" applyAlignment="1">
      <alignment horizontal="center" vertical="top"/>
    </xf>
    <xf numFmtId="0" fontId="34" fillId="0" borderId="3" xfId="0" applyFont="1" applyBorder="1" applyAlignment="1">
      <alignment horizontal="center" vertical="center"/>
    </xf>
    <xf numFmtId="4" fontId="34" fillId="0" borderId="3" xfId="0" applyNumberFormat="1" applyFont="1" applyBorder="1" applyAlignment="1">
      <alignment horizontal="center" vertical="center"/>
    </xf>
    <xf numFmtId="4" fontId="34" fillId="0" borderId="3" xfId="0" applyNumberFormat="1" applyFont="1" applyFill="1" applyBorder="1" applyAlignment="1">
      <alignment horizontal="center" vertical="center"/>
    </xf>
    <xf numFmtId="2" fontId="13" fillId="0" borderId="3" xfId="10" applyNumberFormat="1" applyFont="1" applyBorder="1">
      <alignment horizontal="right" vertical="top" wrapText="1"/>
    </xf>
    <xf numFmtId="0" fontId="13" fillId="0" borderId="3" xfId="10" applyFont="1" applyBorder="1">
      <alignment horizontal="right" vertical="top" wrapText="1"/>
    </xf>
    <xf numFmtId="49" fontId="20" fillId="0" borderId="3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" xfId="19" applyNumberFormat="1" applyFont="1" applyBorder="1">
      <alignment horizontal="left" vertical="center" wrapText="1"/>
    </xf>
    <xf numFmtId="0" fontId="11" fillId="0" borderId="3" xfId="19" applyFont="1" applyBorder="1">
      <alignment horizontal="left" vertical="center" wrapText="1"/>
    </xf>
    <xf numFmtId="0" fontId="13" fillId="0" borderId="3" xfId="8" applyNumberFormat="1" applyFont="1" applyBorder="1">
      <alignment horizontal="left" vertical="top" wrapText="1"/>
    </xf>
    <xf numFmtId="0" fontId="13" fillId="0" borderId="3" xfId="8" applyFont="1" applyBorder="1">
      <alignment horizontal="left" vertical="top" wrapText="1"/>
    </xf>
    <xf numFmtId="49" fontId="19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3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0" fillId="0" borderId="3" xfId="0" applyNumberFormat="1" applyFont="1" applyFill="1" applyBorder="1" applyAlignment="1" applyProtection="1">
      <alignment horizontal="right" vertical="top" wrapText="1"/>
      <protection locked="0"/>
    </xf>
    <xf numFmtId="49" fontId="22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2" fillId="0" borderId="3" xfId="0" applyNumberFormat="1" applyFont="1" applyFill="1" applyBorder="1" applyAlignment="1" applyProtection="1">
      <alignment horizontal="left" vertical="top" wrapText="1"/>
      <protection locked="0"/>
    </xf>
    <xf numFmtId="2" fontId="22" fillId="0" borderId="3" xfId="0" applyNumberFormat="1" applyFont="1" applyFill="1" applyBorder="1" applyAlignment="1" applyProtection="1">
      <alignment horizontal="right" vertical="top" wrapText="1"/>
      <protection locked="0"/>
    </xf>
    <xf numFmtId="49" fontId="20" fillId="0" borderId="4" xfId="0" applyNumberFormat="1" applyFont="1" applyFill="1" applyBorder="1" applyAlignment="1" applyProtection="1">
      <alignment horizontal="right" vertical="top" wrapText="1"/>
      <protection locked="0"/>
    </xf>
    <xf numFmtId="49" fontId="20" fillId="0" borderId="5" xfId="0" applyNumberFormat="1" applyFont="1" applyFill="1" applyBorder="1" applyAlignment="1" applyProtection="1">
      <alignment horizontal="right" vertical="top" wrapText="1"/>
      <protection locked="0"/>
    </xf>
    <xf numFmtId="49" fontId="20" fillId="0" borderId="6" xfId="0" applyNumberFormat="1" applyFont="1" applyFill="1" applyBorder="1" applyAlignment="1" applyProtection="1">
      <alignment horizontal="right" vertical="top" wrapText="1"/>
      <protection locked="0"/>
    </xf>
    <xf numFmtId="2" fontId="22" fillId="0" borderId="4" xfId="0" applyNumberFormat="1" applyFont="1" applyFill="1" applyBorder="1" applyAlignment="1" applyProtection="1">
      <alignment horizontal="right" vertical="top" wrapText="1"/>
      <protection locked="0"/>
    </xf>
    <xf numFmtId="2" fontId="22" fillId="0" borderId="5" xfId="0" applyNumberFormat="1" applyFont="1" applyFill="1" applyBorder="1" applyAlignment="1" applyProtection="1">
      <alignment horizontal="right" vertical="top" wrapText="1"/>
      <protection locked="0"/>
    </xf>
    <xf numFmtId="2" fontId="22" fillId="0" borderId="6" xfId="0" applyNumberFormat="1" applyFont="1" applyFill="1" applyBorder="1" applyAlignment="1" applyProtection="1">
      <alignment horizontal="right" vertical="top" wrapText="1"/>
      <protection locked="0"/>
    </xf>
    <xf numFmtId="49" fontId="11" fillId="0" borderId="3" xfId="0" applyNumberFormat="1" applyFont="1" applyFill="1" applyBorder="1" applyAlignment="1" applyProtection="1">
      <alignment horizontal="right" vertical="top" wrapText="1"/>
      <protection locked="0"/>
    </xf>
    <xf numFmtId="49" fontId="20" fillId="0" borderId="4" xfId="0" applyNumberFormat="1" applyFont="1" applyFill="1" applyBorder="1" applyAlignment="1" applyProtection="1">
      <alignment horizontal="center" vertical="top" wrapText="1"/>
      <protection locked="0"/>
    </xf>
    <xf numFmtId="49" fontId="20" fillId="0" borderId="5" xfId="0" applyNumberFormat="1" applyFont="1" applyFill="1" applyBorder="1" applyAlignment="1" applyProtection="1">
      <alignment horizontal="center" vertical="top" wrapText="1"/>
      <protection locked="0"/>
    </xf>
    <xf numFmtId="49" fontId="20" fillId="0" borderId="6" xfId="0" applyNumberFormat="1" applyFont="1" applyFill="1" applyBorder="1" applyAlignment="1" applyProtection="1">
      <alignment horizontal="center" vertical="top" wrapText="1"/>
      <protection locked="0"/>
    </xf>
    <xf numFmtId="0" fontId="13" fillId="0" borderId="3" xfId="9" applyFont="1" applyBorder="1">
      <alignment horizontal="right" vertical="top" wrapText="1"/>
    </xf>
    <xf numFmtId="0" fontId="15" fillId="0" borderId="3" xfId="17" applyNumberFormat="1" applyFont="1" applyBorder="1">
      <alignment horizontal="center" vertical="top" wrapText="1"/>
    </xf>
    <xf numFmtId="0" fontId="15" fillId="0" borderId="3" xfId="17" applyFont="1" applyBorder="1">
      <alignment horizontal="center" vertical="top" wrapText="1"/>
    </xf>
    <xf numFmtId="0" fontId="13" fillId="0" borderId="3" xfId="15" applyFont="1" applyBorder="1">
      <alignment horizontal="right" vertical="top" wrapText="1"/>
    </xf>
    <xf numFmtId="0" fontId="15" fillId="0" borderId="3" xfId="11" applyNumberFormat="1" applyFont="1" applyBorder="1">
      <alignment horizontal="center" vertical="top" wrapText="1"/>
    </xf>
    <xf numFmtId="0" fontId="15" fillId="0" borderId="3" xfId="11" applyFont="1" applyBorder="1">
      <alignment horizontal="center" vertical="top" wrapText="1"/>
    </xf>
    <xf numFmtId="0" fontId="15" fillId="0" borderId="3" xfId="13" applyNumberFormat="1" applyFont="1" applyBorder="1">
      <alignment horizontal="left" vertical="top" wrapText="1"/>
    </xf>
    <xf numFmtId="0" fontId="15" fillId="0" borderId="3" xfId="13" applyFont="1" applyBorder="1">
      <alignment horizontal="left" vertical="top" wrapText="1"/>
    </xf>
    <xf numFmtId="2" fontId="13" fillId="0" borderId="3" xfId="14" applyNumberFormat="1" applyFont="1" applyBorder="1">
      <alignment horizontal="right" vertical="top" wrapText="1"/>
    </xf>
    <xf numFmtId="0" fontId="13" fillId="0" borderId="3" xfId="14" applyFont="1" applyBorder="1">
      <alignment horizontal="right" vertical="top" wrapText="1"/>
    </xf>
    <xf numFmtId="2" fontId="13" fillId="0" borderId="3" xfId="15" applyNumberFormat="1" applyFont="1" applyBorder="1">
      <alignment horizontal="right" vertical="top" wrapText="1"/>
    </xf>
    <xf numFmtId="0" fontId="14" fillId="0" borderId="3" xfId="17" applyNumberFormat="1" applyFont="1" applyBorder="1">
      <alignment horizontal="center" vertical="top" wrapText="1"/>
    </xf>
    <xf numFmtId="0" fontId="14" fillId="0" borderId="3" xfId="17" applyFont="1" applyBorder="1">
      <alignment horizontal="center" vertical="top" wrapText="1"/>
    </xf>
    <xf numFmtId="0" fontId="11" fillId="0" borderId="3" xfId="14" applyFont="1" applyBorder="1">
      <alignment horizontal="right" vertical="top" wrapText="1"/>
    </xf>
    <xf numFmtId="0" fontId="11" fillId="0" borderId="3" xfId="9" applyFont="1" applyBorder="1">
      <alignment horizontal="right" vertical="top" wrapText="1"/>
    </xf>
    <xf numFmtId="2" fontId="22" fillId="0" borderId="3" xfId="0" applyNumberFormat="1" applyFont="1" applyFill="1" applyBorder="1" applyAlignment="1" applyProtection="1">
      <alignment horizontal="center" vertical="top" wrapText="1"/>
      <protection locked="0"/>
    </xf>
    <xf numFmtId="49" fontId="22" fillId="0" borderId="4" xfId="0" applyNumberFormat="1" applyFont="1" applyFill="1" applyBorder="1" applyAlignment="1" applyProtection="1">
      <alignment horizontal="center" vertical="top" wrapText="1"/>
      <protection locked="0"/>
    </xf>
    <xf numFmtId="49" fontId="22" fillId="0" borderId="5" xfId="0" applyNumberFormat="1" applyFont="1" applyFill="1" applyBorder="1" applyAlignment="1" applyProtection="1">
      <alignment horizontal="center" vertical="top" wrapText="1"/>
      <protection locked="0"/>
    </xf>
    <xf numFmtId="2" fontId="22" fillId="0" borderId="4" xfId="0" applyNumberFormat="1" applyFont="1" applyFill="1" applyBorder="1" applyAlignment="1" applyProtection="1">
      <alignment horizontal="center" vertical="top" wrapText="1"/>
      <protection locked="0"/>
    </xf>
    <xf numFmtId="2" fontId="22" fillId="0" borderId="5" xfId="0" applyNumberFormat="1" applyFont="1" applyFill="1" applyBorder="1" applyAlignment="1" applyProtection="1">
      <alignment horizontal="center" vertical="top" wrapText="1"/>
      <protection locked="0"/>
    </xf>
    <xf numFmtId="2" fontId="11" fillId="0" borderId="3" xfId="9" applyNumberFormat="1" applyFont="1" applyBorder="1">
      <alignment horizontal="right" vertical="top" wrapText="1"/>
    </xf>
    <xf numFmtId="2" fontId="13" fillId="0" borderId="3" xfId="9" applyNumberFormat="1" applyFont="1" applyBorder="1">
      <alignment horizontal="right" vertical="top" wrapText="1"/>
    </xf>
    <xf numFmtId="0" fontId="13" fillId="0" borderId="3" xfId="19" applyNumberFormat="1" applyFont="1" applyBorder="1">
      <alignment horizontal="left" vertical="center" wrapText="1"/>
    </xf>
    <xf numFmtId="0" fontId="13" fillId="0" borderId="3" xfId="19" applyFont="1" applyBorder="1">
      <alignment horizontal="left" vertical="center" wrapText="1"/>
    </xf>
    <xf numFmtId="0" fontId="13" fillId="0" borderId="3" xfId="13" applyNumberFormat="1" applyFont="1" applyBorder="1">
      <alignment horizontal="left" vertical="top" wrapText="1"/>
    </xf>
    <xf numFmtId="0" fontId="13" fillId="0" borderId="3" xfId="13" applyFont="1" applyBorder="1">
      <alignment horizontal="left" vertical="top" wrapText="1"/>
    </xf>
    <xf numFmtId="0" fontId="15" fillId="0" borderId="4" xfId="17" applyNumberFormat="1" applyFont="1" applyBorder="1">
      <alignment horizontal="center" vertical="top" wrapText="1"/>
    </xf>
    <xf numFmtId="0" fontId="15" fillId="0" borderId="6" xfId="17" applyNumberFormat="1" applyFont="1" applyBorder="1">
      <alignment horizontal="center" vertical="top" wrapText="1"/>
    </xf>
    <xf numFmtId="0" fontId="13" fillId="0" borderId="4" xfId="8" applyNumberFormat="1" applyFont="1" applyBorder="1">
      <alignment horizontal="left" vertical="top" wrapText="1"/>
    </xf>
    <xf numFmtId="0" fontId="13" fillId="0" borderId="5" xfId="8" applyNumberFormat="1" applyFont="1" applyBorder="1">
      <alignment horizontal="left" vertical="top" wrapText="1"/>
    </xf>
    <xf numFmtId="0" fontId="13" fillId="0" borderId="6" xfId="8" applyNumberFormat="1" applyFont="1" applyBorder="1">
      <alignment horizontal="left" vertical="top" wrapText="1"/>
    </xf>
    <xf numFmtId="2" fontId="13" fillId="0" borderId="4" xfId="9" applyNumberFormat="1" applyFont="1" applyBorder="1">
      <alignment horizontal="right" vertical="top" wrapText="1"/>
    </xf>
    <xf numFmtId="0" fontId="13" fillId="0" borderId="6" xfId="9" applyFont="1" applyBorder="1">
      <alignment horizontal="right" vertical="top" wrapText="1"/>
    </xf>
    <xf numFmtId="0" fontId="13" fillId="0" borderId="5" xfId="9" applyFont="1" applyBorder="1">
      <alignment horizontal="right" vertical="top" wrapText="1"/>
    </xf>
    <xf numFmtId="0" fontId="13" fillId="0" borderId="4" xfId="9" applyFont="1" applyBorder="1">
      <alignment horizontal="right" vertical="top" wrapText="1"/>
    </xf>
    <xf numFmtId="2" fontId="13" fillId="0" borderId="4" xfId="10" applyNumberFormat="1" applyFont="1" applyBorder="1">
      <alignment horizontal="right" vertical="top" wrapText="1"/>
    </xf>
    <xf numFmtId="0" fontId="13" fillId="0" borderId="5" xfId="10" applyFont="1" applyBorder="1">
      <alignment horizontal="right" vertical="top" wrapText="1"/>
    </xf>
    <xf numFmtId="0" fontId="13" fillId="0" borderId="6" xfId="10" applyFont="1" applyBorder="1">
      <alignment horizontal="right" vertical="top" wrapText="1"/>
    </xf>
    <xf numFmtId="2" fontId="13" fillId="0" borderId="5" xfId="9" applyNumberFormat="1" applyFont="1" applyBorder="1">
      <alignment horizontal="right" vertical="top" wrapText="1"/>
    </xf>
    <xf numFmtId="2" fontId="13" fillId="0" borderId="6" xfId="9" applyNumberFormat="1" applyFont="1" applyBorder="1">
      <alignment horizontal="right" vertical="top" wrapText="1"/>
    </xf>
    <xf numFmtId="0" fontId="11" fillId="0" borderId="3" xfId="8" applyNumberFormat="1" applyFont="1" applyBorder="1">
      <alignment horizontal="left" vertical="top" wrapText="1"/>
    </xf>
    <xf numFmtId="0" fontId="11" fillId="0" borderId="3" xfId="8" applyFont="1" applyBorder="1">
      <alignment horizontal="left" vertical="top" wrapText="1"/>
    </xf>
    <xf numFmtId="0" fontId="14" fillId="0" borderId="3" xfId="11" applyNumberFormat="1" applyFont="1" applyBorder="1">
      <alignment horizontal="center" vertical="top" wrapText="1"/>
    </xf>
    <xf numFmtId="0" fontId="14" fillId="0" borderId="3" xfId="11" applyFont="1" applyBorder="1">
      <alignment horizontal="center" vertical="top" wrapText="1"/>
    </xf>
    <xf numFmtId="0" fontId="15" fillId="0" borderId="4" xfId="17" applyNumberFormat="1" applyFont="1" applyBorder="1" applyAlignment="1">
      <alignment horizontal="center" vertical="top" wrapText="1"/>
    </xf>
    <xf numFmtId="0" fontId="15" fillId="0" borderId="6" xfId="17" applyNumberFormat="1" applyFont="1" applyBorder="1" applyAlignment="1">
      <alignment horizontal="center" vertical="top" wrapText="1"/>
    </xf>
    <xf numFmtId="0" fontId="13" fillId="0" borderId="4" xfId="19" applyNumberFormat="1" applyFont="1" applyBorder="1" applyAlignment="1">
      <alignment horizontal="left" vertical="center" wrapText="1"/>
    </xf>
    <xf numFmtId="0" fontId="13" fillId="0" borderId="5" xfId="19" applyNumberFormat="1" applyFont="1" applyBorder="1" applyAlignment="1">
      <alignment horizontal="left" vertical="center" wrapText="1"/>
    </xf>
    <xf numFmtId="0" fontId="13" fillId="0" borderId="6" xfId="19" applyNumberFormat="1" applyFont="1" applyBorder="1" applyAlignment="1">
      <alignment horizontal="left" vertical="center" wrapText="1"/>
    </xf>
    <xf numFmtId="0" fontId="11" fillId="0" borderId="1" xfId="4" applyNumberFormat="1" applyFont="1">
      <alignment horizontal="left" vertical="top" wrapText="1"/>
    </xf>
    <xf numFmtId="0" fontId="11" fillId="0" borderId="1" xfId="4" applyFont="1">
      <alignment horizontal="left" vertical="top" wrapText="1"/>
    </xf>
    <xf numFmtId="0" fontId="13" fillId="0" borderId="4" xfId="10" applyFont="1" applyBorder="1">
      <alignment horizontal="right" vertical="top" wrapText="1"/>
    </xf>
    <xf numFmtId="2" fontId="13" fillId="0" borderId="3" xfId="10" applyNumberFormat="1" applyFont="1" applyBorder="1" applyAlignment="1">
      <alignment horizontal="right" vertical="top" wrapText="1"/>
    </xf>
    <xf numFmtId="0" fontId="9" fillId="0" borderId="3" xfId="20" applyNumberFormat="1" applyFont="1" applyBorder="1">
      <alignment horizontal="center" vertical="center" wrapText="1"/>
    </xf>
    <xf numFmtId="0" fontId="9" fillId="0" borderId="3" xfId="20" applyFont="1" applyBorder="1">
      <alignment horizontal="center" vertical="center" wrapText="1"/>
    </xf>
    <xf numFmtId="0" fontId="9" fillId="0" borderId="0" xfId="22" applyNumberFormat="1" applyFont="1">
      <alignment horizontal="right" vertical="center" wrapText="1"/>
    </xf>
    <xf numFmtId="0" fontId="9" fillId="0" borderId="0" xfId="22" applyFont="1">
      <alignment horizontal="right" vertical="center" wrapText="1"/>
    </xf>
    <xf numFmtId="0" fontId="11" fillId="0" borderId="1" xfId="4" applyFont="1" applyAlignment="1">
      <alignment horizontal="center" vertical="top" wrapText="1"/>
    </xf>
    <xf numFmtId="0" fontId="10" fillId="0" borderId="1" xfId="2" applyNumberFormat="1" applyFont="1">
      <alignment horizontal="left" vertical="top" wrapText="1"/>
    </xf>
    <xf numFmtId="0" fontId="10" fillId="0" borderId="1" xfId="2" applyFont="1">
      <alignment horizontal="left" vertical="top" wrapText="1"/>
    </xf>
    <xf numFmtId="0" fontId="9" fillId="0" borderId="0" xfId="1" applyNumberFormat="1" applyFont="1">
      <alignment horizontal="left" vertical="top" wrapText="1"/>
    </xf>
    <xf numFmtId="0" fontId="9" fillId="0" borderId="0" xfId="1" applyFont="1">
      <alignment horizontal="left" vertical="top" wrapText="1"/>
    </xf>
    <xf numFmtId="2" fontId="11" fillId="0" borderId="3" xfId="14" applyNumberFormat="1" applyFont="1" applyBorder="1">
      <alignment horizontal="right" vertical="top" wrapText="1"/>
    </xf>
    <xf numFmtId="0" fontId="13" fillId="2" borderId="3" xfId="7" applyNumberFormat="1" applyFont="1" applyFill="1" applyBorder="1">
      <alignment horizontal="left" vertical="top" wrapText="1"/>
    </xf>
    <xf numFmtId="0" fontId="13" fillId="2" borderId="3" xfId="7" applyFont="1" applyFill="1" applyBorder="1">
      <alignment horizontal="left" vertical="top" wrapText="1"/>
    </xf>
    <xf numFmtId="0" fontId="11" fillId="0" borderId="0" xfId="21" applyNumberFormat="1" applyFont="1">
      <alignment horizontal="left" vertical="top" wrapText="1"/>
    </xf>
    <xf numFmtId="0" fontId="11" fillId="0" borderId="0" xfId="21" applyFont="1">
      <alignment horizontal="left" vertical="top" wrapText="1"/>
    </xf>
    <xf numFmtId="2" fontId="29" fillId="0" borderId="3" xfId="9" applyNumberFormat="1" applyFont="1" applyBorder="1">
      <alignment horizontal="right" vertical="top" wrapText="1"/>
    </xf>
    <xf numFmtId="0" fontId="29" fillId="0" borderId="3" xfId="9" applyFont="1" applyBorder="1">
      <alignment horizontal="right" vertical="top" wrapText="1"/>
    </xf>
    <xf numFmtId="0" fontId="11" fillId="0" borderId="3" xfId="13" applyNumberFormat="1" applyFont="1" applyBorder="1">
      <alignment horizontal="left" vertical="top" wrapText="1"/>
    </xf>
    <xf numFmtId="0" fontId="11" fillId="0" borderId="3" xfId="13" applyFont="1" applyBorder="1">
      <alignment horizontal="left" vertical="top" wrapText="1"/>
    </xf>
    <xf numFmtId="0" fontId="11" fillId="0" borderId="4" xfId="19" applyNumberFormat="1" applyFont="1" applyBorder="1" applyAlignment="1">
      <alignment horizontal="left" vertical="top" wrapText="1"/>
    </xf>
    <xf numFmtId="0" fontId="11" fillId="0" borderId="5" xfId="19" applyFont="1" applyBorder="1" applyAlignment="1">
      <alignment horizontal="left" vertical="top" wrapText="1"/>
    </xf>
    <xf numFmtId="0" fontId="11" fillId="0" borderId="6" xfId="19" applyFont="1" applyBorder="1" applyAlignment="1">
      <alignment horizontal="left" vertical="top" wrapText="1"/>
    </xf>
    <xf numFmtId="0" fontId="15" fillId="0" borderId="3" xfId="13" applyNumberFormat="1" applyFont="1" applyFill="1" applyBorder="1">
      <alignment horizontal="left" vertical="top" wrapText="1"/>
    </xf>
    <xf numFmtId="0" fontId="15" fillId="0" borderId="3" xfId="13" applyFont="1" applyFill="1" applyBorder="1">
      <alignment horizontal="left" vertical="top" wrapText="1"/>
    </xf>
    <xf numFmtId="0" fontId="13" fillId="0" borderId="3" xfId="8" applyNumberFormat="1" applyFont="1" applyFill="1" applyBorder="1">
      <alignment horizontal="left" vertical="top" wrapText="1"/>
    </xf>
    <xf numFmtId="0" fontId="13" fillId="0" borderId="3" xfId="8" applyFont="1" applyFill="1" applyBorder="1">
      <alignment horizontal="left" vertical="top" wrapText="1"/>
    </xf>
    <xf numFmtId="0" fontId="11" fillId="0" borderId="3" xfId="19" applyNumberFormat="1" applyFont="1" applyFill="1" applyBorder="1">
      <alignment horizontal="left" vertical="center" wrapText="1"/>
    </xf>
    <xf numFmtId="0" fontId="11" fillId="0" borderId="3" xfId="19" applyFont="1" applyFill="1" applyBorder="1">
      <alignment horizontal="left" vertical="center" wrapText="1"/>
    </xf>
    <xf numFmtId="0" fontId="13" fillId="2" borderId="3" xfId="7" applyNumberFormat="1" applyFont="1" applyFill="1">
      <alignment horizontal="left" vertical="top" wrapText="1"/>
    </xf>
    <xf numFmtId="0" fontId="13" fillId="2" borderId="3" xfId="7" applyFont="1" applyFill="1">
      <alignment horizontal="left" vertical="top" wrapText="1"/>
    </xf>
    <xf numFmtId="0" fontId="15" fillId="0" borderId="3" xfId="8" applyNumberFormat="1" applyFont="1" applyBorder="1">
      <alignment horizontal="left" vertical="top" wrapText="1"/>
    </xf>
    <xf numFmtId="0" fontId="15" fillId="0" borderId="3" xfId="8" applyFont="1" applyBorder="1">
      <alignment horizontal="left" vertical="top" wrapText="1"/>
    </xf>
    <xf numFmtId="0" fontId="14" fillId="0" borderId="3" xfId="16" applyNumberFormat="1" applyFont="1" applyBorder="1">
      <alignment horizontal="center" vertical="top" wrapText="1"/>
    </xf>
    <xf numFmtId="0" fontId="14" fillId="0" borderId="3" xfId="16" applyFont="1" applyBorder="1">
      <alignment horizontal="center" vertical="top" wrapText="1"/>
    </xf>
    <xf numFmtId="0" fontId="11" fillId="0" borderId="3" xfId="13" applyNumberFormat="1" applyFont="1" applyBorder="1" applyAlignment="1">
      <alignment horizontal="left" vertical="center" wrapText="1"/>
    </xf>
    <xf numFmtId="0" fontId="11" fillId="0" borderId="3" xfId="13" applyFont="1" applyBorder="1" applyAlignment="1">
      <alignment horizontal="left" vertical="center" wrapText="1"/>
    </xf>
    <xf numFmtId="0" fontId="24" fillId="0" borderId="3" xfId="17" applyNumberFormat="1" applyFont="1" applyBorder="1">
      <alignment horizontal="center" vertical="top" wrapText="1"/>
    </xf>
    <xf numFmtId="0" fontId="24" fillId="0" borderId="3" xfId="17" applyFont="1" applyBorder="1">
      <alignment horizontal="center" vertical="top" wrapText="1"/>
    </xf>
    <xf numFmtId="0" fontId="25" fillId="0" borderId="3" xfId="8" applyNumberFormat="1" applyFont="1" applyBorder="1">
      <alignment horizontal="left" vertical="top" wrapText="1"/>
    </xf>
    <xf numFmtId="0" fontId="25" fillId="0" borderId="3" xfId="8" applyFont="1" applyBorder="1">
      <alignment horizontal="left" vertical="top" wrapText="1"/>
    </xf>
    <xf numFmtId="0" fontId="25" fillId="0" borderId="3" xfId="9" applyFont="1" applyBorder="1">
      <alignment horizontal="right" vertical="top" wrapText="1"/>
    </xf>
    <xf numFmtId="0" fontId="25" fillId="0" borderId="3" xfId="10" applyFont="1" applyBorder="1">
      <alignment horizontal="right" vertical="top" wrapText="1"/>
    </xf>
    <xf numFmtId="0" fontId="28" fillId="0" borderId="3" xfId="17" applyNumberFormat="1" applyFont="1" applyBorder="1">
      <alignment horizontal="center" vertical="top" wrapText="1"/>
    </xf>
    <xf numFmtId="0" fontId="28" fillId="0" borderId="3" xfId="17" applyFont="1" applyBorder="1">
      <alignment horizontal="center" vertical="top" wrapText="1"/>
    </xf>
    <xf numFmtId="0" fontId="29" fillId="0" borderId="3" xfId="19" applyNumberFormat="1" applyFont="1" applyBorder="1">
      <alignment horizontal="left" vertical="center" wrapText="1"/>
    </xf>
    <xf numFmtId="0" fontId="29" fillId="0" borderId="3" xfId="19" applyFont="1" applyBorder="1">
      <alignment horizontal="left" vertical="center" wrapText="1"/>
    </xf>
    <xf numFmtId="2" fontId="25" fillId="0" borderId="3" xfId="10" applyNumberFormat="1" applyFont="1" applyBorder="1">
      <alignment horizontal="right" vertical="top" wrapText="1"/>
    </xf>
    <xf numFmtId="0" fontId="14" fillId="3" borderId="3" xfId="17" applyNumberFormat="1" applyFont="1" applyFill="1" applyBorder="1">
      <alignment horizontal="center" vertical="top" wrapText="1"/>
    </xf>
    <xf numFmtId="0" fontId="14" fillId="3" borderId="3" xfId="17" applyFont="1" applyFill="1" applyBorder="1">
      <alignment horizontal="center" vertical="top" wrapText="1"/>
    </xf>
    <xf numFmtId="49" fontId="23" fillId="0" borderId="4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" xfId="11" applyNumberFormat="1" applyFont="1" applyFill="1" applyBorder="1">
      <alignment horizontal="center" vertical="top" wrapText="1"/>
    </xf>
    <xf numFmtId="0" fontId="15" fillId="0" borderId="3" xfId="11" applyFont="1" applyFill="1" applyBorder="1">
      <alignment horizontal="center" vertical="top" wrapText="1"/>
    </xf>
    <xf numFmtId="0" fontId="14" fillId="0" borderId="3" xfId="11" applyNumberFormat="1" applyFont="1" applyFill="1" applyBorder="1">
      <alignment horizontal="center" vertical="top" wrapText="1"/>
    </xf>
    <xf numFmtId="0" fontId="14" fillId="0" borderId="3" xfId="11" applyFont="1" applyFill="1" applyBorder="1">
      <alignment horizontal="center" vertical="top" wrapText="1"/>
    </xf>
    <xf numFmtId="0" fontId="14" fillId="0" borderId="3" xfId="17" applyNumberFormat="1" applyFont="1" applyFill="1" applyBorder="1">
      <alignment horizontal="center" vertical="top" wrapText="1"/>
    </xf>
    <xf numFmtId="0" fontId="14" fillId="0" borderId="3" xfId="17" applyFont="1" applyFill="1" applyBorder="1">
      <alignment horizontal="center" vertical="top" wrapText="1"/>
    </xf>
    <xf numFmtId="0" fontId="11" fillId="0" borderId="0" xfId="6" applyNumberFormat="1" applyFont="1">
      <alignment horizontal="center" vertical="top" wrapText="1"/>
    </xf>
    <xf numFmtId="0" fontId="11" fillId="0" borderId="0" xfId="6" applyFont="1">
      <alignment horizontal="center" vertical="top" wrapText="1"/>
    </xf>
    <xf numFmtId="0" fontId="12" fillId="0" borderId="0" xfId="5" applyNumberFormat="1" applyFont="1">
      <alignment horizontal="center" vertical="center" wrapText="1"/>
    </xf>
    <xf numFmtId="0" fontId="12" fillId="0" borderId="0" xfId="5" applyFont="1">
      <alignment horizontal="center" vertical="center" wrapText="1"/>
    </xf>
    <xf numFmtId="2" fontId="25" fillId="0" borderId="3" xfId="9" applyNumberFormat="1" applyFont="1" applyBorder="1">
      <alignment horizontal="right" vertical="top" wrapText="1"/>
    </xf>
    <xf numFmtId="0" fontId="28" fillId="0" borderId="4" xfId="17" applyNumberFormat="1" applyFont="1" applyBorder="1">
      <alignment horizontal="center" vertical="top" wrapText="1"/>
    </xf>
    <xf numFmtId="0" fontId="28" fillId="0" borderId="6" xfId="17" applyNumberFormat="1" applyFont="1" applyBorder="1">
      <alignment horizontal="center" vertical="top" wrapText="1"/>
    </xf>
    <xf numFmtId="0" fontId="29" fillId="0" borderId="4" xfId="19" applyNumberFormat="1" applyFont="1" applyBorder="1">
      <alignment horizontal="left" vertical="center" wrapText="1"/>
    </xf>
    <xf numFmtId="0" fontId="29" fillId="0" borderId="5" xfId="19" applyNumberFormat="1" applyFont="1" applyBorder="1">
      <alignment horizontal="left" vertical="center" wrapText="1"/>
    </xf>
    <xf numFmtId="0" fontId="29" fillId="0" borderId="6" xfId="19" applyNumberFormat="1" applyFont="1" applyBorder="1">
      <alignment horizontal="left" vertical="center" wrapText="1"/>
    </xf>
    <xf numFmtId="2" fontId="29" fillId="0" borderId="4" xfId="9" applyNumberFormat="1" applyFont="1" applyBorder="1">
      <alignment horizontal="right" vertical="top" wrapText="1"/>
    </xf>
    <xf numFmtId="2" fontId="29" fillId="0" borderId="6" xfId="9" applyNumberFormat="1" applyFont="1" applyBorder="1">
      <alignment horizontal="right" vertical="top" wrapText="1"/>
    </xf>
    <xf numFmtId="0" fontId="29" fillId="0" borderId="4" xfId="9" applyFont="1" applyBorder="1">
      <alignment horizontal="right" vertical="top" wrapText="1"/>
    </xf>
    <xf numFmtId="0" fontId="29" fillId="0" borderId="5" xfId="9" applyFont="1" applyBorder="1">
      <alignment horizontal="right" vertical="top" wrapText="1"/>
    </xf>
    <xf numFmtId="0" fontId="29" fillId="0" borderId="6" xfId="9" applyFont="1" applyBorder="1">
      <alignment horizontal="right" vertical="top" wrapText="1"/>
    </xf>
    <xf numFmtId="2" fontId="25" fillId="0" borderId="4" xfId="10" applyNumberFormat="1" applyFont="1" applyBorder="1">
      <alignment horizontal="right" vertical="top" wrapText="1"/>
    </xf>
    <xf numFmtId="2" fontId="25" fillId="0" borderId="5" xfId="10" applyNumberFormat="1" applyFont="1" applyBorder="1">
      <alignment horizontal="right" vertical="top" wrapText="1"/>
    </xf>
    <xf numFmtId="2" fontId="25" fillId="0" borderId="6" xfId="10" applyNumberFormat="1" applyFont="1" applyBorder="1">
      <alignment horizontal="right" vertical="top" wrapText="1"/>
    </xf>
    <xf numFmtId="0" fontId="28" fillId="0" borderId="4" xfId="17" applyNumberFormat="1" applyFont="1" applyBorder="1" applyAlignment="1">
      <alignment horizontal="center" vertical="top" wrapText="1"/>
    </xf>
    <xf numFmtId="0" fontId="28" fillId="0" borderId="6" xfId="17" applyNumberFormat="1" applyFont="1" applyBorder="1" applyAlignment="1">
      <alignment horizontal="center" vertical="top" wrapText="1"/>
    </xf>
    <xf numFmtId="0" fontId="25" fillId="0" borderId="4" xfId="19" applyNumberFormat="1" applyFont="1" applyBorder="1">
      <alignment horizontal="left" vertical="center" wrapText="1"/>
    </xf>
    <xf numFmtId="0" fontId="25" fillId="0" borderId="5" xfId="19" applyNumberFormat="1" applyFont="1" applyBorder="1">
      <alignment horizontal="left" vertical="center" wrapText="1"/>
    </xf>
    <xf numFmtId="0" fontId="25" fillId="0" borderId="6" xfId="19" applyNumberFormat="1" applyFont="1" applyBorder="1">
      <alignment horizontal="left" vertical="center" wrapText="1"/>
    </xf>
    <xf numFmtId="0" fontId="24" fillId="0" borderId="4" xfId="17" applyNumberFormat="1" applyFont="1" applyBorder="1" applyAlignment="1">
      <alignment horizontal="center" vertical="top" wrapText="1"/>
    </xf>
    <xf numFmtId="0" fontId="24" fillId="0" borderId="6" xfId="17" applyNumberFormat="1" applyFont="1" applyBorder="1" applyAlignment="1">
      <alignment horizontal="center" vertical="top" wrapText="1"/>
    </xf>
    <xf numFmtId="0" fontId="25" fillId="0" borderId="3" xfId="19" applyNumberFormat="1" applyFont="1" applyBorder="1">
      <alignment horizontal="left" vertical="center" wrapText="1"/>
    </xf>
    <xf numFmtId="0" fontId="25" fillId="0" borderId="3" xfId="19" applyFont="1" applyBorder="1">
      <alignment horizontal="left" vertical="center" wrapText="1"/>
    </xf>
    <xf numFmtId="0" fontId="9" fillId="0" borderId="0" xfId="1" applyNumberFormat="1" applyFont="1" applyAlignment="1">
      <alignment horizontal="left" vertical="top" wrapText="1"/>
    </xf>
    <xf numFmtId="0" fontId="9" fillId="0" borderId="0" xfId="1" applyFont="1" applyAlignment="1">
      <alignment horizontal="left" vertical="top" wrapText="1"/>
    </xf>
    <xf numFmtId="0" fontId="11" fillId="0" borderId="0" xfId="21" applyNumberFormat="1" applyFont="1" applyAlignment="1">
      <alignment horizontal="left" vertical="top" wrapText="1"/>
    </xf>
    <xf numFmtId="0" fontId="11" fillId="0" borderId="0" xfId="21" applyFont="1" applyAlignment="1">
      <alignment horizontal="left" vertical="top" wrapText="1"/>
    </xf>
    <xf numFmtId="0" fontId="9" fillId="0" borderId="0" xfId="22" applyNumberFormat="1" applyFont="1" applyAlignment="1">
      <alignment horizontal="right" vertical="top" wrapText="1"/>
    </xf>
    <xf numFmtId="0" fontId="9" fillId="0" borderId="0" xfId="22" applyFont="1" applyAlignment="1">
      <alignment horizontal="right" vertical="top" wrapText="1"/>
    </xf>
    <xf numFmtId="0" fontId="14" fillId="0" borderId="3" xfId="17" applyNumberFormat="1" applyFont="1" applyBorder="1" applyAlignment="1">
      <alignment horizontal="center" vertical="top" wrapText="1"/>
    </xf>
    <xf numFmtId="0" fontId="14" fillId="0" borderId="3" xfId="17" applyFont="1" applyBorder="1" applyAlignment="1">
      <alignment horizontal="center" vertical="top" wrapText="1"/>
    </xf>
    <xf numFmtId="0" fontId="11" fillId="0" borderId="3" xfId="19" applyNumberFormat="1" applyFont="1" applyBorder="1" applyAlignment="1">
      <alignment horizontal="left" vertical="top" wrapText="1"/>
    </xf>
    <xf numFmtId="0" fontId="11" fillId="0" borderId="3" xfId="19" applyFont="1" applyBorder="1" applyAlignment="1">
      <alignment horizontal="left" vertical="top" wrapText="1"/>
    </xf>
    <xf numFmtId="0" fontId="11" fillId="0" borderId="3" xfId="9" applyFont="1" applyBorder="1" applyAlignment="1">
      <alignment horizontal="right" vertical="top" wrapText="1"/>
    </xf>
    <xf numFmtId="2" fontId="11" fillId="0" borderId="3" xfId="9" applyNumberFormat="1" applyFont="1" applyBorder="1" applyAlignment="1">
      <alignment horizontal="right" vertical="top" wrapText="1"/>
    </xf>
    <xf numFmtId="0" fontId="13" fillId="0" borderId="3" xfId="10" applyFont="1" applyBorder="1" applyAlignment="1">
      <alignment horizontal="right" vertical="top" wrapText="1"/>
    </xf>
    <xf numFmtId="0" fontId="11" fillId="0" borderId="3" xfId="8" applyNumberFormat="1" applyFont="1" applyBorder="1" applyAlignment="1">
      <alignment horizontal="left" vertical="top" wrapText="1"/>
    </xf>
    <xf numFmtId="0" fontId="11" fillId="0" borderId="3" xfId="8" applyFont="1" applyBorder="1" applyAlignment="1">
      <alignment horizontal="left" vertical="top" wrapText="1"/>
    </xf>
    <xf numFmtId="0" fontId="14" fillId="0" borderId="3" xfId="11" applyNumberFormat="1" applyFont="1" applyBorder="1" applyAlignment="1">
      <alignment horizontal="center" vertical="top" wrapText="1"/>
    </xf>
    <xf numFmtId="0" fontId="14" fillId="0" borderId="3" xfId="11" applyFont="1" applyBorder="1" applyAlignment="1">
      <alignment horizontal="center" vertical="top" wrapText="1"/>
    </xf>
    <xf numFmtId="0" fontId="15" fillId="0" borderId="3" xfId="13" applyNumberFormat="1" applyFont="1" applyBorder="1" applyAlignment="1">
      <alignment horizontal="left" vertical="top" wrapText="1"/>
    </xf>
    <xf numFmtId="0" fontId="15" fillId="0" borderId="3" xfId="13" applyFont="1" applyBorder="1" applyAlignment="1">
      <alignment horizontal="left" vertical="top" wrapText="1"/>
    </xf>
    <xf numFmtId="0" fontId="11" fillId="0" borderId="3" xfId="14" applyFont="1" applyBorder="1" applyAlignment="1">
      <alignment horizontal="right" vertical="top" wrapText="1"/>
    </xf>
    <xf numFmtId="0" fontId="13" fillId="0" borderId="3" xfId="15" applyFont="1" applyBorder="1" applyAlignment="1">
      <alignment horizontal="right" vertical="top" wrapText="1"/>
    </xf>
    <xf numFmtId="0" fontId="13" fillId="2" borderId="3" xfId="7" applyNumberFormat="1" applyFont="1" applyFill="1" applyBorder="1" applyAlignment="1">
      <alignment horizontal="left" vertical="top" wrapText="1"/>
    </xf>
    <xf numFmtId="0" fontId="13" fillId="2" borderId="3" xfId="7" applyFont="1" applyFill="1" applyBorder="1" applyAlignment="1">
      <alignment horizontal="left" vertical="top" wrapText="1"/>
    </xf>
    <xf numFmtId="0" fontId="15" fillId="0" borderId="3" xfId="17" applyNumberFormat="1" applyFont="1" applyBorder="1" applyAlignment="1">
      <alignment horizontal="center" vertical="top" wrapText="1"/>
    </xf>
    <xf numFmtId="0" fontId="15" fillId="0" borderId="3" xfId="17" applyFont="1" applyBorder="1" applyAlignment="1">
      <alignment horizontal="center" vertical="top" wrapText="1"/>
    </xf>
    <xf numFmtId="0" fontId="13" fillId="0" borderId="3" xfId="8" applyNumberFormat="1" applyFont="1" applyBorder="1" applyAlignment="1">
      <alignment horizontal="left" vertical="top" wrapText="1"/>
    </xf>
    <xf numFmtId="0" fontId="13" fillId="0" borderId="3" xfId="8" applyFont="1" applyBorder="1" applyAlignment="1">
      <alignment horizontal="left" vertical="top" wrapText="1"/>
    </xf>
    <xf numFmtId="2" fontId="13" fillId="0" borderId="3" xfId="9" applyNumberFormat="1" applyFont="1" applyBorder="1" applyAlignment="1">
      <alignment horizontal="right" vertical="top" wrapText="1"/>
    </xf>
    <xf numFmtId="0" fontId="13" fillId="0" borderId="3" xfId="9" applyFont="1" applyBorder="1" applyAlignment="1">
      <alignment horizontal="right" vertical="top" wrapText="1"/>
    </xf>
    <xf numFmtId="0" fontId="15" fillId="0" borderId="3" xfId="11" applyNumberFormat="1" applyFont="1" applyBorder="1" applyAlignment="1">
      <alignment horizontal="center" vertical="top" wrapText="1"/>
    </xf>
    <xf numFmtId="0" fontId="15" fillId="0" borderId="3" xfId="11" applyFont="1" applyBorder="1" applyAlignment="1">
      <alignment horizontal="center" vertical="top" wrapText="1"/>
    </xf>
    <xf numFmtId="2" fontId="13" fillId="0" borderId="3" xfId="14" applyNumberFormat="1" applyFont="1" applyBorder="1" applyAlignment="1">
      <alignment horizontal="right" vertical="top" wrapText="1"/>
    </xf>
    <xf numFmtId="0" fontId="13" fillId="0" borderId="3" xfId="14" applyFont="1" applyBorder="1" applyAlignment="1">
      <alignment horizontal="right" vertical="top" wrapText="1"/>
    </xf>
    <xf numFmtId="2" fontId="13" fillId="0" borderId="3" xfId="15" applyNumberFormat="1" applyFont="1" applyBorder="1" applyAlignment="1">
      <alignment horizontal="right" vertical="top" wrapText="1"/>
    </xf>
    <xf numFmtId="0" fontId="13" fillId="0" borderId="3" xfId="13" applyNumberFormat="1" applyFont="1" applyBorder="1" applyAlignment="1">
      <alignment horizontal="left" vertical="top" wrapText="1"/>
    </xf>
    <xf numFmtId="0" fontId="13" fillId="0" borderId="3" xfId="13" applyFont="1" applyBorder="1" applyAlignment="1">
      <alignment horizontal="left" vertical="top" wrapText="1"/>
    </xf>
    <xf numFmtId="0" fontId="11" fillId="0" borderId="3" xfId="13" applyNumberFormat="1" applyFont="1" applyBorder="1" applyAlignment="1">
      <alignment horizontal="left" vertical="top" wrapText="1"/>
    </xf>
    <xf numFmtId="0" fontId="11" fillId="0" borderId="3" xfId="13" applyFont="1" applyBorder="1" applyAlignment="1">
      <alignment horizontal="left" vertical="top" wrapText="1"/>
    </xf>
    <xf numFmtId="0" fontId="13" fillId="0" borderId="3" xfId="19" applyNumberFormat="1" applyFont="1" applyBorder="1" applyAlignment="1">
      <alignment horizontal="left" vertical="top" wrapText="1"/>
    </xf>
    <xf numFmtId="0" fontId="13" fillId="0" borderId="3" xfId="19" applyFont="1" applyBorder="1" applyAlignment="1">
      <alignment horizontal="left" vertical="top" wrapText="1"/>
    </xf>
    <xf numFmtId="0" fontId="13" fillId="0" borderId="4" xfId="8" applyNumberFormat="1" applyFont="1" applyBorder="1" applyAlignment="1">
      <alignment horizontal="left" vertical="top" wrapText="1"/>
    </xf>
    <xf numFmtId="0" fontId="13" fillId="0" borderId="5" xfId="8" applyNumberFormat="1" applyFont="1" applyBorder="1" applyAlignment="1">
      <alignment horizontal="left" vertical="top" wrapText="1"/>
    </xf>
    <xf numFmtId="0" fontId="13" fillId="0" borderId="6" xfId="8" applyNumberFormat="1" applyFont="1" applyBorder="1" applyAlignment="1">
      <alignment horizontal="left" vertical="top" wrapText="1"/>
    </xf>
    <xf numFmtId="0" fontId="13" fillId="0" borderId="4" xfId="9" applyFont="1" applyBorder="1" applyAlignment="1">
      <alignment horizontal="right" vertical="top" wrapText="1"/>
    </xf>
    <xf numFmtId="0" fontId="13" fillId="0" borderId="6" xfId="9" applyFont="1" applyBorder="1" applyAlignment="1">
      <alignment horizontal="right" vertical="top" wrapText="1"/>
    </xf>
    <xf numFmtId="0" fontId="13" fillId="0" borderId="5" xfId="9" applyFont="1" applyBorder="1" applyAlignment="1">
      <alignment horizontal="right" vertical="top" wrapText="1"/>
    </xf>
    <xf numFmtId="0" fontId="13" fillId="0" borderId="4" xfId="10" applyFont="1" applyBorder="1" applyAlignment="1">
      <alignment horizontal="right" vertical="top" wrapText="1"/>
    </xf>
    <xf numFmtId="0" fontId="13" fillId="0" borderId="5" xfId="10" applyFont="1" applyBorder="1" applyAlignment="1">
      <alignment horizontal="right" vertical="top" wrapText="1"/>
    </xf>
    <xf numFmtId="0" fontId="13" fillId="0" borderId="6" xfId="10" applyFont="1" applyBorder="1" applyAlignment="1">
      <alignment horizontal="right" vertical="top" wrapText="1"/>
    </xf>
    <xf numFmtId="2" fontId="13" fillId="0" borderId="4" xfId="9" applyNumberFormat="1" applyFont="1" applyBorder="1" applyAlignment="1">
      <alignment horizontal="right" vertical="top" wrapText="1"/>
    </xf>
    <xf numFmtId="2" fontId="13" fillId="0" borderId="4" xfId="10" applyNumberFormat="1" applyFont="1" applyBorder="1" applyAlignment="1">
      <alignment horizontal="right" vertical="top" wrapText="1"/>
    </xf>
    <xf numFmtId="2" fontId="13" fillId="0" borderId="5" xfId="9" applyNumberFormat="1" applyFont="1" applyBorder="1" applyAlignment="1">
      <alignment horizontal="right" vertical="top" wrapText="1"/>
    </xf>
    <xf numFmtId="2" fontId="13" fillId="0" borderId="6" xfId="9" applyNumberFormat="1" applyFont="1" applyBorder="1" applyAlignment="1">
      <alignment horizontal="right" vertical="top" wrapText="1"/>
    </xf>
    <xf numFmtId="0" fontId="15" fillId="0" borderId="3" xfId="11" applyNumberFormat="1" applyFont="1" applyFill="1" applyBorder="1" applyAlignment="1">
      <alignment horizontal="center" vertical="top" wrapText="1"/>
    </xf>
    <xf numFmtId="0" fontId="15" fillId="0" borderId="3" xfId="11" applyFont="1" applyFill="1" applyBorder="1" applyAlignment="1">
      <alignment horizontal="center" vertical="top" wrapText="1"/>
    </xf>
    <xf numFmtId="0" fontId="15" fillId="0" borderId="3" xfId="13" applyNumberFormat="1" applyFont="1" applyFill="1" applyBorder="1" applyAlignment="1">
      <alignment horizontal="left" vertical="top" wrapText="1"/>
    </xf>
    <xf numFmtId="0" fontId="15" fillId="0" borderId="3" xfId="13" applyFont="1" applyFill="1" applyBorder="1" applyAlignment="1">
      <alignment horizontal="left" vertical="top" wrapText="1"/>
    </xf>
    <xf numFmtId="0" fontId="13" fillId="0" borderId="3" xfId="8" applyNumberFormat="1" applyFont="1" applyFill="1" applyBorder="1" applyAlignment="1">
      <alignment horizontal="left" vertical="top" wrapText="1"/>
    </xf>
    <xf numFmtId="0" fontId="13" fillId="0" borderId="3" xfId="8" applyFont="1" applyFill="1" applyBorder="1" applyAlignment="1">
      <alignment horizontal="left" vertical="top" wrapText="1"/>
    </xf>
    <xf numFmtId="0" fontId="14" fillId="0" borderId="3" xfId="17" applyNumberFormat="1" applyFont="1" applyFill="1" applyBorder="1" applyAlignment="1">
      <alignment horizontal="center" vertical="top" wrapText="1"/>
    </xf>
    <xf numFmtId="0" fontId="14" fillId="0" borderId="3" xfId="17" applyFont="1" applyFill="1" applyBorder="1" applyAlignment="1">
      <alignment horizontal="center" vertical="top" wrapText="1"/>
    </xf>
    <xf numFmtId="0" fontId="11" fillId="0" borderId="3" xfId="19" applyNumberFormat="1" applyFont="1" applyFill="1" applyBorder="1" applyAlignment="1">
      <alignment horizontal="left" vertical="top" wrapText="1"/>
    </xf>
    <xf numFmtId="0" fontId="11" fillId="0" borderId="3" xfId="19" applyFont="1" applyFill="1" applyBorder="1" applyAlignment="1">
      <alignment horizontal="left" vertical="top" wrapText="1"/>
    </xf>
    <xf numFmtId="0" fontId="14" fillId="0" borderId="3" xfId="11" applyNumberFormat="1" applyFont="1" applyFill="1" applyBorder="1" applyAlignment="1">
      <alignment horizontal="center" vertical="top" wrapText="1"/>
    </xf>
    <xf numFmtId="0" fontId="14" fillId="0" borderId="3" xfId="11" applyFont="1" applyFill="1" applyBorder="1" applyAlignment="1">
      <alignment horizontal="center" vertical="top" wrapText="1"/>
    </xf>
    <xf numFmtId="0" fontId="13" fillId="0" borderId="4" xfId="19" applyNumberFormat="1" applyFont="1" applyBorder="1" applyAlignment="1">
      <alignment horizontal="left" vertical="top" wrapText="1"/>
    </xf>
    <xf numFmtId="0" fontId="13" fillId="0" borderId="5" xfId="19" applyNumberFormat="1" applyFont="1" applyBorder="1" applyAlignment="1">
      <alignment horizontal="left" vertical="top" wrapText="1"/>
    </xf>
    <xf numFmtId="0" fontId="13" fillId="0" borderId="6" xfId="19" applyNumberFormat="1" applyFont="1" applyBorder="1" applyAlignment="1">
      <alignment horizontal="left" vertical="top" wrapText="1"/>
    </xf>
    <xf numFmtId="0" fontId="9" fillId="0" borderId="3" xfId="20" applyNumberFormat="1" applyFont="1" applyBorder="1" applyAlignment="1">
      <alignment horizontal="center" vertical="top" wrapText="1"/>
    </xf>
    <xf numFmtId="0" fontId="9" fillId="0" borderId="3" xfId="20" applyFont="1" applyBorder="1" applyAlignment="1">
      <alignment horizontal="center" vertical="top" wrapText="1"/>
    </xf>
    <xf numFmtId="0" fontId="10" fillId="0" borderId="1" xfId="2" applyNumberFormat="1" applyFont="1" applyAlignment="1">
      <alignment horizontal="left" vertical="top" wrapText="1"/>
    </xf>
    <xf numFmtId="0" fontId="10" fillId="0" borderId="1" xfId="2" applyFont="1" applyAlignment="1">
      <alignment horizontal="left" vertical="top" wrapText="1"/>
    </xf>
    <xf numFmtId="0" fontId="11" fillId="0" borderId="1" xfId="4" applyFont="1" applyAlignment="1">
      <alignment horizontal="left" vertical="top" wrapText="1"/>
    </xf>
    <xf numFmtId="0" fontId="11" fillId="0" borderId="1" xfId="4" applyNumberFormat="1" applyFont="1" applyAlignment="1">
      <alignment horizontal="left" vertical="top" wrapText="1"/>
    </xf>
    <xf numFmtId="0" fontId="12" fillId="0" borderId="0" xfId="5" applyNumberFormat="1" applyFont="1" applyAlignment="1">
      <alignment horizontal="center" vertical="top" wrapText="1"/>
    </xf>
    <xf numFmtId="0" fontId="12" fillId="0" borderId="0" xfId="5" applyFont="1" applyAlignment="1">
      <alignment horizontal="center" vertical="top" wrapText="1"/>
    </xf>
    <xf numFmtId="0" fontId="11" fillId="0" borderId="0" xfId="6" applyNumberFormat="1" applyFont="1" applyAlignment="1">
      <alignment horizontal="center" vertical="top" wrapText="1"/>
    </xf>
    <xf numFmtId="0" fontId="11" fillId="0" borderId="0" xfId="6" applyFont="1" applyAlignment="1">
      <alignment horizontal="center" vertical="top" wrapText="1"/>
    </xf>
    <xf numFmtId="0" fontId="32" fillId="0" borderId="0" xfId="4" applyNumberFormat="1" applyFont="1" applyBorder="1" applyAlignment="1">
      <alignment horizontal="left" vertical="top" wrapText="1"/>
    </xf>
    <xf numFmtId="14" fontId="11" fillId="0" borderId="1" xfId="4" applyNumberFormat="1" applyFont="1">
      <alignment horizontal="left" vertical="top" wrapText="1"/>
    </xf>
    <xf numFmtId="0" fontId="33" fillId="0" borderId="0" xfId="0" applyFont="1" applyAlignment="1">
      <alignment horizontal="center" vertical="top" wrapText="1"/>
    </xf>
    <xf numFmtId="0" fontId="35" fillId="0" borderId="7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7" fillId="0" borderId="4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4" fontId="37" fillId="4" borderId="3" xfId="0" applyNumberFormat="1" applyFont="1" applyFill="1" applyBorder="1" applyAlignment="1">
      <alignment horizontal="center" vertical="top"/>
    </xf>
    <xf numFmtId="4" fontId="39" fillId="0" borderId="3" xfId="0" applyNumberFormat="1" applyFont="1" applyBorder="1" applyAlignment="1">
      <alignment horizontal="center" vertical="top"/>
    </xf>
    <xf numFmtId="0" fontId="37" fillId="0" borderId="3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" fontId="37" fillId="0" borderId="3" xfId="0" applyNumberFormat="1" applyFont="1" applyFill="1" applyBorder="1" applyAlignment="1">
      <alignment horizontal="center" vertical="top"/>
    </xf>
    <xf numFmtId="4" fontId="39" fillId="0" borderId="3" xfId="0" applyNumberFormat="1" applyFont="1" applyFill="1" applyBorder="1" applyAlignment="1">
      <alignment horizontal="center" vertical="top"/>
    </xf>
    <xf numFmtId="4" fontId="37" fillId="4" borderId="3" xfId="0" applyNumberFormat="1" applyFont="1" applyFill="1" applyBorder="1" applyAlignment="1">
      <alignment horizontal="center" vertical="center"/>
    </xf>
    <xf numFmtId="4" fontId="39" fillId="0" borderId="3" xfId="0" applyNumberFormat="1" applyFont="1" applyBorder="1" applyAlignment="1">
      <alignment horizontal="center" vertical="center"/>
    </xf>
    <xf numFmtId="4" fontId="37" fillId="0" borderId="3" xfId="0" applyNumberFormat="1" applyFont="1" applyFill="1" applyBorder="1" applyAlignment="1">
      <alignment horizontal="center" vertical="center"/>
    </xf>
    <xf numFmtId="4" fontId="39" fillId="0" borderId="3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</cellXfs>
  <cellStyles count="23">
    <cellStyle name="MAPGEN0" xfId="1"/>
    <cellStyle name="MAPGEN1" xfId="2"/>
    <cellStyle name="MAPGEN10" xfId="11"/>
    <cellStyle name="MAPGEN11" xfId="12"/>
    <cellStyle name="MAPGEN12" xfId="13"/>
    <cellStyle name="MAPGEN13" xfId="14"/>
    <cellStyle name="MAPGEN14" xfId="15"/>
    <cellStyle name="MAPGEN15" xfId="16"/>
    <cellStyle name="MAPGEN16" xfId="17"/>
    <cellStyle name="MAPGEN17" xfId="18"/>
    <cellStyle name="MAPGEN18" xfId="19"/>
    <cellStyle name="MAPGEN19" xfId="20"/>
    <cellStyle name="MAPGEN2" xfId="3"/>
    <cellStyle name="MAPGEN20" xfId="21"/>
    <cellStyle name="MAPGEN21" xfId="22"/>
    <cellStyle name="MAPGEN3" xfId="4"/>
    <cellStyle name="MAPGEN4" xfId="5"/>
    <cellStyle name="MAPGEN5" xfId="6"/>
    <cellStyle name="MAPGEN6" xfId="7"/>
    <cellStyle name="MAPGEN7" xfId="8"/>
    <cellStyle name="MAPGEN8" xfId="9"/>
    <cellStyle name="MAPGEN9" xfId="10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&#1052;&#1086;&#1080;%20&#1076;&#1086;&#1082;&#1091;&#1084;&#1077;&#1085;&#1090;&#1099;/1.%20&#1055;&#1051;&#1040;&#1058;&#1053;&#1067;&#1045;%20&#1059;&#1057;&#1051;&#1059;&#1043;&#1048;/&#1062;&#1077;&#1085;&#1099;%20&#1044;&#1051;&#1071;%20&#1057;&#1040;&#1049;&#1058;&#1040;/45.%20&#1062;&#1077;&#1085;&#1099;%20&#1089;%2017.02.2023/&#1055;&#1088;&#1077;&#1081;&#1089;&#1082;&#1091;&#1088;&#1072;&#1085;&#1090;%20&#1085;&#1072;%2030.03.2020%20(&#1080;&#1085;.&#1075;&#1088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94">
          <cell r="I194">
            <v>21.55</v>
          </cell>
        </row>
        <row r="195">
          <cell r="I195">
            <v>24.09</v>
          </cell>
        </row>
        <row r="197">
          <cell r="I197">
            <v>22.79</v>
          </cell>
        </row>
        <row r="198">
          <cell r="I198">
            <v>25.12</v>
          </cell>
        </row>
        <row r="203">
          <cell r="I203">
            <v>0.72</v>
          </cell>
          <cell r="J203">
            <v>0.14000000000000001</v>
          </cell>
        </row>
        <row r="204">
          <cell r="I204">
            <v>0.97</v>
          </cell>
          <cell r="J204">
            <v>7.0000000000000007E-2</v>
          </cell>
        </row>
        <row r="205">
          <cell r="I205">
            <v>0.72</v>
          </cell>
          <cell r="J205">
            <v>0.02</v>
          </cell>
        </row>
        <row r="206">
          <cell r="I206">
            <v>3.36</v>
          </cell>
          <cell r="J206">
            <v>0.31</v>
          </cell>
        </row>
        <row r="207">
          <cell r="I207">
            <v>1.95</v>
          </cell>
          <cell r="J207">
            <v>0.34</v>
          </cell>
        </row>
        <row r="208">
          <cell r="I208">
            <v>0.22</v>
          </cell>
          <cell r="J208">
            <v>0.15</v>
          </cell>
        </row>
        <row r="209">
          <cell r="I209">
            <v>0.96</v>
          </cell>
          <cell r="J209">
            <v>0.01</v>
          </cell>
        </row>
        <row r="268">
          <cell r="I268">
            <v>7.81</v>
          </cell>
          <cell r="J268">
            <v>1.62</v>
          </cell>
        </row>
        <row r="345">
          <cell r="I345">
            <v>2.09</v>
          </cell>
          <cell r="J345">
            <v>0.6</v>
          </cell>
        </row>
        <row r="378">
          <cell r="I378">
            <v>4.16</v>
          </cell>
          <cell r="J378">
            <v>0.46</v>
          </cell>
        </row>
        <row r="383">
          <cell r="I383">
            <v>0.96</v>
          </cell>
          <cell r="J383">
            <v>0.01</v>
          </cell>
        </row>
        <row r="384">
          <cell r="I384">
            <v>2.14</v>
          </cell>
          <cell r="J384">
            <v>0.84</v>
          </cell>
        </row>
        <row r="385">
          <cell r="I385">
            <v>1.45</v>
          </cell>
          <cell r="J385">
            <v>0.12</v>
          </cell>
        </row>
        <row r="386">
          <cell r="I386">
            <v>1.24</v>
          </cell>
          <cell r="J386">
            <v>1.62</v>
          </cell>
        </row>
        <row r="387">
          <cell r="I387">
            <v>1.24</v>
          </cell>
          <cell r="J387">
            <v>1.62</v>
          </cell>
        </row>
        <row r="388">
          <cell r="I388">
            <v>1.24</v>
          </cell>
          <cell r="J388">
            <v>1.67</v>
          </cell>
        </row>
        <row r="389">
          <cell r="I389">
            <v>1.24</v>
          </cell>
          <cell r="J389">
            <v>1.63</v>
          </cell>
        </row>
        <row r="390">
          <cell r="I390">
            <v>1.24</v>
          </cell>
          <cell r="J390">
            <v>1.62</v>
          </cell>
        </row>
        <row r="391">
          <cell r="I391">
            <v>1.24</v>
          </cell>
          <cell r="J391">
            <v>1.62</v>
          </cell>
        </row>
        <row r="392">
          <cell r="I392">
            <v>1.24</v>
          </cell>
          <cell r="J392">
            <v>1.62</v>
          </cell>
        </row>
        <row r="393">
          <cell r="I393">
            <v>1.24</v>
          </cell>
          <cell r="J393">
            <v>1.62</v>
          </cell>
        </row>
        <row r="394">
          <cell r="I394">
            <v>1.24</v>
          </cell>
          <cell r="J394">
            <v>1.65</v>
          </cell>
        </row>
        <row r="395">
          <cell r="I395">
            <v>1.24</v>
          </cell>
          <cell r="J395">
            <v>1.65</v>
          </cell>
        </row>
        <row r="396">
          <cell r="I396">
            <v>1.24</v>
          </cell>
          <cell r="J396">
            <v>1.66</v>
          </cell>
        </row>
        <row r="397">
          <cell r="I397">
            <v>1.24</v>
          </cell>
          <cell r="J397">
            <v>1.63</v>
          </cell>
        </row>
        <row r="398">
          <cell r="I398">
            <v>1.24</v>
          </cell>
          <cell r="J398">
            <v>1.86</v>
          </cell>
        </row>
        <row r="399">
          <cell r="I399">
            <v>1.24</v>
          </cell>
          <cell r="J399">
            <v>1.68</v>
          </cell>
        </row>
        <row r="400">
          <cell r="I400">
            <v>1.24</v>
          </cell>
          <cell r="J400">
            <v>1.67</v>
          </cell>
        </row>
        <row r="401">
          <cell r="I401">
            <v>1.24</v>
          </cell>
          <cell r="J401">
            <v>1.73</v>
          </cell>
        </row>
        <row r="402">
          <cell r="I402">
            <v>1.24</v>
          </cell>
          <cell r="J402">
            <v>1.66</v>
          </cell>
        </row>
        <row r="403">
          <cell r="I403">
            <v>3.08</v>
          </cell>
          <cell r="J403">
            <v>0.1</v>
          </cell>
        </row>
        <row r="404">
          <cell r="I404">
            <v>1.24</v>
          </cell>
          <cell r="J404">
            <v>1.63</v>
          </cell>
        </row>
        <row r="405">
          <cell r="I405">
            <v>1.24</v>
          </cell>
          <cell r="J405">
            <v>2.46</v>
          </cell>
        </row>
        <row r="406">
          <cell r="I406">
            <v>1.24</v>
          </cell>
          <cell r="J406">
            <v>2.77</v>
          </cell>
        </row>
        <row r="407">
          <cell r="I407">
            <v>1.24</v>
          </cell>
          <cell r="J407">
            <v>1.68</v>
          </cell>
        </row>
        <row r="434">
          <cell r="I434">
            <v>9.1199999999999992</v>
          </cell>
          <cell r="J434">
            <v>0.47</v>
          </cell>
        </row>
        <row r="473">
          <cell r="I473">
            <v>4.82</v>
          </cell>
          <cell r="J473">
            <v>7.0000000000000007E-2</v>
          </cell>
        </row>
        <row r="474">
          <cell r="I474">
            <v>4.82</v>
          </cell>
          <cell r="J474">
            <v>0.08</v>
          </cell>
        </row>
        <row r="475">
          <cell r="I475">
            <v>4.82</v>
          </cell>
          <cell r="J475">
            <v>0.08</v>
          </cell>
        </row>
        <row r="490">
          <cell r="I490">
            <v>1.94</v>
          </cell>
          <cell r="J490">
            <v>5.0599999999999996</v>
          </cell>
        </row>
        <row r="491">
          <cell r="I491">
            <v>2.14</v>
          </cell>
          <cell r="J491">
            <v>0.84</v>
          </cell>
        </row>
        <row r="492">
          <cell r="I492">
            <v>0.96</v>
          </cell>
          <cell r="J492">
            <v>0.01</v>
          </cell>
        </row>
        <row r="503">
          <cell r="I503">
            <v>4.05</v>
          </cell>
          <cell r="J503">
            <v>10.08</v>
          </cell>
        </row>
        <row r="504">
          <cell r="I504">
            <v>2.14</v>
          </cell>
          <cell r="J504">
            <v>0.84</v>
          </cell>
        </row>
        <row r="505">
          <cell r="I505">
            <v>1.45</v>
          </cell>
          <cell r="J505">
            <v>0.12</v>
          </cell>
        </row>
        <row r="506">
          <cell r="I506">
            <v>0.11</v>
          </cell>
          <cell r="J506">
            <v>0.15</v>
          </cell>
        </row>
        <row r="507">
          <cell r="I507">
            <v>0.96</v>
          </cell>
          <cell r="J507">
            <v>0.01</v>
          </cell>
        </row>
        <row r="511">
          <cell r="I511">
            <v>2.14</v>
          </cell>
          <cell r="J511">
            <v>0.84</v>
          </cell>
        </row>
        <row r="512">
          <cell r="I512">
            <v>0.96</v>
          </cell>
          <cell r="J512">
            <v>0.01</v>
          </cell>
        </row>
        <row r="513">
          <cell r="I513">
            <v>0.96</v>
          </cell>
        </row>
        <row r="515">
          <cell r="I515">
            <v>8.51</v>
          </cell>
          <cell r="J515">
            <v>2.4500000000000002</v>
          </cell>
        </row>
        <row r="516">
          <cell r="I516">
            <v>8.51</v>
          </cell>
          <cell r="J516">
            <v>2.42</v>
          </cell>
        </row>
        <row r="518">
          <cell r="I518">
            <v>8.51</v>
          </cell>
          <cell r="J518">
            <v>4.33</v>
          </cell>
        </row>
        <row r="522">
          <cell r="I522">
            <v>8.51</v>
          </cell>
          <cell r="J522">
            <v>4.37</v>
          </cell>
        </row>
        <row r="523">
          <cell r="I523">
            <v>8.51</v>
          </cell>
          <cell r="J523">
            <v>2.25</v>
          </cell>
        </row>
        <row r="524">
          <cell r="I524">
            <v>8.51</v>
          </cell>
          <cell r="J524">
            <v>7.16</v>
          </cell>
        </row>
        <row r="525">
          <cell r="I525">
            <v>8.51</v>
          </cell>
          <cell r="J525">
            <v>20.67</v>
          </cell>
        </row>
        <row r="526">
          <cell r="I526">
            <v>8.51</v>
          </cell>
          <cell r="J526">
            <v>6.94</v>
          </cell>
        </row>
        <row r="936">
          <cell r="I936">
            <v>15.98</v>
          </cell>
          <cell r="J936">
            <v>7.0000000000000007E-2</v>
          </cell>
        </row>
        <row r="939">
          <cell r="I939">
            <v>15.98</v>
          </cell>
          <cell r="J939">
            <v>7.0000000000000007E-2</v>
          </cell>
        </row>
        <row r="957">
          <cell r="I957">
            <v>18.93</v>
          </cell>
          <cell r="J957">
            <v>0.13</v>
          </cell>
        </row>
        <row r="961">
          <cell r="I961">
            <v>18.93</v>
          </cell>
          <cell r="J961">
            <v>0.13</v>
          </cell>
        </row>
        <row r="965">
          <cell r="I965">
            <v>12.62</v>
          </cell>
          <cell r="J965">
            <v>0.13</v>
          </cell>
        </row>
        <row r="968">
          <cell r="I968">
            <v>25.25</v>
          </cell>
          <cell r="J968">
            <v>0.13</v>
          </cell>
        </row>
        <row r="978">
          <cell r="I978">
            <v>31.56</v>
          </cell>
          <cell r="J978">
            <v>0.13</v>
          </cell>
        </row>
        <row r="999">
          <cell r="I999">
            <v>25.25</v>
          </cell>
          <cell r="J999">
            <v>0.13</v>
          </cell>
        </row>
        <row r="1001">
          <cell r="I1001">
            <v>31.56</v>
          </cell>
          <cell r="J1001">
            <v>0.25</v>
          </cell>
        </row>
        <row r="1015">
          <cell r="I1015">
            <v>25.77</v>
          </cell>
          <cell r="J1015">
            <v>0.66</v>
          </cell>
        </row>
        <row r="1016">
          <cell r="I1016">
            <v>36.07</v>
          </cell>
          <cell r="J1016">
            <v>0.79</v>
          </cell>
        </row>
        <row r="1024">
          <cell r="I1024">
            <v>56.8</v>
          </cell>
          <cell r="J1024">
            <v>0.13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609"/>
  <sheetViews>
    <sheetView topLeftCell="A1333" zoomScale="120" zoomScaleNormal="120" workbookViewId="0">
      <selection activeCell="I1333" sqref="I1333"/>
    </sheetView>
  </sheetViews>
  <sheetFormatPr defaultRowHeight="15" x14ac:dyDescent="0.25"/>
  <cols>
    <col min="1" max="1" width="8" style="1" customWidth="1"/>
    <col min="2" max="2" width="0.85546875" style="1" customWidth="1"/>
    <col min="3" max="3" width="8.42578125" style="1" customWidth="1"/>
    <col min="4" max="4" width="22.140625" style="1" customWidth="1"/>
    <col min="5" max="5" width="4.85546875" style="1" customWidth="1"/>
    <col min="6" max="6" width="10.85546875" style="3" customWidth="1"/>
    <col min="7" max="7" width="5.140625" style="1" customWidth="1"/>
    <col min="8" max="8" width="3.7109375" style="1" customWidth="1"/>
    <col min="9" max="9" width="9.85546875" style="1" customWidth="1"/>
    <col min="10" max="10" width="0.42578125" style="1" customWidth="1"/>
    <col min="11" max="11" width="5.140625" style="1" customWidth="1"/>
    <col min="12" max="12" width="0.5703125" style="1" customWidth="1"/>
    <col min="13" max="13" width="3.7109375" style="1" customWidth="1"/>
    <col min="14" max="14" width="7.7109375" style="1" customWidth="1"/>
    <col min="15" max="15" width="1.5703125" style="1" customWidth="1"/>
    <col min="16" max="16" width="2.42578125" style="1" customWidth="1"/>
    <col min="17" max="17" width="0.5703125" style="1" customWidth="1"/>
    <col min="18" max="18" width="6.5703125" style="1" customWidth="1"/>
    <col min="19" max="19" width="0.140625" style="1" customWidth="1"/>
    <col min="20" max="20" width="0.28515625" style="1" customWidth="1"/>
    <col min="21" max="21" width="2" style="1" customWidth="1"/>
    <col min="22" max="22" width="1.7109375" style="1" customWidth="1"/>
    <col min="23" max="16384" width="9.140625" style="1"/>
  </cols>
  <sheetData>
    <row r="1" spans="1:21" ht="12" customHeight="1" x14ac:dyDescent="0.25"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ht="51" customHeight="1" x14ac:dyDescent="0.25"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ht="10.5" customHeight="1" x14ac:dyDescent="0.25"/>
    <row r="4" spans="1:21" ht="12" customHeight="1" x14ac:dyDescent="0.25">
      <c r="K4" s="82" t="s">
        <v>2012</v>
      </c>
      <c r="M4" s="180" t="s">
        <v>1920</v>
      </c>
      <c r="N4" s="180"/>
      <c r="O4" s="180"/>
      <c r="P4" s="180"/>
      <c r="R4" s="172" t="s">
        <v>1907</v>
      </c>
      <c r="S4" s="173"/>
    </row>
    <row r="5" spans="1:21" ht="15" customHeight="1" x14ac:dyDescent="0.25"/>
    <row r="6" spans="1:2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ht="12" hidden="1" customHeight="1" x14ac:dyDescent="0.25">
      <c r="A8" s="183" t="s">
        <v>2</v>
      </c>
      <c r="B8" s="184"/>
      <c r="C8" s="184"/>
    </row>
    <row r="9" spans="1:21" ht="3" customHeight="1" x14ac:dyDescent="0.25"/>
    <row r="10" spans="1:21" ht="41.25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ht="15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ht="27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ht="26.25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ht="48.75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ht="16.5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ht="37.5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ht="15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ht="27.75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ht="63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ht="78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ht="14.25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ht="27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ht="37.5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ht="15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ht="26.25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ht="25.5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ht="26.25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ht="38.25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ht="39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ht="27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ht="15.75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ht="63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ht="75.75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ht="15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ht="27.75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ht="15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ht="26.25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ht="14.25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ht="14.25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ht="2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ht="2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ht="2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ht="15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ht="15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ht="5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ht="41.25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ht="26.25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ht="58.5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ht="51.75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ht="21.75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ht="24.75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ht="26.25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ht="27.75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ht="15.75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ht="25.5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ht="52.5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ht="52.5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ht="27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ht="52.5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ht="25.5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ht="14.25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ht="38.25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ht="39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ht="39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ht="50.25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ht="38.25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ht="38.25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ht="25.5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ht="15.75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ht="18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ht="5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ht="26.25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ht="16.5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ht="16.5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ht="15.75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ht="15.75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ht="26.25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ht="16.5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ht="16.5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ht="17.25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ht="16.5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ht="27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ht="18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ht="17.25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ht="17.25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ht="38.25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ht="27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ht="15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ht="27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ht="15.75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ht="48.75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ht="39.75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ht="53.25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ht="53.25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ht="52.5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ht="54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ht="62.25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ht="66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ht="52.5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ht="49.5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ht="53.25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ht="54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ht="5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ht="52.5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ht="52.5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ht="91.5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ht="54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ht="54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ht="5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ht="63.75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ht="26.25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ht="64.5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ht="52.5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ht="15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ht="37.5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ht="52.5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ht="24.75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ht="38.25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ht="39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ht="22.5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ht="39.75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ht="52.5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ht="23.25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ht="50.25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ht="63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ht="27.75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ht="2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ht="16.5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ht="102.75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ht="5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ht="28.5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ht="2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ht="27.75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ht="87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ht="2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ht="63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ht="27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ht="25.5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ht="21.75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ht="28.5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ht="17.25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ht="19.5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ht="2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ht="38.25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ht="2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ht="39.75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ht="5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ht="21.75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ht="26.25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ht="52.5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ht="22.5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ht="26.25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ht="27.75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ht="68.25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ht="2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ht="23.25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ht="39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ht="64.5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ht="2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ht="24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ht="28.5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ht="65.25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ht="16.5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ht="23.25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ht="13.5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ht="50.25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ht="50.25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ht="50.25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ht="16.5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ht="36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ht="51.75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ht="65.25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ht="5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ht="51.75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ht="51.75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ht="15.75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ht="65.25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ht="63.75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ht="64.5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ht="75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ht="27.75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ht="16.5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ht="77.25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ht="54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ht="53.25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71.5</v>
      </c>
      <c r="K203" s="137"/>
      <c r="L203" s="137"/>
      <c r="M203" s="137"/>
      <c r="N203" s="137"/>
      <c r="O203" s="137"/>
      <c r="P203" s="100">
        <f>I203+J203</f>
        <v>73.94</v>
      </c>
      <c r="Q203" s="101"/>
      <c r="R203" s="101"/>
      <c r="S203" s="101"/>
      <c r="T203" s="101"/>
      <c r="U203" s="101"/>
    </row>
    <row r="204" spans="1:21" ht="51.75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93.28</v>
      </c>
      <c r="K204" s="137"/>
      <c r="L204" s="137"/>
      <c r="M204" s="137"/>
      <c r="N204" s="137"/>
      <c r="O204" s="137"/>
      <c r="P204" s="100">
        <f>I204+J204</f>
        <v>95.72</v>
      </c>
      <c r="Q204" s="101"/>
      <c r="R204" s="101"/>
      <c r="S204" s="101"/>
      <c r="T204" s="101"/>
      <c r="U204" s="101"/>
    </row>
    <row r="205" spans="1:21" ht="64.5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49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customFormat="1" ht="53.25" customHeight="1" x14ac:dyDescent="0.25">
      <c r="A206" s="107" t="s">
        <v>1921</v>
      </c>
      <c r="B206" s="107"/>
      <c r="C206" s="102" t="s">
        <v>1922</v>
      </c>
      <c r="D206" s="102"/>
      <c r="E206" s="102"/>
      <c r="F206" s="54" t="s">
        <v>1830</v>
      </c>
      <c r="G206" s="109" t="s">
        <v>1923</v>
      </c>
      <c r="H206" s="109"/>
      <c r="I206" s="55" t="s">
        <v>1923</v>
      </c>
      <c r="J206" s="143">
        <v>139.4</v>
      </c>
      <c r="K206" s="137"/>
      <c r="L206" s="137"/>
      <c r="M206" s="137"/>
      <c r="N206" s="137"/>
      <c r="O206" s="137"/>
      <c r="P206" s="100">
        <f>I206+J206</f>
        <v>16242.4</v>
      </c>
      <c r="Q206" s="101"/>
      <c r="R206" s="101"/>
      <c r="S206" s="101"/>
      <c r="T206" s="101"/>
      <c r="U206" s="101"/>
    </row>
    <row r="207" spans="1:21" ht="18" customHeight="1" x14ac:dyDescent="0.25">
      <c r="A207" s="186" t="s">
        <v>132</v>
      </c>
      <c r="B207" s="187"/>
      <c r="C207" s="187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</row>
    <row r="208" spans="1:21" ht="18" customHeight="1" x14ac:dyDescent="0.25">
      <c r="A208" s="165">
        <v>1</v>
      </c>
      <c r="B208" s="166"/>
      <c r="C208" s="163" t="s">
        <v>960</v>
      </c>
      <c r="D208" s="164"/>
      <c r="E208" s="164"/>
      <c r="F208" s="7" t="s">
        <v>1831</v>
      </c>
      <c r="G208" s="143">
        <v>3.27</v>
      </c>
      <c r="H208" s="137"/>
      <c r="I208" s="8">
        <v>3.93</v>
      </c>
      <c r="J208" s="137"/>
      <c r="K208" s="137"/>
      <c r="L208" s="137"/>
      <c r="M208" s="137"/>
      <c r="N208" s="137"/>
      <c r="O208" s="137"/>
      <c r="P208" s="100">
        <v>3.93</v>
      </c>
      <c r="Q208" s="101"/>
      <c r="R208" s="101"/>
      <c r="S208" s="101"/>
      <c r="T208" s="101"/>
      <c r="U208" s="101"/>
    </row>
    <row r="209" spans="1:21" ht="27.75" customHeight="1" x14ac:dyDescent="0.25">
      <c r="A209" s="165">
        <v>2</v>
      </c>
      <c r="B209" s="166"/>
      <c r="C209" s="163" t="s">
        <v>961</v>
      </c>
      <c r="D209" s="164"/>
      <c r="E209" s="164"/>
      <c r="F209" s="7" t="s">
        <v>1831</v>
      </c>
      <c r="G209" s="143">
        <v>4.3600000000000003</v>
      </c>
      <c r="H209" s="137"/>
      <c r="I209" s="8">
        <v>5.24</v>
      </c>
      <c r="J209" s="137"/>
      <c r="K209" s="137"/>
      <c r="L209" s="137"/>
      <c r="M209" s="137"/>
      <c r="N209" s="137"/>
      <c r="O209" s="137"/>
      <c r="P209" s="100">
        <v>5.24</v>
      </c>
      <c r="Q209" s="101"/>
      <c r="R209" s="101"/>
      <c r="S209" s="101"/>
      <c r="T209" s="101"/>
      <c r="U209" s="101"/>
    </row>
    <row r="210" spans="1:21" ht="16.5" customHeight="1" x14ac:dyDescent="0.25">
      <c r="A210" s="165">
        <v>3</v>
      </c>
      <c r="B210" s="166"/>
      <c r="C210" s="163" t="s">
        <v>962</v>
      </c>
      <c r="D210" s="164"/>
      <c r="E210" s="164"/>
      <c r="F210" s="7" t="s">
        <v>1831</v>
      </c>
      <c r="G210" s="143">
        <v>3.27</v>
      </c>
      <c r="H210" s="137"/>
      <c r="I210" s="8">
        <v>3.93</v>
      </c>
      <c r="J210" s="137"/>
      <c r="K210" s="137"/>
      <c r="L210" s="137"/>
      <c r="M210" s="137"/>
      <c r="N210" s="137"/>
      <c r="O210" s="137"/>
      <c r="P210" s="100">
        <v>3.93</v>
      </c>
      <c r="Q210" s="101"/>
      <c r="R210" s="101"/>
      <c r="S210" s="101"/>
      <c r="T210" s="101"/>
      <c r="U210" s="101"/>
    </row>
    <row r="211" spans="1:21" ht="15.75" customHeight="1" x14ac:dyDescent="0.25">
      <c r="A211" s="186" t="s">
        <v>133</v>
      </c>
      <c r="B211" s="187"/>
      <c r="C211" s="187"/>
      <c r="D211" s="187"/>
      <c r="E211" s="187"/>
      <c r="F211" s="187"/>
      <c r="G211" s="187"/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</row>
    <row r="212" spans="1:21" ht="36.75" customHeight="1" x14ac:dyDescent="0.25">
      <c r="A212" s="165">
        <v>1</v>
      </c>
      <c r="B212" s="166"/>
      <c r="C212" s="129" t="s">
        <v>1866</v>
      </c>
      <c r="D212" s="130"/>
      <c r="E212" s="130"/>
      <c r="F212" s="4"/>
      <c r="G212" s="136"/>
      <c r="H212" s="136"/>
      <c r="I212" s="5"/>
      <c r="J212" s="136"/>
      <c r="K212" s="136"/>
      <c r="L212" s="136"/>
      <c r="M212" s="136"/>
      <c r="N212" s="136"/>
      <c r="O212" s="136"/>
      <c r="P212" s="126"/>
      <c r="Q212" s="126"/>
      <c r="R212" s="126"/>
      <c r="S212" s="126"/>
      <c r="T212" s="126"/>
      <c r="U212" s="126"/>
    </row>
    <row r="213" spans="1:21" ht="21" customHeight="1" x14ac:dyDescent="0.25">
      <c r="A213" s="134" t="s">
        <v>53</v>
      </c>
      <c r="B213" s="135"/>
      <c r="C213" s="103" t="s">
        <v>963</v>
      </c>
      <c r="D213" s="104"/>
      <c r="E213" s="104"/>
      <c r="F213" s="11" t="s">
        <v>1869</v>
      </c>
      <c r="G213" s="143">
        <v>7.06</v>
      </c>
      <c r="H213" s="137"/>
      <c r="I213" s="8">
        <v>7.06</v>
      </c>
      <c r="J213" s="137"/>
      <c r="K213" s="137"/>
      <c r="L213" s="137"/>
      <c r="M213" s="137"/>
      <c r="N213" s="137"/>
      <c r="O213" s="137"/>
      <c r="P213" s="100">
        <v>7.06</v>
      </c>
      <c r="Q213" s="101"/>
      <c r="R213" s="101"/>
      <c r="S213" s="101"/>
      <c r="T213" s="101"/>
      <c r="U213" s="101"/>
    </row>
    <row r="214" spans="1:21" ht="21" customHeight="1" x14ac:dyDescent="0.25">
      <c r="A214" s="134" t="s">
        <v>54</v>
      </c>
      <c r="B214" s="135"/>
      <c r="C214" s="103" t="s">
        <v>964</v>
      </c>
      <c r="D214" s="104"/>
      <c r="E214" s="104"/>
      <c r="F214" s="11" t="s">
        <v>1869</v>
      </c>
      <c r="G214" s="143">
        <v>7.99</v>
      </c>
      <c r="H214" s="137"/>
      <c r="I214" s="8">
        <v>7.99</v>
      </c>
      <c r="J214" s="137"/>
      <c r="K214" s="137"/>
      <c r="L214" s="137"/>
      <c r="M214" s="137"/>
      <c r="N214" s="137"/>
      <c r="O214" s="137"/>
      <c r="P214" s="100">
        <v>7.99</v>
      </c>
      <c r="Q214" s="101"/>
      <c r="R214" s="101"/>
      <c r="S214" s="101"/>
      <c r="T214" s="101"/>
      <c r="U214" s="101"/>
    </row>
    <row r="215" spans="1:21" ht="37.5" customHeight="1" x14ac:dyDescent="0.25">
      <c r="A215" s="165">
        <v>2</v>
      </c>
      <c r="B215" s="166"/>
      <c r="C215" s="129" t="s">
        <v>1867</v>
      </c>
      <c r="D215" s="130"/>
      <c r="E215" s="130"/>
      <c r="F215" s="4"/>
      <c r="G215" s="136"/>
      <c r="H215" s="136"/>
      <c r="I215" s="5"/>
      <c r="J215" s="136"/>
      <c r="K215" s="136"/>
      <c r="L215" s="136"/>
      <c r="M215" s="136"/>
      <c r="N215" s="136"/>
      <c r="O215" s="136"/>
      <c r="P215" s="126"/>
      <c r="Q215" s="126"/>
      <c r="R215" s="126"/>
      <c r="S215" s="126"/>
      <c r="T215" s="126"/>
      <c r="U215" s="126"/>
    </row>
    <row r="216" spans="1:21" ht="23.25" customHeight="1" x14ac:dyDescent="0.25">
      <c r="A216" s="134" t="s">
        <v>61</v>
      </c>
      <c r="B216" s="135"/>
      <c r="C216" s="103" t="s">
        <v>963</v>
      </c>
      <c r="D216" s="104"/>
      <c r="E216" s="104"/>
      <c r="F216" s="11" t="s">
        <v>1869</v>
      </c>
      <c r="G216" s="143">
        <v>8.2100000000000009</v>
      </c>
      <c r="H216" s="137"/>
      <c r="I216" s="8">
        <v>8.2100000000000009</v>
      </c>
      <c r="J216" s="137"/>
      <c r="K216" s="137"/>
      <c r="L216" s="137"/>
      <c r="M216" s="137"/>
      <c r="N216" s="137"/>
      <c r="O216" s="137"/>
      <c r="P216" s="100">
        <v>8.2100000000000009</v>
      </c>
      <c r="Q216" s="101"/>
      <c r="R216" s="101"/>
      <c r="S216" s="101"/>
      <c r="T216" s="101"/>
      <c r="U216" s="101"/>
    </row>
    <row r="217" spans="1:21" ht="23.25" customHeight="1" x14ac:dyDescent="0.25">
      <c r="A217" s="134" t="s">
        <v>62</v>
      </c>
      <c r="B217" s="135"/>
      <c r="C217" s="103" t="s">
        <v>964</v>
      </c>
      <c r="D217" s="104"/>
      <c r="E217" s="104"/>
      <c r="F217" s="11" t="s">
        <v>1869</v>
      </c>
      <c r="G217" s="143">
        <v>9.06</v>
      </c>
      <c r="H217" s="137"/>
      <c r="I217" s="8">
        <v>9.06</v>
      </c>
      <c r="J217" s="137"/>
      <c r="K217" s="137"/>
      <c r="L217" s="137"/>
      <c r="M217" s="137"/>
      <c r="N217" s="137"/>
      <c r="O217" s="137"/>
      <c r="P217" s="100">
        <v>9.06</v>
      </c>
      <c r="Q217" s="101"/>
      <c r="R217" s="101"/>
      <c r="S217" s="101"/>
      <c r="T217" s="101"/>
      <c r="U217" s="101"/>
    </row>
    <row r="218" spans="1:21" ht="36" customHeight="1" x14ac:dyDescent="0.25">
      <c r="A218" s="165">
        <v>3</v>
      </c>
      <c r="B218" s="166"/>
      <c r="C218" s="129" t="s">
        <v>1868</v>
      </c>
      <c r="D218" s="130"/>
      <c r="E218" s="130"/>
      <c r="F218" s="4"/>
      <c r="G218" s="136"/>
      <c r="H218" s="136"/>
      <c r="I218" s="5"/>
      <c r="J218" s="136"/>
      <c r="K218" s="136"/>
      <c r="L218" s="136"/>
      <c r="M218" s="136"/>
      <c r="N218" s="136"/>
      <c r="O218" s="136"/>
      <c r="P218" s="126"/>
      <c r="Q218" s="126"/>
      <c r="R218" s="126"/>
      <c r="S218" s="126"/>
      <c r="T218" s="126"/>
      <c r="U218" s="126"/>
    </row>
    <row r="219" spans="1:21" ht="21" customHeight="1" x14ac:dyDescent="0.25">
      <c r="A219" s="134" t="s">
        <v>5</v>
      </c>
      <c r="B219" s="135"/>
      <c r="C219" s="103" t="s">
        <v>963</v>
      </c>
      <c r="D219" s="104"/>
      <c r="E219" s="104"/>
      <c r="F219" s="11" t="s">
        <v>1869</v>
      </c>
      <c r="G219" s="143">
        <v>8.36</v>
      </c>
      <c r="H219" s="137"/>
      <c r="I219" s="8">
        <v>8.36</v>
      </c>
      <c r="J219" s="137"/>
      <c r="K219" s="137"/>
      <c r="L219" s="137"/>
      <c r="M219" s="137"/>
      <c r="N219" s="137"/>
      <c r="O219" s="137"/>
      <c r="P219" s="100">
        <v>8.36</v>
      </c>
      <c r="Q219" s="101"/>
      <c r="R219" s="101"/>
      <c r="S219" s="101"/>
      <c r="T219" s="101"/>
      <c r="U219" s="101"/>
    </row>
    <row r="220" spans="1:21" ht="21" customHeight="1" x14ac:dyDescent="0.25">
      <c r="A220" s="134" t="s">
        <v>8</v>
      </c>
      <c r="B220" s="135"/>
      <c r="C220" s="103" t="s">
        <v>964</v>
      </c>
      <c r="D220" s="104"/>
      <c r="E220" s="104"/>
      <c r="F220" s="11" t="s">
        <v>1869</v>
      </c>
      <c r="G220" s="143">
        <v>9.57</v>
      </c>
      <c r="H220" s="137"/>
      <c r="I220" s="8">
        <v>9.57</v>
      </c>
      <c r="J220" s="137"/>
      <c r="K220" s="137"/>
      <c r="L220" s="137"/>
      <c r="M220" s="137"/>
      <c r="N220" s="137"/>
      <c r="O220" s="137"/>
      <c r="P220" s="100">
        <v>9.57</v>
      </c>
      <c r="Q220" s="101"/>
      <c r="R220" s="101"/>
      <c r="S220" s="101"/>
      <c r="T220" s="101"/>
      <c r="U220" s="101"/>
    </row>
    <row r="221" spans="1:21" ht="16.5" customHeight="1" x14ac:dyDescent="0.25">
      <c r="A221" s="186" t="s">
        <v>134</v>
      </c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</row>
    <row r="222" spans="1:21" ht="36.75" customHeight="1" x14ac:dyDescent="0.25">
      <c r="A222" s="165">
        <v>1</v>
      </c>
      <c r="B222" s="166"/>
      <c r="C222" s="129" t="s">
        <v>1870</v>
      </c>
      <c r="D222" s="130"/>
      <c r="E222" s="130"/>
      <c r="F222" s="4"/>
      <c r="G222" s="136"/>
      <c r="H222" s="136"/>
      <c r="I222" s="5"/>
      <c r="J222" s="136"/>
      <c r="K222" s="136"/>
      <c r="L222" s="136"/>
      <c r="M222" s="136"/>
      <c r="N222" s="136"/>
      <c r="O222" s="136"/>
      <c r="P222" s="126"/>
      <c r="Q222" s="126"/>
      <c r="R222" s="126"/>
      <c r="S222" s="126"/>
      <c r="T222" s="126"/>
      <c r="U222" s="126"/>
    </row>
    <row r="223" spans="1:21" ht="21" customHeight="1" x14ac:dyDescent="0.25">
      <c r="A223" s="134" t="s">
        <v>53</v>
      </c>
      <c r="B223" s="135"/>
      <c r="C223" s="103" t="s">
        <v>965</v>
      </c>
      <c r="D223" s="104"/>
      <c r="E223" s="104"/>
      <c r="F223" s="11" t="s">
        <v>1833</v>
      </c>
      <c r="G223" s="143">
        <v>0.15</v>
      </c>
      <c r="H223" s="137"/>
      <c r="I223" s="8">
        <v>0.18</v>
      </c>
      <c r="J223" s="143">
        <v>0.02</v>
      </c>
      <c r="K223" s="137"/>
      <c r="L223" s="137"/>
      <c r="M223" s="137"/>
      <c r="N223" s="137"/>
      <c r="O223" s="137"/>
      <c r="P223" s="100">
        <v>0.2</v>
      </c>
      <c r="Q223" s="101"/>
      <c r="R223" s="101"/>
      <c r="S223" s="101"/>
      <c r="T223" s="101"/>
      <c r="U223" s="101"/>
    </row>
    <row r="224" spans="1:21" ht="21" customHeight="1" x14ac:dyDescent="0.25">
      <c r="A224" s="134" t="s">
        <v>54</v>
      </c>
      <c r="B224" s="135"/>
      <c r="C224" s="103" t="s">
        <v>966</v>
      </c>
      <c r="D224" s="104"/>
      <c r="E224" s="104"/>
      <c r="F224" s="11" t="s">
        <v>1833</v>
      </c>
      <c r="G224" s="143">
        <v>0.23</v>
      </c>
      <c r="H224" s="137"/>
      <c r="I224" s="8">
        <v>0.27</v>
      </c>
      <c r="J224" s="143">
        <v>0.02</v>
      </c>
      <c r="K224" s="137"/>
      <c r="L224" s="137"/>
      <c r="M224" s="137"/>
      <c r="N224" s="137"/>
      <c r="O224" s="137"/>
      <c r="P224" s="100">
        <v>0.28999999999999998</v>
      </c>
      <c r="Q224" s="101"/>
      <c r="R224" s="101"/>
      <c r="S224" s="101"/>
      <c r="T224" s="101"/>
      <c r="U224" s="101"/>
    </row>
    <row r="225" spans="1:21" ht="16.5" customHeight="1" x14ac:dyDescent="0.25">
      <c r="A225" s="186" t="s">
        <v>135</v>
      </c>
      <c r="B225" s="187"/>
      <c r="C225" s="187"/>
      <c r="D225" s="187"/>
      <c r="E225" s="187"/>
      <c r="F225" s="187"/>
      <c r="G225" s="187"/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</row>
    <row r="226" spans="1:21" ht="26.25" customHeight="1" x14ac:dyDescent="0.25">
      <c r="A226" s="165">
        <v>1</v>
      </c>
      <c r="B226" s="166"/>
      <c r="C226" s="129" t="s">
        <v>967</v>
      </c>
      <c r="D226" s="130"/>
      <c r="E226" s="130"/>
      <c r="F226" s="4"/>
      <c r="G226" s="136"/>
      <c r="H226" s="136"/>
      <c r="I226" s="5"/>
      <c r="J226" s="136"/>
      <c r="K226" s="136"/>
      <c r="L226" s="136"/>
      <c r="M226" s="136"/>
      <c r="N226" s="136"/>
      <c r="O226" s="136"/>
      <c r="P226" s="126"/>
      <c r="Q226" s="126"/>
      <c r="R226" s="126"/>
      <c r="S226" s="126"/>
      <c r="T226" s="126"/>
      <c r="U226" s="126"/>
    </row>
    <row r="227" spans="1:21" ht="16.5" customHeight="1" x14ac:dyDescent="0.25">
      <c r="A227" s="124" t="s">
        <v>53</v>
      </c>
      <c r="B227" s="125"/>
      <c r="C227" s="105" t="s">
        <v>968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ht="15" customHeight="1" x14ac:dyDescent="0.25">
      <c r="A228" s="124" t="s">
        <v>136</v>
      </c>
      <c r="B228" s="125"/>
      <c r="C228" s="105" t="s">
        <v>969</v>
      </c>
      <c r="D228" s="106"/>
      <c r="E228" s="106"/>
      <c r="F228" s="9"/>
      <c r="G228" s="137"/>
      <c r="H228" s="137"/>
      <c r="I228" s="10"/>
      <c r="J228" s="137"/>
      <c r="K228" s="137"/>
      <c r="L228" s="137"/>
      <c r="M228" s="137"/>
      <c r="N228" s="137"/>
      <c r="O228" s="137"/>
      <c r="P228" s="101"/>
      <c r="Q228" s="101"/>
      <c r="R228" s="101"/>
      <c r="S228" s="101"/>
      <c r="T228" s="101"/>
      <c r="U228" s="101"/>
    </row>
    <row r="229" spans="1:21" ht="51" customHeight="1" x14ac:dyDescent="0.25">
      <c r="A229" s="134" t="s">
        <v>137</v>
      </c>
      <c r="B229" s="135"/>
      <c r="C229" s="103" t="s">
        <v>970</v>
      </c>
      <c r="D229" s="104"/>
      <c r="E229" s="104"/>
      <c r="F229" s="11" t="s">
        <v>1813</v>
      </c>
      <c r="G229" s="143">
        <v>0.16</v>
      </c>
      <c r="H229" s="137"/>
      <c r="I229" s="8">
        <v>0.16</v>
      </c>
      <c r="J229" s="143">
        <v>0.14000000000000001</v>
      </c>
      <c r="K229" s="137"/>
      <c r="L229" s="137"/>
      <c r="M229" s="137"/>
      <c r="N229" s="137"/>
      <c r="O229" s="137"/>
      <c r="P229" s="100">
        <v>0.3</v>
      </c>
      <c r="Q229" s="101"/>
      <c r="R229" s="101"/>
      <c r="S229" s="101"/>
      <c r="T229" s="101"/>
      <c r="U229" s="101"/>
    </row>
    <row r="230" spans="1:21" ht="27" customHeight="1" x14ac:dyDescent="0.25">
      <c r="A230" s="134" t="s">
        <v>138</v>
      </c>
      <c r="B230" s="135"/>
      <c r="C230" s="103" t="s">
        <v>971</v>
      </c>
      <c r="D230" s="104"/>
      <c r="E230" s="104"/>
      <c r="F230" s="11" t="s">
        <v>1813</v>
      </c>
      <c r="G230" s="143">
        <v>0.21</v>
      </c>
      <c r="H230" s="137"/>
      <c r="I230" s="8">
        <v>0.21</v>
      </c>
      <c r="J230" s="143">
        <v>7.0000000000000007E-2</v>
      </c>
      <c r="K230" s="137"/>
      <c r="L230" s="137"/>
      <c r="M230" s="137"/>
      <c r="N230" s="137"/>
      <c r="O230" s="137"/>
      <c r="P230" s="100">
        <v>0.28000000000000003</v>
      </c>
      <c r="Q230" s="101"/>
      <c r="R230" s="101"/>
      <c r="S230" s="101"/>
      <c r="T230" s="101"/>
      <c r="U230" s="101"/>
    </row>
    <row r="231" spans="1:21" ht="30" customHeight="1" x14ac:dyDescent="0.25">
      <c r="A231" s="134" t="s">
        <v>139</v>
      </c>
      <c r="B231" s="135"/>
      <c r="C231" s="103" t="s">
        <v>972</v>
      </c>
      <c r="D231" s="104"/>
      <c r="E231" s="104"/>
      <c r="F231" s="11" t="s">
        <v>1813</v>
      </c>
      <c r="G231" s="143">
        <v>0.16</v>
      </c>
      <c r="H231" s="137"/>
      <c r="I231" s="8">
        <v>0.16</v>
      </c>
      <c r="J231" s="143">
        <v>0.02</v>
      </c>
      <c r="K231" s="137"/>
      <c r="L231" s="137"/>
      <c r="M231" s="137"/>
      <c r="N231" s="137"/>
      <c r="O231" s="137"/>
      <c r="P231" s="100">
        <v>0.18</v>
      </c>
      <c r="Q231" s="101"/>
      <c r="R231" s="101"/>
      <c r="S231" s="101"/>
      <c r="T231" s="101"/>
      <c r="U231" s="101"/>
    </row>
    <row r="232" spans="1:21" ht="26.25" customHeight="1" x14ac:dyDescent="0.25">
      <c r="A232" s="134" t="s">
        <v>140</v>
      </c>
      <c r="B232" s="135"/>
      <c r="C232" s="103" t="s">
        <v>973</v>
      </c>
      <c r="D232" s="104"/>
      <c r="E232" s="104"/>
      <c r="F232" s="11" t="s">
        <v>1813</v>
      </c>
      <c r="G232" s="143">
        <v>0.73</v>
      </c>
      <c r="H232" s="137"/>
      <c r="I232" s="8">
        <v>0.73</v>
      </c>
      <c r="J232" s="143">
        <v>0.31</v>
      </c>
      <c r="K232" s="137"/>
      <c r="L232" s="137"/>
      <c r="M232" s="137"/>
      <c r="N232" s="137"/>
      <c r="O232" s="137"/>
      <c r="P232" s="100">
        <v>1.04</v>
      </c>
      <c r="Q232" s="101"/>
      <c r="R232" s="101"/>
      <c r="S232" s="101"/>
      <c r="T232" s="101"/>
      <c r="U232" s="101"/>
    </row>
    <row r="233" spans="1:21" ht="39.75" customHeight="1" x14ac:dyDescent="0.25">
      <c r="A233" s="134" t="s">
        <v>141</v>
      </c>
      <c r="B233" s="135"/>
      <c r="C233" s="103" t="s">
        <v>974</v>
      </c>
      <c r="D233" s="104"/>
      <c r="E233" s="104"/>
      <c r="F233" s="11" t="s">
        <v>1813</v>
      </c>
      <c r="G233" s="143">
        <v>0.42</v>
      </c>
      <c r="H233" s="137"/>
      <c r="I233" s="8">
        <v>0.42</v>
      </c>
      <c r="J233" s="143">
        <v>0.34</v>
      </c>
      <c r="K233" s="137"/>
      <c r="L233" s="137"/>
      <c r="M233" s="137"/>
      <c r="N233" s="137"/>
      <c r="O233" s="137"/>
      <c r="P233" s="100">
        <v>0.76</v>
      </c>
      <c r="Q233" s="101"/>
      <c r="R233" s="101"/>
      <c r="S233" s="101"/>
      <c r="T233" s="101"/>
      <c r="U233" s="101"/>
    </row>
    <row r="234" spans="1:21" ht="38.25" customHeight="1" x14ac:dyDescent="0.25">
      <c r="A234" s="134" t="s">
        <v>142</v>
      </c>
      <c r="B234" s="135"/>
      <c r="C234" s="103" t="s">
        <v>975</v>
      </c>
      <c r="D234" s="104"/>
      <c r="E234" s="104"/>
      <c r="F234" s="11" t="s">
        <v>1816</v>
      </c>
      <c r="G234" s="143">
        <v>0.04</v>
      </c>
      <c r="H234" s="137"/>
      <c r="I234" s="8">
        <v>0.04</v>
      </c>
      <c r="J234" s="143">
        <v>0.15</v>
      </c>
      <c r="K234" s="137"/>
      <c r="L234" s="137"/>
      <c r="M234" s="137"/>
      <c r="N234" s="137"/>
      <c r="O234" s="137"/>
      <c r="P234" s="100">
        <v>0.19</v>
      </c>
      <c r="Q234" s="101"/>
      <c r="R234" s="101"/>
      <c r="S234" s="101"/>
      <c r="T234" s="101"/>
      <c r="U234" s="101"/>
    </row>
    <row r="235" spans="1:21" ht="22.5" customHeight="1" x14ac:dyDescent="0.25">
      <c r="A235" s="134" t="s">
        <v>143</v>
      </c>
      <c r="B235" s="135"/>
      <c r="C235" s="103" t="s">
        <v>826</v>
      </c>
      <c r="D235" s="104"/>
      <c r="E235" s="104"/>
      <c r="F235" s="11" t="s">
        <v>1814</v>
      </c>
      <c r="G235" s="143">
        <v>0.21</v>
      </c>
      <c r="H235" s="137"/>
      <c r="I235" s="8">
        <v>0.21</v>
      </c>
      <c r="J235" s="143">
        <v>0.01</v>
      </c>
      <c r="K235" s="137"/>
      <c r="L235" s="137"/>
      <c r="M235" s="137"/>
      <c r="N235" s="137"/>
      <c r="O235" s="137"/>
      <c r="P235" s="100">
        <v>0.22</v>
      </c>
      <c r="Q235" s="101"/>
      <c r="R235" s="101"/>
      <c r="S235" s="101"/>
      <c r="T235" s="101"/>
      <c r="U235" s="101"/>
    </row>
    <row r="236" spans="1:21" s="15" customFormat="1" ht="22.5" customHeight="1" x14ac:dyDescent="0.2">
      <c r="A236" s="124"/>
      <c r="B236" s="125"/>
      <c r="C236" s="145" t="s">
        <v>1856</v>
      </c>
      <c r="D236" s="146"/>
      <c r="E236" s="146"/>
      <c r="F236" s="12"/>
      <c r="G236" s="144">
        <f>G229+G230+G231+G232+G233+G234+G235</f>
        <v>1.93</v>
      </c>
      <c r="H236" s="123"/>
      <c r="I236" s="13">
        <f>I229+I230+I231+I232+I233+I234+I235</f>
        <v>1.93</v>
      </c>
      <c r="J236" s="144">
        <f>J229+J230+J231+J232+J233+J234+J235</f>
        <v>1.04</v>
      </c>
      <c r="K236" s="123"/>
      <c r="L236" s="123"/>
      <c r="M236" s="123"/>
      <c r="N236" s="123"/>
      <c r="O236" s="123"/>
      <c r="P236" s="100">
        <f>P229+P230+P231+P232+P233+P234+P235</f>
        <v>2.97</v>
      </c>
      <c r="Q236" s="101"/>
      <c r="R236" s="101"/>
      <c r="S236" s="101"/>
      <c r="T236" s="101"/>
      <c r="U236" s="101"/>
    </row>
    <row r="237" spans="1:21" ht="39.75" customHeight="1" x14ac:dyDescent="0.25">
      <c r="A237" s="124" t="s">
        <v>144</v>
      </c>
      <c r="B237" s="125"/>
      <c r="C237" s="105" t="s">
        <v>976</v>
      </c>
      <c r="D237" s="106"/>
      <c r="E237" s="106"/>
      <c r="F237" s="9"/>
      <c r="G237" s="137"/>
      <c r="H237" s="137"/>
      <c r="I237" s="10"/>
      <c r="J237" s="137"/>
      <c r="K237" s="137"/>
      <c r="L237" s="137"/>
      <c r="M237" s="137"/>
      <c r="N237" s="137"/>
      <c r="O237" s="137"/>
      <c r="P237" s="101"/>
      <c r="Q237" s="101"/>
      <c r="R237" s="101"/>
      <c r="S237" s="101"/>
      <c r="T237" s="101"/>
      <c r="U237" s="101"/>
    </row>
    <row r="238" spans="1:21" ht="40.5" customHeight="1" x14ac:dyDescent="0.25">
      <c r="A238" s="134" t="s">
        <v>145</v>
      </c>
      <c r="B238" s="135"/>
      <c r="C238" s="103" t="s">
        <v>977</v>
      </c>
      <c r="D238" s="104"/>
      <c r="E238" s="104"/>
      <c r="F238" s="11" t="s">
        <v>1813</v>
      </c>
      <c r="G238" s="143">
        <v>0.21</v>
      </c>
      <c r="H238" s="137"/>
      <c r="I238" s="8">
        <v>0.21</v>
      </c>
      <c r="J238" s="143">
        <v>7.0000000000000007E-2</v>
      </c>
      <c r="K238" s="137"/>
      <c r="L238" s="137"/>
      <c r="M238" s="137"/>
      <c r="N238" s="137"/>
      <c r="O238" s="137"/>
      <c r="P238" s="100">
        <v>0.28000000000000003</v>
      </c>
      <c r="Q238" s="101"/>
      <c r="R238" s="101"/>
      <c r="S238" s="101"/>
      <c r="T238" s="101"/>
      <c r="U238" s="101"/>
    </row>
    <row r="239" spans="1:21" ht="23.25" customHeight="1" x14ac:dyDescent="0.25">
      <c r="A239" s="134" t="s">
        <v>146</v>
      </c>
      <c r="B239" s="135"/>
      <c r="C239" s="103" t="s">
        <v>826</v>
      </c>
      <c r="D239" s="104"/>
      <c r="E239" s="104"/>
      <c r="F239" s="11" t="s">
        <v>1814</v>
      </c>
      <c r="G239" s="143">
        <v>0.21</v>
      </c>
      <c r="H239" s="137"/>
      <c r="I239" s="8">
        <v>0.21</v>
      </c>
      <c r="J239" s="143">
        <v>0.15</v>
      </c>
      <c r="K239" s="137"/>
      <c r="L239" s="137"/>
      <c r="M239" s="137"/>
      <c r="N239" s="137"/>
      <c r="O239" s="137"/>
      <c r="P239" s="100">
        <v>0.36</v>
      </c>
      <c r="Q239" s="101"/>
      <c r="R239" s="101"/>
      <c r="S239" s="101"/>
      <c r="T239" s="101"/>
      <c r="U239" s="101"/>
    </row>
    <row r="240" spans="1:21" s="15" customFormat="1" ht="21" customHeight="1" x14ac:dyDescent="0.2">
      <c r="A240" s="124"/>
      <c r="B240" s="125"/>
      <c r="C240" s="105" t="s">
        <v>1856</v>
      </c>
      <c r="D240" s="106"/>
      <c r="E240" s="106"/>
      <c r="F240" s="18"/>
      <c r="G240" s="144">
        <f>G238+G239</f>
        <v>0.42</v>
      </c>
      <c r="H240" s="123"/>
      <c r="I240" s="13">
        <f>I238+I239</f>
        <v>0.42</v>
      </c>
      <c r="J240" s="144">
        <f>J238+J239</f>
        <v>0.22</v>
      </c>
      <c r="K240" s="123"/>
      <c r="L240" s="123"/>
      <c r="M240" s="123"/>
      <c r="N240" s="123"/>
      <c r="O240" s="123"/>
      <c r="P240" s="100">
        <f>P238+P239</f>
        <v>0.64</v>
      </c>
      <c r="Q240" s="101"/>
      <c r="R240" s="101"/>
      <c r="S240" s="101"/>
      <c r="T240" s="101"/>
      <c r="U240" s="101"/>
    </row>
    <row r="241" spans="1:21" ht="18" customHeight="1" x14ac:dyDescent="0.25">
      <c r="A241" s="124" t="s">
        <v>147</v>
      </c>
      <c r="B241" s="125"/>
      <c r="C241" s="105" t="s">
        <v>978</v>
      </c>
      <c r="D241" s="106"/>
      <c r="E241" s="106"/>
      <c r="F241" s="9"/>
      <c r="G241" s="137"/>
      <c r="H241" s="137"/>
      <c r="I241" s="10"/>
      <c r="J241" s="137"/>
      <c r="K241" s="137"/>
      <c r="L241" s="137"/>
      <c r="M241" s="137"/>
      <c r="N241" s="137"/>
      <c r="O241" s="137"/>
      <c r="P241" s="101"/>
      <c r="Q241" s="101"/>
      <c r="R241" s="101"/>
      <c r="S241" s="101"/>
      <c r="T241" s="101"/>
      <c r="U241" s="101"/>
    </row>
    <row r="242" spans="1:21" ht="26.25" customHeight="1" x14ac:dyDescent="0.25">
      <c r="A242" s="134" t="s">
        <v>148</v>
      </c>
      <c r="B242" s="135"/>
      <c r="C242" s="103" t="s">
        <v>979</v>
      </c>
      <c r="D242" s="104"/>
      <c r="E242" s="104"/>
      <c r="F242" s="11" t="s">
        <v>1813</v>
      </c>
      <c r="G242" s="143">
        <v>0.21</v>
      </c>
      <c r="H242" s="137"/>
      <c r="I242" s="8">
        <v>0.21</v>
      </c>
      <c r="J242" s="143">
        <v>0.06</v>
      </c>
      <c r="K242" s="137"/>
      <c r="L242" s="137"/>
      <c r="M242" s="137"/>
      <c r="N242" s="137"/>
      <c r="O242" s="137"/>
      <c r="P242" s="100">
        <v>0.27</v>
      </c>
      <c r="Q242" s="101"/>
      <c r="R242" s="101"/>
      <c r="S242" s="101"/>
      <c r="T242" s="101"/>
      <c r="U242" s="101"/>
    </row>
    <row r="243" spans="1:21" ht="21.75" customHeight="1" x14ac:dyDescent="0.25">
      <c r="A243" s="134" t="s">
        <v>149</v>
      </c>
      <c r="B243" s="135"/>
      <c r="C243" s="103" t="s">
        <v>826</v>
      </c>
      <c r="D243" s="104"/>
      <c r="E243" s="104"/>
      <c r="F243" s="11" t="s">
        <v>1814</v>
      </c>
      <c r="G243" s="143">
        <v>0.21</v>
      </c>
      <c r="H243" s="137"/>
      <c r="I243" s="8">
        <v>0.21</v>
      </c>
      <c r="J243" s="143">
        <v>0.01</v>
      </c>
      <c r="K243" s="137"/>
      <c r="L243" s="137"/>
      <c r="M243" s="137"/>
      <c r="N243" s="137"/>
      <c r="O243" s="137"/>
      <c r="P243" s="100">
        <v>0.22</v>
      </c>
      <c r="Q243" s="101"/>
      <c r="R243" s="101"/>
      <c r="S243" s="101"/>
      <c r="T243" s="101"/>
      <c r="U243" s="101"/>
    </row>
    <row r="244" spans="1:21" s="15" customFormat="1" ht="17.25" customHeight="1" x14ac:dyDescent="0.2">
      <c r="A244" s="124"/>
      <c r="B244" s="125"/>
      <c r="C244" s="105" t="s">
        <v>1856</v>
      </c>
      <c r="D244" s="106"/>
      <c r="E244" s="106"/>
      <c r="F244" s="18"/>
      <c r="G244" s="144">
        <f>G242+G243</f>
        <v>0.42</v>
      </c>
      <c r="H244" s="123"/>
      <c r="I244" s="13">
        <f>I242+I243</f>
        <v>0.42</v>
      </c>
      <c r="J244" s="144">
        <f>J242+J243</f>
        <v>6.9999999999999993E-2</v>
      </c>
      <c r="K244" s="123"/>
      <c r="L244" s="123"/>
      <c r="M244" s="123"/>
      <c r="N244" s="123"/>
      <c r="O244" s="123"/>
      <c r="P244" s="100">
        <f>P242+P243</f>
        <v>0.49</v>
      </c>
      <c r="Q244" s="101"/>
      <c r="R244" s="101"/>
      <c r="S244" s="101"/>
      <c r="T244" s="101"/>
      <c r="U244" s="101"/>
    </row>
    <row r="245" spans="1:21" ht="21" customHeight="1" x14ac:dyDescent="0.25">
      <c r="A245" s="124" t="s">
        <v>150</v>
      </c>
      <c r="B245" s="125"/>
      <c r="C245" s="105" t="s">
        <v>980</v>
      </c>
      <c r="D245" s="106"/>
      <c r="E245" s="106"/>
      <c r="F245" s="9"/>
      <c r="G245" s="137"/>
      <c r="H245" s="137"/>
      <c r="I245" s="10"/>
      <c r="J245" s="137"/>
      <c r="K245" s="137"/>
      <c r="L245" s="137"/>
      <c r="M245" s="137"/>
      <c r="N245" s="137"/>
      <c r="O245" s="137"/>
      <c r="P245" s="101"/>
      <c r="Q245" s="101"/>
      <c r="R245" s="101"/>
      <c r="S245" s="101"/>
      <c r="T245" s="101"/>
      <c r="U245" s="101"/>
    </row>
    <row r="246" spans="1:21" ht="40.5" customHeight="1" x14ac:dyDescent="0.25">
      <c r="A246" s="134" t="s">
        <v>151</v>
      </c>
      <c r="B246" s="135"/>
      <c r="C246" s="103" t="s">
        <v>981</v>
      </c>
      <c r="D246" s="104"/>
      <c r="E246" s="104"/>
      <c r="F246" s="11" t="s">
        <v>1813</v>
      </c>
      <c r="G246" s="143">
        <v>0.91</v>
      </c>
      <c r="H246" s="137"/>
      <c r="I246" s="8">
        <v>0.91</v>
      </c>
      <c r="J246" s="143">
        <v>0.44</v>
      </c>
      <c r="K246" s="137"/>
      <c r="L246" s="137"/>
      <c r="M246" s="137"/>
      <c r="N246" s="137"/>
      <c r="O246" s="137"/>
      <c r="P246" s="100">
        <v>1.35</v>
      </c>
      <c r="Q246" s="101"/>
      <c r="R246" s="101"/>
      <c r="S246" s="101"/>
      <c r="T246" s="101"/>
      <c r="U246" s="101"/>
    </row>
    <row r="247" spans="1:21" ht="23.25" customHeight="1" x14ac:dyDescent="0.25">
      <c r="A247" s="134" t="s">
        <v>152</v>
      </c>
      <c r="B247" s="135"/>
      <c r="C247" s="103" t="s">
        <v>826</v>
      </c>
      <c r="D247" s="104"/>
      <c r="E247" s="104"/>
      <c r="F247" s="11" t="s">
        <v>1814</v>
      </c>
      <c r="G247" s="143">
        <v>0.21</v>
      </c>
      <c r="H247" s="137"/>
      <c r="I247" s="8">
        <v>0.21</v>
      </c>
      <c r="J247" s="143">
        <v>0.01</v>
      </c>
      <c r="K247" s="137"/>
      <c r="L247" s="137"/>
      <c r="M247" s="137"/>
      <c r="N247" s="137"/>
      <c r="O247" s="137"/>
      <c r="P247" s="100">
        <v>0.22</v>
      </c>
      <c r="Q247" s="101"/>
      <c r="R247" s="101"/>
      <c r="S247" s="101"/>
      <c r="T247" s="101"/>
      <c r="U247" s="101"/>
    </row>
    <row r="248" spans="1:21" s="15" customFormat="1" ht="21" customHeight="1" x14ac:dyDescent="0.2">
      <c r="A248" s="124"/>
      <c r="B248" s="125"/>
      <c r="C248" s="105" t="s">
        <v>1856</v>
      </c>
      <c r="D248" s="106"/>
      <c r="E248" s="106"/>
      <c r="F248" s="18"/>
      <c r="G248" s="144">
        <f>G246+G247</f>
        <v>1.1200000000000001</v>
      </c>
      <c r="H248" s="123"/>
      <c r="I248" s="13">
        <f>I246+I247</f>
        <v>1.1200000000000001</v>
      </c>
      <c r="J248" s="144">
        <f>J246+J247</f>
        <v>0.45</v>
      </c>
      <c r="K248" s="123"/>
      <c r="L248" s="123"/>
      <c r="M248" s="123"/>
      <c r="N248" s="123"/>
      <c r="O248" s="123"/>
      <c r="P248" s="100">
        <f>P246+P247</f>
        <v>1.57</v>
      </c>
      <c r="Q248" s="101"/>
      <c r="R248" s="101"/>
      <c r="S248" s="101"/>
      <c r="T248" s="101"/>
      <c r="U248" s="101"/>
    </row>
    <row r="249" spans="1:21" ht="16.5" customHeight="1" x14ac:dyDescent="0.25">
      <c r="A249" s="124" t="s">
        <v>54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ht="18" customHeight="1" x14ac:dyDescent="0.25">
      <c r="A250" s="124" t="s">
        <v>153</v>
      </c>
      <c r="B250" s="125"/>
      <c r="C250" s="105" t="s">
        <v>982</v>
      </c>
      <c r="D250" s="106"/>
      <c r="E250" s="106"/>
      <c r="F250" s="9"/>
      <c r="G250" s="137"/>
      <c r="H250" s="137"/>
      <c r="I250" s="10"/>
      <c r="J250" s="137"/>
      <c r="K250" s="137"/>
      <c r="L250" s="137"/>
      <c r="M250" s="137"/>
      <c r="N250" s="137"/>
      <c r="O250" s="137"/>
      <c r="P250" s="101"/>
      <c r="Q250" s="101"/>
      <c r="R250" s="101"/>
      <c r="S250" s="101"/>
      <c r="T250" s="101"/>
      <c r="U250" s="101"/>
    </row>
    <row r="251" spans="1:21" ht="39.75" customHeight="1" x14ac:dyDescent="0.25">
      <c r="A251" s="134" t="s">
        <v>154</v>
      </c>
      <c r="B251" s="135"/>
      <c r="C251" s="103" t="s">
        <v>983</v>
      </c>
      <c r="D251" s="104"/>
      <c r="E251" s="104"/>
      <c r="F251" s="11" t="s">
        <v>1813</v>
      </c>
      <c r="G251" s="143">
        <v>0.16</v>
      </c>
      <c r="H251" s="137"/>
      <c r="I251" s="8">
        <v>0.16</v>
      </c>
      <c r="J251" s="143">
        <v>0.12</v>
      </c>
      <c r="K251" s="137"/>
      <c r="L251" s="137"/>
      <c r="M251" s="137"/>
      <c r="N251" s="137"/>
      <c r="O251" s="137"/>
      <c r="P251" s="100">
        <v>0.28000000000000003</v>
      </c>
      <c r="Q251" s="101"/>
      <c r="R251" s="101"/>
      <c r="S251" s="101"/>
      <c r="T251" s="101"/>
      <c r="U251" s="101"/>
    </row>
    <row r="252" spans="1:21" ht="39" customHeight="1" x14ac:dyDescent="0.25">
      <c r="A252" s="134" t="s">
        <v>155</v>
      </c>
      <c r="B252" s="135"/>
      <c r="C252" s="103" t="s">
        <v>984</v>
      </c>
      <c r="D252" s="104"/>
      <c r="E252" s="104"/>
      <c r="F252" s="11" t="s">
        <v>1813</v>
      </c>
      <c r="G252" s="143">
        <v>0.94</v>
      </c>
      <c r="H252" s="137"/>
      <c r="I252" s="8">
        <v>0.94</v>
      </c>
      <c r="J252" s="143">
        <v>0.3</v>
      </c>
      <c r="K252" s="137"/>
      <c r="L252" s="137"/>
      <c r="M252" s="137"/>
      <c r="N252" s="137"/>
      <c r="O252" s="137"/>
      <c r="P252" s="100">
        <v>1.24</v>
      </c>
      <c r="Q252" s="101"/>
      <c r="R252" s="101"/>
      <c r="S252" s="101"/>
      <c r="T252" s="101"/>
      <c r="U252" s="101"/>
    </row>
    <row r="253" spans="1:21" ht="22.5" customHeight="1" x14ac:dyDescent="0.25">
      <c r="A253" s="134" t="s">
        <v>156</v>
      </c>
      <c r="B253" s="135"/>
      <c r="C253" s="103" t="s">
        <v>826</v>
      </c>
      <c r="D253" s="104"/>
      <c r="E253" s="104"/>
      <c r="F253" s="11" t="s">
        <v>1814</v>
      </c>
      <c r="G253" s="143">
        <v>0.21</v>
      </c>
      <c r="H253" s="137"/>
      <c r="I253" s="8">
        <v>0.21</v>
      </c>
      <c r="J253" s="143">
        <v>0.01</v>
      </c>
      <c r="K253" s="137"/>
      <c r="L253" s="137"/>
      <c r="M253" s="137"/>
      <c r="N253" s="137"/>
      <c r="O253" s="137"/>
      <c r="P253" s="100">
        <v>0.22</v>
      </c>
      <c r="Q253" s="101"/>
      <c r="R253" s="101"/>
      <c r="S253" s="101"/>
      <c r="T253" s="101"/>
      <c r="U253" s="101"/>
    </row>
    <row r="254" spans="1:21" s="15" customFormat="1" ht="16.5" customHeight="1" x14ac:dyDescent="0.2">
      <c r="A254" s="124"/>
      <c r="B254" s="125"/>
      <c r="C254" s="105" t="s">
        <v>1856</v>
      </c>
      <c r="D254" s="106"/>
      <c r="E254" s="106"/>
      <c r="F254" s="18"/>
      <c r="G254" s="144">
        <f>G251+G252+G253</f>
        <v>1.3099999999999998</v>
      </c>
      <c r="H254" s="123"/>
      <c r="I254" s="13">
        <f>I251+I252+I253</f>
        <v>1.3099999999999998</v>
      </c>
      <c r="J254" s="144">
        <f>J251+J252+J253</f>
        <v>0.43</v>
      </c>
      <c r="K254" s="123"/>
      <c r="L254" s="123"/>
      <c r="M254" s="123"/>
      <c r="N254" s="123"/>
      <c r="O254" s="123"/>
      <c r="P254" s="100">
        <f>P251+P252+P253</f>
        <v>1.74</v>
      </c>
      <c r="Q254" s="101"/>
      <c r="R254" s="101"/>
      <c r="S254" s="101"/>
      <c r="T254" s="101"/>
      <c r="U254" s="101"/>
    </row>
    <row r="255" spans="1:21" ht="18.75" customHeight="1" x14ac:dyDescent="0.25">
      <c r="A255" s="124" t="s">
        <v>55</v>
      </c>
      <c r="B255" s="125"/>
      <c r="C255" s="105" t="s">
        <v>985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ht="27.75" customHeight="1" x14ac:dyDescent="0.25">
      <c r="A256" s="124" t="s">
        <v>157</v>
      </c>
      <c r="B256" s="125"/>
      <c r="C256" s="105" t="s">
        <v>986</v>
      </c>
      <c r="D256" s="106"/>
      <c r="E256" s="106"/>
      <c r="F256" s="9"/>
      <c r="G256" s="137"/>
      <c r="H256" s="137"/>
      <c r="I256" s="10"/>
      <c r="J256" s="137"/>
      <c r="K256" s="137"/>
      <c r="L256" s="137"/>
      <c r="M256" s="137"/>
      <c r="N256" s="137"/>
      <c r="O256" s="137"/>
      <c r="P256" s="101"/>
      <c r="Q256" s="101"/>
      <c r="R256" s="101"/>
      <c r="S256" s="101"/>
      <c r="T256" s="101"/>
      <c r="U256" s="101"/>
    </row>
    <row r="257" spans="1:21" ht="19.5" customHeight="1" x14ac:dyDescent="0.25">
      <c r="A257" s="134" t="s">
        <v>158</v>
      </c>
      <c r="B257" s="135"/>
      <c r="C257" s="103" t="s">
        <v>987</v>
      </c>
      <c r="D257" s="104"/>
      <c r="E257" s="104"/>
      <c r="F257" s="11" t="s">
        <v>1813</v>
      </c>
      <c r="G257" s="143">
        <v>0.84</v>
      </c>
      <c r="H257" s="137"/>
      <c r="I257" s="8">
        <v>0.84</v>
      </c>
      <c r="J257" s="143">
        <v>0.68</v>
      </c>
      <c r="K257" s="137"/>
      <c r="L257" s="137"/>
      <c r="M257" s="137"/>
      <c r="N257" s="137"/>
      <c r="O257" s="137"/>
      <c r="P257" s="100">
        <v>1.52</v>
      </c>
      <c r="Q257" s="101"/>
      <c r="R257" s="101"/>
      <c r="S257" s="101"/>
      <c r="T257" s="101"/>
      <c r="U257" s="101"/>
    </row>
    <row r="258" spans="1:21" ht="24" customHeight="1" x14ac:dyDescent="0.25">
      <c r="A258" s="134" t="s">
        <v>159</v>
      </c>
      <c r="B258" s="135"/>
      <c r="C258" s="103" t="s">
        <v>826</v>
      </c>
      <c r="D258" s="104"/>
      <c r="E258" s="104"/>
      <c r="F258" s="11" t="s">
        <v>1814</v>
      </c>
      <c r="G258" s="143">
        <v>0.21</v>
      </c>
      <c r="H258" s="137"/>
      <c r="I258" s="8">
        <v>0.21</v>
      </c>
      <c r="J258" s="143">
        <v>0.01</v>
      </c>
      <c r="K258" s="137"/>
      <c r="L258" s="137"/>
      <c r="M258" s="137"/>
      <c r="N258" s="137"/>
      <c r="O258" s="137"/>
      <c r="P258" s="100">
        <v>0.22</v>
      </c>
      <c r="Q258" s="101"/>
      <c r="R258" s="101"/>
      <c r="S258" s="101"/>
      <c r="T258" s="101"/>
      <c r="U258" s="101"/>
    </row>
    <row r="259" spans="1:21" s="15" customFormat="1" ht="18.75" customHeight="1" x14ac:dyDescent="0.2">
      <c r="A259" s="124"/>
      <c r="B259" s="125"/>
      <c r="C259" s="105" t="s">
        <v>1856</v>
      </c>
      <c r="D259" s="106"/>
      <c r="E259" s="106"/>
      <c r="F259" s="18"/>
      <c r="G259" s="144">
        <f>SUM(G257:H258)</f>
        <v>1.05</v>
      </c>
      <c r="H259" s="123"/>
      <c r="I259" s="13">
        <f>I257+I258</f>
        <v>1.05</v>
      </c>
      <c r="J259" s="144">
        <f>J257+J258</f>
        <v>0.69000000000000006</v>
      </c>
      <c r="K259" s="123"/>
      <c r="L259" s="123"/>
      <c r="M259" s="123"/>
      <c r="N259" s="123"/>
      <c r="O259" s="123"/>
      <c r="P259" s="100">
        <f>P257+P258</f>
        <v>1.74</v>
      </c>
      <c r="Q259" s="101"/>
      <c r="R259" s="101"/>
      <c r="S259" s="101"/>
      <c r="T259" s="101"/>
      <c r="U259" s="101"/>
    </row>
    <row r="260" spans="1:21" ht="28.5" customHeight="1" x14ac:dyDescent="0.25">
      <c r="A260" s="124" t="s">
        <v>160</v>
      </c>
      <c r="B260" s="125"/>
      <c r="C260" s="105" t="s">
        <v>988</v>
      </c>
      <c r="D260" s="106"/>
      <c r="E260" s="106"/>
      <c r="F260" s="9"/>
      <c r="G260" s="137"/>
      <c r="H260" s="137"/>
      <c r="I260" s="10"/>
      <c r="J260" s="137"/>
      <c r="K260" s="137"/>
      <c r="L260" s="137"/>
      <c r="M260" s="137"/>
      <c r="N260" s="137"/>
      <c r="O260" s="137"/>
      <c r="P260" s="101"/>
      <c r="Q260" s="101"/>
      <c r="R260" s="101"/>
      <c r="S260" s="101"/>
      <c r="T260" s="101"/>
      <c r="U260" s="101"/>
    </row>
    <row r="261" spans="1:21" ht="39" customHeight="1" x14ac:dyDescent="0.25">
      <c r="A261" s="134" t="s">
        <v>161</v>
      </c>
      <c r="B261" s="135"/>
      <c r="C261" s="103" t="s">
        <v>989</v>
      </c>
      <c r="D261" s="104"/>
      <c r="E261" s="104"/>
      <c r="F261" s="11" t="s">
        <v>1813</v>
      </c>
      <c r="G261" s="143">
        <v>1.1299999999999999</v>
      </c>
      <c r="H261" s="137"/>
      <c r="I261" s="8">
        <v>1.1299999999999999</v>
      </c>
      <c r="J261" s="143">
        <v>0.42</v>
      </c>
      <c r="K261" s="137"/>
      <c r="L261" s="137"/>
      <c r="M261" s="137"/>
      <c r="N261" s="137"/>
      <c r="O261" s="137"/>
      <c r="P261" s="100">
        <v>1.55</v>
      </c>
      <c r="Q261" s="101"/>
      <c r="R261" s="101"/>
      <c r="S261" s="101"/>
      <c r="T261" s="101"/>
      <c r="U261" s="101"/>
    </row>
    <row r="262" spans="1:21" ht="25.5" customHeight="1" x14ac:dyDescent="0.25">
      <c r="A262" s="134" t="s">
        <v>162</v>
      </c>
      <c r="B262" s="135"/>
      <c r="C262" s="103" t="s">
        <v>1871</v>
      </c>
      <c r="D262" s="104"/>
      <c r="E262" s="104"/>
      <c r="F262" s="11" t="s">
        <v>1814</v>
      </c>
      <c r="G262" s="143">
        <v>0.21</v>
      </c>
      <c r="H262" s="137"/>
      <c r="I262" s="8">
        <v>0.21</v>
      </c>
      <c r="J262" s="143">
        <v>0.01</v>
      </c>
      <c r="K262" s="137"/>
      <c r="L262" s="137"/>
      <c r="M262" s="137"/>
      <c r="N262" s="137"/>
      <c r="O262" s="137"/>
      <c r="P262" s="100">
        <v>0.22</v>
      </c>
      <c r="Q262" s="101"/>
      <c r="R262" s="101"/>
      <c r="S262" s="101"/>
      <c r="T262" s="101"/>
      <c r="U262" s="101"/>
    </row>
    <row r="263" spans="1:21" s="15" customFormat="1" ht="18" customHeight="1" x14ac:dyDescent="0.2">
      <c r="A263" s="124"/>
      <c r="B263" s="125"/>
      <c r="C263" s="105" t="s">
        <v>1856</v>
      </c>
      <c r="D263" s="106"/>
      <c r="E263" s="106"/>
      <c r="F263" s="18"/>
      <c r="G263" s="144">
        <f>SUM(G261+G262)</f>
        <v>1.3399999999999999</v>
      </c>
      <c r="H263" s="123"/>
      <c r="I263" s="13">
        <f>I261+I262</f>
        <v>1.3399999999999999</v>
      </c>
      <c r="J263" s="144">
        <f>J261+J262</f>
        <v>0.43</v>
      </c>
      <c r="K263" s="123"/>
      <c r="L263" s="123"/>
      <c r="M263" s="123"/>
      <c r="N263" s="123"/>
      <c r="O263" s="123"/>
      <c r="P263" s="100">
        <f>P261+P262</f>
        <v>1.77</v>
      </c>
      <c r="Q263" s="101"/>
      <c r="R263" s="101"/>
      <c r="S263" s="101"/>
      <c r="T263" s="101"/>
      <c r="U263" s="101"/>
    </row>
    <row r="264" spans="1:21" ht="39.75" customHeight="1" x14ac:dyDescent="0.25">
      <c r="A264" s="124" t="s">
        <v>163</v>
      </c>
      <c r="B264" s="125"/>
      <c r="C264" s="105" t="s">
        <v>1872</v>
      </c>
      <c r="D264" s="106"/>
      <c r="E264" s="106"/>
      <c r="F264" s="9"/>
      <c r="G264" s="137"/>
      <c r="H264" s="137"/>
      <c r="I264" s="10"/>
      <c r="J264" s="137"/>
      <c r="K264" s="137"/>
      <c r="L264" s="137"/>
      <c r="M264" s="137"/>
      <c r="N264" s="137"/>
      <c r="O264" s="137"/>
      <c r="P264" s="101"/>
      <c r="Q264" s="101"/>
      <c r="R264" s="101"/>
      <c r="S264" s="101"/>
      <c r="T264" s="101"/>
      <c r="U264" s="101"/>
    </row>
    <row r="265" spans="1:21" ht="43.5" customHeight="1" x14ac:dyDescent="0.25">
      <c r="A265" s="134" t="s">
        <v>164</v>
      </c>
      <c r="B265" s="135"/>
      <c r="C265" s="103" t="s">
        <v>990</v>
      </c>
      <c r="D265" s="104"/>
      <c r="E265" s="104"/>
      <c r="F265" s="11" t="s">
        <v>1813</v>
      </c>
      <c r="G265" s="143">
        <v>1.24</v>
      </c>
      <c r="H265" s="137"/>
      <c r="I265" s="8">
        <v>1.24</v>
      </c>
      <c r="J265" s="143">
        <v>3.28</v>
      </c>
      <c r="K265" s="137"/>
      <c r="L265" s="137"/>
      <c r="M265" s="137"/>
      <c r="N265" s="137"/>
      <c r="O265" s="137"/>
      <c r="P265" s="100">
        <v>4.5199999999999996</v>
      </c>
      <c r="Q265" s="101"/>
      <c r="R265" s="101"/>
      <c r="S265" s="101"/>
      <c r="T265" s="101"/>
      <c r="U265" s="101"/>
    </row>
    <row r="266" spans="1:21" ht="22.5" customHeight="1" x14ac:dyDescent="0.25">
      <c r="A266" s="134" t="s">
        <v>165</v>
      </c>
      <c r="B266" s="135"/>
      <c r="C266" s="103" t="s">
        <v>1871</v>
      </c>
      <c r="D266" s="104"/>
      <c r="E266" s="104"/>
      <c r="F266" s="11" t="s">
        <v>1814</v>
      </c>
      <c r="G266" s="143">
        <v>0.21</v>
      </c>
      <c r="H266" s="137"/>
      <c r="I266" s="8">
        <v>0.21</v>
      </c>
      <c r="J266" s="143">
        <v>0.01</v>
      </c>
      <c r="K266" s="137"/>
      <c r="L266" s="137"/>
      <c r="M266" s="137"/>
      <c r="N266" s="137"/>
      <c r="O266" s="137"/>
      <c r="P266" s="100">
        <v>0.22</v>
      </c>
      <c r="Q266" s="101"/>
      <c r="R266" s="101"/>
      <c r="S266" s="101"/>
      <c r="T266" s="101"/>
      <c r="U266" s="101"/>
    </row>
    <row r="267" spans="1:21" s="15" customFormat="1" ht="17.25" customHeight="1" x14ac:dyDescent="0.2">
      <c r="A267" s="124"/>
      <c r="B267" s="125"/>
      <c r="C267" s="105" t="s">
        <v>1856</v>
      </c>
      <c r="D267" s="106"/>
      <c r="E267" s="106"/>
      <c r="F267" s="18"/>
      <c r="G267" s="144">
        <f>G265+G266</f>
        <v>1.45</v>
      </c>
      <c r="H267" s="123"/>
      <c r="I267" s="13">
        <f>I265+I266</f>
        <v>1.45</v>
      </c>
      <c r="J267" s="144">
        <f>J266+J265</f>
        <v>3.2899999999999996</v>
      </c>
      <c r="K267" s="123"/>
      <c r="L267" s="123"/>
      <c r="M267" s="123"/>
      <c r="N267" s="123"/>
      <c r="O267" s="123"/>
      <c r="P267" s="100">
        <f>P265+P266</f>
        <v>4.7399999999999993</v>
      </c>
      <c r="Q267" s="101"/>
      <c r="R267" s="101"/>
      <c r="S267" s="101"/>
      <c r="T267" s="101"/>
      <c r="U267" s="101"/>
    </row>
    <row r="268" spans="1:21" ht="18.75" customHeight="1" x14ac:dyDescent="0.25">
      <c r="A268" s="124" t="s">
        <v>166</v>
      </c>
      <c r="B268" s="125"/>
      <c r="C268" s="105" t="s">
        <v>991</v>
      </c>
      <c r="D268" s="106"/>
      <c r="E268" s="106"/>
      <c r="F268" s="9"/>
      <c r="G268" s="137"/>
      <c r="H268" s="137"/>
      <c r="I268" s="10"/>
      <c r="J268" s="137"/>
      <c r="K268" s="137"/>
      <c r="L268" s="137"/>
      <c r="M268" s="137"/>
      <c r="N268" s="137"/>
      <c r="O268" s="137"/>
      <c r="P268" s="101"/>
      <c r="Q268" s="101"/>
      <c r="R268" s="101"/>
      <c r="S268" s="101"/>
      <c r="T268" s="101"/>
      <c r="U268" s="101"/>
    </row>
    <row r="269" spans="1:21" ht="27" customHeight="1" x14ac:dyDescent="0.25">
      <c r="A269" s="134" t="s">
        <v>167</v>
      </c>
      <c r="B269" s="135"/>
      <c r="C269" s="103" t="s">
        <v>992</v>
      </c>
      <c r="D269" s="104"/>
      <c r="E269" s="104"/>
      <c r="F269" s="11" t="s">
        <v>1813</v>
      </c>
      <c r="G269" s="143">
        <v>1.1299999999999999</v>
      </c>
      <c r="H269" s="137"/>
      <c r="I269" s="8">
        <v>1.1299999999999999</v>
      </c>
      <c r="J269" s="143">
        <v>0.45</v>
      </c>
      <c r="K269" s="137"/>
      <c r="L269" s="137"/>
      <c r="M269" s="137"/>
      <c r="N269" s="137"/>
      <c r="O269" s="137"/>
      <c r="P269" s="100">
        <v>1.58</v>
      </c>
      <c r="Q269" s="101"/>
      <c r="R269" s="101"/>
      <c r="S269" s="101"/>
      <c r="T269" s="101"/>
      <c r="U269" s="101"/>
    </row>
    <row r="270" spans="1:21" ht="24.75" customHeight="1" x14ac:dyDescent="0.25">
      <c r="A270" s="134" t="s">
        <v>168</v>
      </c>
      <c r="B270" s="135"/>
      <c r="C270" s="103" t="s">
        <v>1871</v>
      </c>
      <c r="D270" s="104"/>
      <c r="E270" s="104"/>
      <c r="F270" s="11" t="s">
        <v>1814</v>
      </c>
      <c r="G270" s="143">
        <v>0.21</v>
      </c>
      <c r="H270" s="137"/>
      <c r="I270" s="8">
        <v>0.21</v>
      </c>
      <c r="J270" s="143">
        <v>0.01</v>
      </c>
      <c r="K270" s="137"/>
      <c r="L270" s="137"/>
      <c r="M270" s="137"/>
      <c r="N270" s="137"/>
      <c r="O270" s="137"/>
      <c r="P270" s="100">
        <v>0.22</v>
      </c>
      <c r="Q270" s="101"/>
      <c r="R270" s="101"/>
      <c r="S270" s="101"/>
      <c r="T270" s="101"/>
      <c r="U270" s="101"/>
    </row>
    <row r="271" spans="1:21" s="15" customFormat="1" ht="17.25" customHeight="1" x14ac:dyDescent="0.2">
      <c r="A271" s="124"/>
      <c r="B271" s="125"/>
      <c r="C271" s="105" t="s">
        <v>1856</v>
      </c>
      <c r="D271" s="106"/>
      <c r="E271" s="106"/>
      <c r="F271" s="18"/>
      <c r="G271" s="144">
        <f>G269+G270</f>
        <v>1.3399999999999999</v>
      </c>
      <c r="H271" s="123"/>
      <c r="I271" s="13">
        <f>I269+I270</f>
        <v>1.3399999999999999</v>
      </c>
      <c r="J271" s="144">
        <f>J269+J270</f>
        <v>0.46</v>
      </c>
      <c r="K271" s="123"/>
      <c r="L271" s="123"/>
      <c r="M271" s="123"/>
      <c r="N271" s="123"/>
      <c r="O271" s="123"/>
      <c r="P271" s="100">
        <f>P269+P270</f>
        <v>1.8</v>
      </c>
      <c r="Q271" s="101"/>
      <c r="R271" s="101"/>
      <c r="S271" s="101"/>
      <c r="T271" s="101"/>
      <c r="U271" s="101"/>
    </row>
    <row r="272" spans="1:21" ht="27" customHeight="1" x14ac:dyDescent="0.25">
      <c r="A272" s="124" t="s">
        <v>169</v>
      </c>
      <c r="B272" s="125"/>
      <c r="C272" s="105" t="s">
        <v>993</v>
      </c>
      <c r="D272" s="106"/>
      <c r="E272" s="106"/>
      <c r="F272" s="9"/>
      <c r="G272" s="137"/>
      <c r="H272" s="137"/>
      <c r="I272" s="10"/>
      <c r="J272" s="137"/>
      <c r="K272" s="137"/>
      <c r="L272" s="137"/>
      <c r="M272" s="137"/>
      <c r="N272" s="137"/>
      <c r="O272" s="137"/>
      <c r="P272" s="101"/>
      <c r="Q272" s="101"/>
      <c r="R272" s="101"/>
      <c r="S272" s="101"/>
      <c r="T272" s="101"/>
      <c r="U272" s="101"/>
    </row>
    <row r="273" spans="1:21" ht="39" customHeight="1" x14ac:dyDescent="0.25">
      <c r="A273" s="134" t="s">
        <v>170</v>
      </c>
      <c r="B273" s="135"/>
      <c r="C273" s="103" t="s">
        <v>994</v>
      </c>
      <c r="D273" s="104"/>
      <c r="E273" s="104"/>
      <c r="F273" s="11" t="s">
        <v>1813</v>
      </c>
      <c r="G273" s="143">
        <v>1.78</v>
      </c>
      <c r="H273" s="137"/>
      <c r="I273" s="8">
        <v>1.78</v>
      </c>
      <c r="J273" s="143">
        <v>0.62</v>
      </c>
      <c r="K273" s="137"/>
      <c r="L273" s="137"/>
      <c r="M273" s="137"/>
      <c r="N273" s="137"/>
      <c r="O273" s="137"/>
      <c r="P273" s="100">
        <v>2.4</v>
      </c>
      <c r="Q273" s="101"/>
      <c r="R273" s="101"/>
      <c r="S273" s="101"/>
      <c r="T273" s="101"/>
      <c r="U273" s="101"/>
    </row>
    <row r="274" spans="1:21" ht="24" customHeight="1" x14ac:dyDescent="0.25">
      <c r="A274" s="134" t="s">
        <v>171</v>
      </c>
      <c r="B274" s="135"/>
      <c r="C274" s="103" t="s">
        <v>1871</v>
      </c>
      <c r="D274" s="104"/>
      <c r="E274" s="104"/>
      <c r="F274" s="11" t="s">
        <v>1814</v>
      </c>
      <c r="G274" s="143">
        <v>0.21</v>
      </c>
      <c r="H274" s="137"/>
      <c r="I274" s="8">
        <v>0.21</v>
      </c>
      <c r="J274" s="143">
        <v>0.01</v>
      </c>
      <c r="K274" s="137"/>
      <c r="L274" s="137"/>
      <c r="M274" s="137"/>
      <c r="N274" s="137"/>
      <c r="O274" s="137"/>
      <c r="P274" s="100">
        <v>0.22</v>
      </c>
      <c r="Q274" s="101"/>
      <c r="R274" s="101"/>
      <c r="S274" s="101"/>
      <c r="T274" s="101"/>
      <c r="U274" s="101"/>
    </row>
    <row r="275" spans="1:21" s="15" customFormat="1" ht="16.5" customHeight="1" x14ac:dyDescent="0.2">
      <c r="A275" s="124"/>
      <c r="B275" s="125"/>
      <c r="C275" s="105" t="s">
        <v>1856</v>
      </c>
      <c r="D275" s="106"/>
      <c r="E275" s="106"/>
      <c r="F275" s="18"/>
      <c r="G275" s="144">
        <f>G273+G274</f>
        <v>1.99</v>
      </c>
      <c r="H275" s="123"/>
      <c r="I275" s="13">
        <f>I273+I274</f>
        <v>1.99</v>
      </c>
      <c r="J275" s="144">
        <f>J273+J274</f>
        <v>0.63</v>
      </c>
      <c r="K275" s="123"/>
      <c r="L275" s="123"/>
      <c r="M275" s="123"/>
      <c r="N275" s="123"/>
      <c r="O275" s="123"/>
      <c r="P275" s="100">
        <f>P273+P274</f>
        <v>2.62</v>
      </c>
      <c r="Q275" s="101"/>
      <c r="R275" s="101"/>
      <c r="S275" s="101"/>
      <c r="T275" s="101"/>
      <c r="U275" s="101"/>
    </row>
    <row r="276" spans="1:21" ht="21" customHeight="1" x14ac:dyDescent="0.25">
      <c r="A276" s="124" t="s">
        <v>172</v>
      </c>
      <c r="B276" s="125"/>
      <c r="C276" s="105" t="s">
        <v>995</v>
      </c>
      <c r="D276" s="106"/>
      <c r="E276" s="106"/>
      <c r="F276" s="9"/>
      <c r="G276" s="137"/>
      <c r="H276" s="137"/>
      <c r="I276" s="10"/>
      <c r="J276" s="137"/>
      <c r="K276" s="137"/>
      <c r="L276" s="137"/>
      <c r="M276" s="137"/>
      <c r="N276" s="137"/>
      <c r="O276" s="137"/>
      <c r="P276" s="101"/>
      <c r="Q276" s="101"/>
      <c r="R276" s="101"/>
      <c r="S276" s="101"/>
      <c r="T276" s="101"/>
      <c r="U276" s="101"/>
    </row>
    <row r="277" spans="1:21" ht="27" customHeight="1" x14ac:dyDescent="0.25">
      <c r="A277" s="134" t="s">
        <v>173</v>
      </c>
      <c r="B277" s="135"/>
      <c r="C277" s="103" t="s">
        <v>996</v>
      </c>
      <c r="D277" s="104"/>
      <c r="E277" s="104"/>
      <c r="F277" s="11" t="s">
        <v>1813</v>
      </c>
      <c r="G277" s="143">
        <v>1.1499999999999999</v>
      </c>
      <c r="H277" s="137"/>
      <c r="I277" s="8">
        <v>1.1499999999999999</v>
      </c>
      <c r="J277" s="143">
        <v>0.34</v>
      </c>
      <c r="K277" s="137"/>
      <c r="L277" s="137"/>
      <c r="M277" s="137"/>
      <c r="N277" s="137"/>
      <c r="O277" s="137"/>
      <c r="P277" s="100">
        <v>1.49</v>
      </c>
      <c r="Q277" s="101"/>
      <c r="R277" s="101"/>
      <c r="S277" s="101"/>
      <c r="T277" s="101"/>
      <c r="U277" s="101"/>
    </row>
    <row r="278" spans="1:21" ht="27.75" customHeight="1" x14ac:dyDescent="0.25">
      <c r="A278" s="134" t="s">
        <v>174</v>
      </c>
      <c r="B278" s="135"/>
      <c r="C278" s="103" t="s">
        <v>1871</v>
      </c>
      <c r="D278" s="104"/>
      <c r="E278" s="104"/>
      <c r="F278" s="11" t="s">
        <v>1814</v>
      </c>
      <c r="G278" s="143">
        <v>0.21</v>
      </c>
      <c r="H278" s="137"/>
      <c r="I278" s="8">
        <v>0.21</v>
      </c>
      <c r="J278" s="143">
        <v>0.01</v>
      </c>
      <c r="K278" s="137"/>
      <c r="L278" s="137"/>
      <c r="M278" s="137"/>
      <c r="N278" s="137"/>
      <c r="O278" s="137"/>
      <c r="P278" s="100">
        <v>0.22</v>
      </c>
      <c r="Q278" s="101"/>
      <c r="R278" s="101"/>
      <c r="S278" s="101"/>
      <c r="T278" s="101"/>
      <c r="U278" s="101"/>
    </row>
    <row r="279" spans="1:21" s="15" customFormat="1" ht="17.25" customHeight="1" x14ac:dyDescent="0.2">
      <c r="A279" s="124"/>
      <c r="B279" s="125"/>
      <c r="C279" s="105" t="s">
        <v>1856</v>
      </c>
      <c r="D279" s="106"/>
      <c r="E279" s="106"/>
      <c r="F279" s="18"/>
      <c r="G279" s="144">
        <f>G277+G278</f>
        <v>1.3599999999999999</v>
      </c>
      <c r="H279" s="123"/>
      <c r="I279" s="13">
        <f>I277+I278</f>
        <v>1.3599999999999999</v>
      </c>
      <c r="J279" s="144">
        <f>J277+J278</f>
        <v>0.35000000000000003</v>
      </c>
      <c r="K279" s="123"/>
      <c r="L279" s="123"/>
      <c r="M279" s="123"/>
      <c r="N279" s="123"/>
      <c r="O279" s="123"/>
      <c r="P279" s="100">
        <f>P277+P278</f>
        <v>1.71</v>
      </c>
      <c r="Q279" s="101"/>
      <c r="R279" s="101"/>
      <c r="S279" s="101"/>
      <c r="T279" s="101"/>
      <c r="U279" s="101"/>
    </row>
    <row r="280" spans="1:21" ht="27" customHeight="1" x14ac:dyDescent="0.25">
      <c r="A280" s="124" t="s">
        <v>175</v>
      </c>
      <c r="B280" s="125"/>
      <c r="C280" s="105" t="s">
        <v>997</v>
      </c>
      <c r="D280" s="106"/>
      <c r="E280" s="106"/>
      <c r="F280" s="9"/>
      <c r="G280" s="137"/>
      <c r="H280" s="137"/>
      <c r="I280" s="10"/>
      <c r="J280" s="137"/>
      <c r="K280" s="137"/>
      <c r="L280" s="137"/>
      <c r="M280" s="137"/>
      <c r="N280" s="137"/>
      <c r="O280" s="137"/>
      <c r="P280" s="101"/>
      <c r="Q280" s="101"/>
      <c r="R280" s="101"/>
      <c r="S280" s="101"/>
      <c r="T280" s="101"/>
      <c r="U280" s="101"/>
    </row>
    <row r="281" spans="1:21" ht="64.5" customHeight="1" x14ac:dyDescent="0.25">
      <c r="A281" s="134" t="s">
        <v>176</v>
      </c>
      <c r="B281" s="135"/>
      <c r="C281" s="103" t="s">
        <v>998</v>
      </c>
      <c r="D281" s="104"/>
      <c r="E281" s="104"/>
      <c r="F281" s="11" t="s">
        <v>1813</v>
      </c>
      <c r="G281" s="143">
        <v>0.52</v>
      </c>
      <c r="H281" s="137"/>
      <c r="I281" s="8">
        <v>0.52</v>
      </c>
      <c r="J281" s="143">
        <v>16.149999999999999</v>
      </c>
      <c r="K281" s="137"/>
      <c r="L281" s="137"/>
      <c r="M281" s="137"/>
      <c r="N281" s="137"/>
      <c r="O281" s="137"/>
      <c r="P281" s="100">
        <v>16.670000000000002</v>
      </c>
      <c r="Q281" s="101"/>
      <c r="R281" s="101"/>
      <c r="S281" s="101"/>
      <c r="T281" s="101"/>
      <c r="U281" s="101"/>
    </row>
    <row r="282" spans="1:21" ht="24" customHeight="1" x14ac:dyDescent="0.25">
      <c r="A282" s="134" t="s">
        <v>177</v>
      </c>
      <c r="B282" s="135"/>
      <c r="C282" s="103" t="s">
        <v>1871</v>
      </c>
      <c r="D282" s="104"/>
      <c r="E282" s="104"/>
      <c r="F282" s="11" t="s">
        <v>1814</v>
      </c>
      <c r="G282" s="143">
        <v>0.21</v>
      </c>
      <c r="H282" s="137"/>
      <c r="I282" s="8">
        <v>0.21</v>
      </c>
      <c r="J282" s="143">
        <v>0.01</v>
      </c>
      <c r="K282" s="137"/>
      <c r="L282" s="137"/>
      <c r="M282" s="137"/>
      <c r="N282" s="137"/>
      <c r="O282" s="137"/>
      <c r="P282" s="100">
        <v>0.22</v>
      </c>
      <c r="Q282" s="101"/>
      <c r="R282" s="101"/>
      <c r="S282" s="101"/>
      <c r="T282" s="101"/>
      <c r="U282" s="101"/>
    </row>
    <row r="283" spans="1:21" s="15" customFormat="1" ht="17.25" customHeight="1" x14ac:dyDescent="0.2">
      <c r="A283" s="124"/>
      <c r="B283" s="125"/>
      <c r="C283" s="105" t="s">
        <v>1856</v>
      </c>
      <c r="D283" s="106"/>
      <c r="E283" s="106"/>
      <c r="F283" s="18"/>
      <c r="G283" s="144">
        <f>G281+G282</f>
        <v>0.73</v>
      </c>
      <c r="H283" s="123"/>
      <c r="I283" s="13">
        <f>I281+I282</f>
        <v>0.73</v>
      </c>
      <c r="J283" s="144">
        <f>J281+J282</f>
        <v>16.16</v>
      </c>
      <c r="K283" s="123"/>
      <c r="L283" s="123"/>
      <c r="M283" s="123"/>
      <c r="N283" s="123"/>
      <c r="O283" s="123"/>
      <c r="P283" s="100">
        <f>P281+P282</f>
        <v>16.89</v>
      </c>
      <c r="Q283" s="101"/>
      <c r="R283" s="101"/>
      <c r="S283" s="101"/>
      <c r="T283" s="101"/>
      <c r="U283" s="101"/>
    </row>
    <row r="284" spans="1:21" ht="18" customHeight="1" x14ac:dyDescent="0.25">
      <c r="A284" s="124" t="s">
        <v>56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ht="18" customHeight="1" x14ac:dyDescent="0.25">
      <c r="A285" s="124" t="s">
        <v>178</v>
      </c>
      <c r="B285" s="125"/>
      <c r="C285" s="105" t="s">
        <v>999</v>
      </c>
      <c r="D285" s="106"/>
      <c r="E285" s="106"/>
      <c r="F285" s="9"/>
      <c r="G285" s="137"/>
      <c r="H285" s="137"/>
      <c r="I285" s="10"/>
      <c r="J285" s="137"/>
      <c r="K285" s="137"/>
      <c r="L285" s="137"/>
      <c r="M285" s="137"/>
      <c r="N285" s="137"/>
      <c r="O285" s="137"/>
      <c r="P285" s="101"/>
      <c r="Q285" s="101"/>
      <c r="R285" s="101"/>
      <c r="S285" s="101"/>
      <c r="T285" s="101"/>
      <c r="U285" s="101"/>
    </row>
    <row r="286" spans="1:21" ht="39.75" customHeight="1" x14ac:dyDescent="0.25">
      <c r="A286" s="134" t="s">
        <v>179</v>
      </c>
      <c r="B286" s="135"/>
      <c r="C286" s="103" t="s">
        <v>1000</v>
      </c>
      <c r="D286" s="104"/>
      <c r="E286" s="104"/>
      <c r="F286" s="11" t="s">
        <v>1813</v>
      </c>
      <c r="G286" s="143">
        <v>1.05</v>
      </c>
      <c r="H286" s="137"/>
      <c r="I286" s="8">
        <v>1.05</v>
      </c>
      <c r="J286" s="143">
        <v>0.32</v>
      </c>
      <c r="K286" s="137"/>
      <c r="L286" s="137"/>
      <c r="M286" s="137"/>
      <c r="N286" s="137"/>
      <c r="O286" s="137"/>
      <c r="P286" s="100">
        <v>1.37</v>
      </c>
      <c r="Q286" s="101"/>
      <c r="R286" s="101"/>
      <c r="S286" s="101"/>
      <c r="T286" s="101"/>
      <c r="U286" s="101"/>
    </row>
    <row r="287" spans="1:21" ht="25.5" customHeight="1" x14ac:dyDescent="0.25">
      <c r="A287" s="134" t="s">
        <v>180</v>
      </c>
      <c r="B287" s="135"/>
      <c r="C287" s="103" t="s">
        <v>1871</v>
      </c>
      <c r="D287" s="104"/>
      <c r="E287" s="104"/>
      <c r="F287" s="11" t="s">
        <v>1814</v>
      </c>
      <c r="G287" s="143">
        <v>0.21</v>
      </c>
      <c r="H287" s="137"/>
      <c r="I287" s="8">
        <v>0.21</v>
      </c>
      <c r="J287" s="143">
        <v>0.01</v>
      </c>
      <c r="K287" s="137"/>
      <c r="L287" s="137"/>
      <c r="M287" s="137"/>
      <c r="N287" s="137"/>
      <c r="O287" s="137"/>
      <c r="P287" s="100">
        <v>0.22</v>
      </c>
      <c r="Q287" s="101"/>
      <c r="R287" s="101"/>
      <c r="S287" s="101"/>
      <c r="T287" s="101"/>
      <c r="U287" s="101"/>
    </row>
    <row r="288" spans="1:21" s="15" customFormat="1" ht="18.75" customHeight="1" x14ac:dyDescent="0.2">
      <c r="A288" s="124"/>
      <c r="B288" s="125"/>
      <c r="C288" s="105" t="s">
        <v>1856</v>
      </c>
      <c r="D288" s="106"/>
      <c r="E288" s="106"/>
      <c r="F288" s="18"/>
      <c r="G288" s="144">
        <f>G286+G287</f>
        <v>1.26</v>
      </c>
      <c r="H288" s="123"/>
      <c r="I288" s="13">
        <f>I286+I287</f>
        <v>1.26</v>
      </c>
      <c r="J288" s="144">
        <f>J286+J287</f>
        <v>0.33</v>
      </c>
      <c r="K288" s="123"/>
      <c r="L288" s="123"/>
      <c r="M288" s="123"/>
      <c r="N288" s="123"/>
      <c r="O288" s="123"/>
      <c r="P288" s="100">
        <f>P286+P287</f>
        <v>1.59</v>
      </c>
      <c r="Q288" s="101"/>
      <c r="R288" s="101"/>
      <c r="S288" s="101"/>
      <c r="T288" s="101"/>
      <c r="U288" s="101"/>
    </row>
    <row r="289" spans="1:21" ht="27" customHeight="1" x14ac:dyDescent="0.25">
      <c r="A289" s="124" t="s">
        <v>57</v>
      </c>
      <c r="B289" s="125"/>
      <c r="C289" s="105" t="s">
        <v>1001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ht="26.25" customHeight="1" x14ac:dyDescent="0.25">
      <c r="A290" s="124" t="s">
        <v>181</v>
      </c>
      <c r="B290" s="125"/>
      <c r="C290" s="105" t="s">
        <v>1002</v>
      </c>
      <c r="D290" s="106"/>
      <c r="E290" s="106"/>
      <c r="F290" s="9"/>
      <c r="G290" s="137"/>
      <c r="H290" s="137"/>
      <c r="I290" s="10"/>
      <c r="J290" s="137"/>
      <c r="K290" s="137"/>
      <c r="L290" s="137"/>
      <c r="M290" s="137"/>
      <c r="N290" s="137"/>
      <c r="O290" s="137"/>
      <c r="P290" s="101"/>
      <c r="Q290" s="101"/>
      <c r="R290" s="101"/>
      <c r="S290" s="101"/>
      <c r="T290" s="101"/>
      <c r="U290" s="101"/>
    </row>
    <row r="291" spans="1:21" ht="40.5" customHeight="1" x14ac:dyDescent="0.25">
      <c r="A291" s="134" t="s">
        <v>182</v>
      </c>
      <c r="B291" s="135"/>
      <c r="C291" s="103" t="s">
        <v>1003</v>
      </c>
      <c r="D291" s="104"/>
      <c r="E291" s="104"/>
      <c r="F291" s="11" t="s">
        <v>1813</v>
      </c>
      <c r="G291" s="143">
        <v>0.37</v>
      </c>
      <c r="H291" s="137"/>
      <c r="I291" s="8">
        <v>0.37</v>
      </c>
      <c r="J291" s="143">
        <v>0.01</v>
      </c>
      <c r="K291" s="137"/>
      <c r="L291" s="137"/>
      <c r="M291" s="137"/>
      <c r="N291" s="137"/>
      <c r="O291" s="137"/>
      <c r="P291" s="100">
        <v>0.38</v>
      </c>
      <c r="Q291" s="101"/>
      <c r="R291" s="101"/>
      <c r="S291" s="101"/>
      <c r="T291" s="101"/>
      <c r="U291" s="101"/>
    </row>
    <row r="292" spans="1:21" ht="25.5" customHeight="1" x14ac:dyDescent="0.25">
      <c r="A292" s="134" t="s">
        <v>183</v>
      </c>
      <c r="B292" s="135"/>
      <c r="C292" s="103" t="s">
        <v>1004</v>
      </c>
      <c r="D292" s="104"/>
      <c r="E292" s="104"/>
      <c r="F292" s="11" t="s">
        <v>1813</v>
      </c>
      <c r="G292" s="143">
        <v>0.31</v>
      </c>
      <c r="H292" s="137"/>
      <c r="I292" s="8">
        <v>0.31</v>
      </c>
      <c r="J292" s="143">
        <v>0.09</v>
      </c>
      <c r="K292" s="137"/>
      <c r="L292" s="137"/>
      <c r="M292" s="137"/>
      <c r="N292" s="137"/>
      <c r="O292" s="137"/>
      <c r="P292" s="100">
        <v>0.4</v>
      </c>
      <c r="Q292" s="101"/>
      <c r="R292" s="101"/>
      <c r="S292" s="101"/>
      <c r="T292" s="101"/>
      <c r="U292" s="101"/>
    </row>
    <row r="293" spans="1:21" ht="29.25" customHeight="1" x14ac:dyDescent="0.25">
      <c r="A293" s="134" t="s">
        <v>184</v>
      </c>
      <c r="B293" s="135"/>
      <c r="C293" s="103" t="s">
        <v>1005</v>
      </c>
      <c r="D293" s="104"/>
      <c r="E293" s="104"/>
      <c r="F293" s="11" t="s">
        <v>1813</v>
      </c>
      <c r="G293" s="143">
        <v>0.67</v>
      </c>
      <c r="H293" s="137"/>
      <c r="I293" s="8">
        <v>0.67</v>
      </c>
      <c r="J293" s="143">
        <v>0.2</v>
      </c>
      <c r="K293" s="137"/>
      <c r="L293" s="137"/>
      <c r="M293" s="137"/>
      <c r="N293" s="137"/>
      <c r="O293" s="137"/>
      <c r="P293" s="100">
        <v>0.87</v>
      </c>
      <c r="Q293" s="101"/>
      <c r="R293" s="101"/>
      <c r="S293" s="101"/>
      <c r="T293" s="101"/>
      <c r="U293" s="101"/>
    </row>
    <row r="294" spans="1:21" ht="54" customHeight="1" x14ac:dyDescent="0.25">
      <c r="A294" s="134" t="s">
        <v>185</v>
      </c>
      <c r="B294" s="135"/>
      <c r="C294" s="103" t="s">
        <v>1006</v>
      </c>
      <c r="D294" s="104"/>
      <c r="E294" s="104"/>
      <c r="F294" s="11" t="s">
        <v>1813</v>
      </c>
      <c r="G294" s="143">
        <v>1.89</v>
      </c>
      <c r="H294" s="137"/>
      <c r="I294" s="8">
        <v>1.89</v>
      </c>
      <c r="J294" s="143">
        <v>0.31</v>
      </c>
      <c r="K294" s="137"/>
      <c r="L294" s="137"/>
      <c r="M294" s="137"/>
      <c r="N294" s="137"/>
      <c r="O294" s="137"/>
      <c r="P294" s="100">
        <v>2.2000000000000002</v>
      </c>
      <c r="Q294" s="101"/>
      <c r="R294" s="101"/>
      <c r="S294" s="101"/>
      <c r="T294" s="101"/>
      <c r="U294" s="101"/>
    </row>
    <row r="295" spans="1:21" ht="40.5" customHeight="1" x14ac:dyDescent="0.25">
      <c r="A295" s="134" t="s">
        <v>186</v>
      </c>
      <c r="B295" s="135"/>
      <c r="C295" s="103" t="s">
        <v>1007</v>
      </c>
      <c r="D295" s="104"/>
      <c r="E295" s="104"/>
      <c r="F295" s="11" t="s">
        <v>1813</v>
      </c>
      <c r="G295" s="143">
        <v>1.26</v>
      </c>
      <c r="H295" s="137"/>
      <c r="I295" s="8">
        <v>1.26</v>
      </c>
      <c r="J295" s="143">
        <v>0.3</v>
      </c>
      <c r="K295" s="137"/>
      <c r="L295" s="137"/>
      <c r="M295" s="137"/>
      <c r="N295" s="137"/>
      <c r="O295" s="137"/>
      <c r="P295" s="100">
        <v>1.56</v>
      </c>
      <c r="Q295" s="101"/>
      <c r="R295" s="101"/>
      <c r="S295" s="101"/>
      <c r="T295" s="101"/>
      <c r="U295" s="101"/>
    </row>
    <row r="296" spans="1:21" ht="30" customHeight="1" x14ac:dyDescent="0.25">
      <c r="A296" s="134" t="s">
        <v>187</v>
      </c>
      <c r="B296" s="135"/>
      <c r="C296" s="103" t="s">
        <v>1008</v>
      </c>
      <c r="D296" s="104"/>
      <c r="E296" s="104"/>
      <c r="F296" s="11" t="s">
        <v>1813</v>
      </c>
      <c r="G296" s="143">
        <v>0.78</v>
      </c>
      <c r="H296" s="137"/>
      <c r="I296" s="8">
        <v>0.78</v>
      </c>
      <c r="J296" s="143">
        <v>0.09</v>
      </c>
      <c r="K296" s="137"/>
      <c r="L296" s="137"/>
      <c r="M296" s="137"/>
      <c r="N296" s="137"/>
      <c r="O296" s="137"/>
      <c r="P296" s="100">
        <v>0.87</v>
      </c>
      <c r="Q296" s="101"/>
      <c r="R296" s="101"/>
      <c r="S296" s="101"/>
      <c r="T296" s="101"/>
      <c r="U296" s="101"/>
    </row>
    <row r="297" spans="1:21" ht="39" customHeight="1" x14ac:dyDescent="0.25">
      <c r="A297" s="134" t="s">
        <v>188</v>
      </c>
      <c r="B297" s="135"/>
      <c r="C297" s="103" t="s">
        <v>1009</v>
      </c>
      <c r="D297" s="104"/>
      <c r="E297" s="104"/>
      <c r="F297" s="11" t="s">
        <v>1816</v>
      </c>
      <c r="G297" s="143">
        <v>0.12</v>
      </c>
      <c r="H297" s="137"/>
      <c r="I297" s="8">
        <v>0.12</v>
      </c>
      <c r="J297" s="143">
        <v>0.15</v>
      </c>
      <c r="K297" s="137"/>
      <c r="L297" s="137"/>
      <c r="M297" s="137"/>
      <c r="N297" s="137"/>
      <c r="O297" s="137"/>
      <c r="P297" s="100">
        <v>0.27</v>
      </c>
      <c r="Q297" s="101"/>
      <c r="R297" s="101"/>
      <c r="S297" s="101"/>
      <c r="T297" s="101"/>
      <c r="U297" s="101"/>
    </row>
    <row r="298" spans="1:21" ht="25.5" customHeight="1" x14ac:dyDescent="0.25">
      <c r="A298" s="134" t="s">
        <v>189</v>
      </c>
      <c r="B298" s="135"/>
      <c r="C298" s="103" t="s">
        <v>1871</v>
      </c>
      <c r="D298" s="104"/>
      <c r="E298" s="104"/>
      <c r="F298" s="11" t="s">
        <v>1814</v>
      </c>
      <c r="G298" s="143">
        <v>0.21</v>
      </c>
      <c r="H298" s="137"/>
      <c r="I298" s="8">
        <v>0.21</v>
      </c>
      <c r="J298" s="143">
        <v>0.01</v>
      </c>
      <c r="K298" s="137"/>
      <c r="L298" s="137"/>
      <c r="M298" s="137"/>
      <c r="N298" s="137"/>
      <c r="O298" s="137"/>
      <c r="P298" s="100">
        <v>0.22</v>
      </c>
      <c r="Q298" s="101"/>
      <c r="R298" s="101"/>
      <c r="S298" s="101"/>
      <c r="T298" s="101"/>
      <c r="U298" s="101"/>
    </row>
    <row r="299" spans="1:21" s="15" customFormat="1" ht="18.75" customHeight="1" x14ac:dyDescent="0.2">
      <c r="A299" s="124"/>
      <c r="B299" s="125"/>
      <c r="C299" s="145" t="s">
        <v>1856</v>
      </c>
      <c r="D299" s="146"/>
      <c r="E299" s="146"/>
      <c r="F299" s="12"/>
      <c r="G299" s="144">
        <f>G291+G292+G293+G294+G295+G296+G297+G298</f>
        <v>5.61</v>
      </c>
      <c r="H299" s="123"/>
      <c r="I299" s="13">
        <f>I291+I292+I293+I294+I295+I296+I297+I298</f>
        <v>5.61</v>
      </c>
      <c r="J299" s="144">
        <f>J291+J292+J293+J294+J295+J296+J297+J298</f>
        <v>1.1599999999999999</v>
      </c>
      <c r="K299" s="123"/>
      <c r="L299" s="123"/>
      <c r="M299" s="123"/>
      <c r="N299" s="123"/>
      <c r="O299" s="123"/>
      <c r="P299" s="100">
        <f>P291+P292+P293+P295+P294+P296+P297+P298</f>
        <v>6.7700000000000005</v>
      </c>
      <c r="Q299" s="101"/>
      <c r="R299" s="101"/>
      <c r="S299" s="101"/>
      <c r="T299" s="101"/>
      <c r="U299" s="101"/>
    </row>
    <row r="300" spans="1:21" ht="25.5" customHeight="1" x14ac:dyDescent="0.25">
      <c r="A300" s="224" t="s">
        <v>1941</v>
      </c>
      <c r="B300" s="224"/>
      <c r="C300" s="129" t="s">
        <v>1010</v>
      </c>
      <c r="D300" s="130"/>
      <c r="E300" s="130"/>
      <c r="F300" s="4"/>
      <c r="G300" s="136"/>
      <c r="H300" s="136"/>
      <c r="I300" s="5"/>
      <c r="J300" s="136"/>
      <c r="K300" s="136"/>
      <c r="L300" s="136"/>
      <c r="M300" s="136"/>
      <c r="N300" s="136"/>
      <c r="O300" s="136"/>
      <c r="P300" s="126"/>
      <c r="Q300" s="126"/>
      <c r="R300" s="126"/>
      <c r="S300" s="126"/>
      <c r="T300" s="126"/>
      <c r="U300" s="126"/>
    </row>
    <row r="301" spans="1:21" ht="25.5" customHeight="1" x14ac:dyDescent="0.25">
      <c r="A301" s="108" t="s">
        <v>61</v>
      </c>
      <c r="B301" s="108"/>
      <c r="C301" s="105" t="s">
        <v>1011</v>
      </c>
      <c r="D301" s="106"/>
      <c r="E301" s="106"/>
      <c r="F301" s="9"/>
      <c r="G301" s="137"/>
      <c r="H301" s="137"/>
      <c r="I301" s="10"/>
      <c r="J301" s="137"/>
      <c r="K301" s="137"/>
      <c r="L301" s="137"/>
      <c r="M301" s="137"/>
      <c r="N301" s="137"/>
      <c r="O301" s="137"/>
      <c r="P301" s="101"/>
      <c r="Q301" s="101"/>
      <c r="R301" s="101"/>
      <c r="S301" s="101"/>
      <c r="T301" s="101"/>
      <c r="U301" s="101"/>
    </row>
    <row r="302" spans="1:21" ht="27" customHeight="1" x14ac:dyDescent="0.25">
      <c r="A302" s="107" t="s">
        <v>190</v>
      </c>
      <c r="B302" s="107"/>
      <c r="C302" s="103" t="s">
        <v>833</v>
      </c>
      <c r="D302" s="104"/>
      <c r="E302" s="104"/>
      <c r="F302" s="11" t="s">
        <v>1813</v>
      </c>
      <c r="G302" s="143">
        <v>0.34</v>
      </c>
      <c r="H302" s="137"/>
      <c r="I302" s="8">
        <v>0.34</v>
      </c>
      <c r="J302" s="143">
        <v>0.06</v>
      </c>
      <c r="K302" s="137"/>
      <c r="L302" s="137"/>
      <c r="M302" s="137"/>
      <c r="N302" s="137"/>
      <c r="O302" s="137"/>
      <c r="P302" s="100">
        <v>0.4</v>
      </c>
      <c r="Q302" s="101"/>
      <c r="R302" s="101"/>
      <c r="S302" s="101"/>
      <c r="T302" s="101"/>
      <c r="U302" s="101"/>
    </row>
    <row r="303" spans="1:21" ht="27" customHeight="1" x14ac:dyDescent="0.25">
      <c r="A303" s="107" t="s">
        <v>191</v>
      </c>
      <c r="B303" s="107"/>
      <c r="C303" s="103" t="s">
        <v>834</v>
      </c>
      <c r="D303" s="104"/>
      <c r="E303" s="104"/>
      <c r="F303" s="11" t="s">
        <v>1813</v>
      </c>
      <c r="G303" s="143">
        <v>0.42</v>
      </c>
      <c r="H303" s="137"/>
      <c r="I303" s="8">
        <v>0.42</v>
      </c>
      <c r="J303" s="143">
        <v>0.06</v>
      </c>
      <c r="K303" s="137"/>
      <c r="L303" s="137"/>
      <c r="M303" s="137"/>
      <c r="N303" s="137"/>
      <c r="O303" s="137"/>
      <c r="P303" s="100">
        <v>0.48</v>
      </c>
      <c r="Q303" s="101"/>
      <c r="R303" s="101"/>
      <c r="S303" s="101"/>
      <c r="T303" s="101"/>
      <c r="U303" s="101"/>
    </row>
    <row r="304" spans="1:21" ht="40.5" customHeight="1" x14ac:dyDescent="0.25">
      <c r="A304" s="107" t="s">
        <v>192</v>
      </c>
      <c r="B304" s="107"/>
      <c r="C304" s="103" t="s">
        <v>835</v>
      </c>
      <c r="D304" s="104"/>
      <c r="E304" s="104"/>
      <c r="F304" s="11" t="s">
        <v>1813</v>
      </c>
      <c r="G304" s="143">
        <v>0.21</v>
      </c>
      <c r="H304" s="137"/>
      <c r="I304" s="8">
        <v>0.21</v>
      </c>
      <c r="J304" s="137"/>
      <c r="K304" s="137"/>
      <c r="L304" s="137"/>
      <c r="M304" s="137"/>
      <c r="N304" s="137"/>
      <c r="O304" s="137"/>
      <c r="P304" s="100">
        <v>0.21</v>
      </c>
      <c r="Q304" s="101"/>
      <c r="R304" s="101"/>
      <c r="S304" s="101"/>
      <c r="T304" s="101"/>
      <c r="U304" s="101"/>
    </row>
    <row r="305" spans="1:21" ht="51.75" customHeight="1" x14ac:dyDescent="0.25">
      <c r="A305" s="107" t="s">
        <v>193</v>
      </c>
      <c r="B305" s="107"/>
      <c r="C305" s="103" t="s">
        <v>836</v>
      </c>
      <c r="D305" s="104"/>
      <c r="E305" s="104"/>
      <c r="F305" s="11" t="s">
        <v>1815</v>
      </c>
      <c r="G305" s="143">
        <v>0.42</v>
      </c>
      <c r="H305" s="137"/>
      <c r="I305" s="8">
        <v>0.42</v>
      </c>
      <c r="J305" s="143">
        <v>0.81</v>
      </c>
      <c r="K305" s="137"/>
      <c r="L305" s="137"/>
      <c r="M305" s="137"/>
      <c r="N305" s="137"/>
      <c r="O305" s="137"/>
      <c r="P305" s="100">
        <v>1.23</v>
      </c>
      <c r="Q305" s="101"/>
      <c r="R305" s="101"/>
      <c r="S305" s="101"/>
      <c r="T305" s="101"/>
      <c r="U305" s="101"/>
    </row>
    <row r="306" spans="1:21" ht="25.5" customHeight="1" x14ac:dyDescent="0.25">
      <c r="A306" s="107" t="s">
        <v>194</v>
      </c>
      <c r="B306" s="107"/>
      <c r="C306" s="103" t="s">
        <v>837</v>
      </c>
      <c r="D306" s="104"/>
      <c r="E306" s="104"/>
      <c r="F306" s="11" t="s">
        <v>1816</v>
      </c>
      <c r="G306" s="143">
        <v>0.09</v>
      </c>
      <c r="H306" s="137"/>
      <c r="I306" s="8">
        <v>0.09</v>
      </c>
      <c r="J306" s="143">
        <v>0.68</v>
      </c>
      <c r="K306" s="137"/>
      <c r="L306" s="137"/>
      <c r="M306" s="137"/>
      <c r="N306" s="137"/>
      <c r="O306" s="137"/>
      <c r="P306" s="100">
        <v>0.77</v>
      </c>
      <c r="Q306" s="101"/>
      <c r="R306" s="101"/>
      <c r="S306" s="101"/>
      <c r="T306" s="101"/>
      <c r="U306" s="101"/>
    </row>
    <row r="307" spans="1:21" ht="24.75" customHeight="1" x14ac:dyDescent="0.25">
      <c r="A307" s="107" t="s">
        <v>195</v>
      </c>
      <c r="B307" s="107"/>
      <c r="C307" s="103" t="s">
        <v>1871</v>
      </c>
      <c r="D307" s="104"/>
      <c r="E307" s="104"/>
      <c r="F307" s="11" t="s">
        <v>1814</v>
      </c>
      <c r="G307" s="143">
        <v>0.21</v>
      </c>
      <c r="H307" s="137"/>
      <c r="I307" s="8">
        <v>0.21</v>
      </c>
      <c r="J307" s="143">
        <v>0.01</v>
      </c>
      <c r="K307" s="137"/>
      <c r="L307" s="137"/>
      <c r="M307" s="137"/>
      <c r="N307" s="137"/>
      <c r="O307" s="137"/>
      <c r="P307" s="100">
        <v>0.22</v>
      </c>
      <c r="Q307" s="101"/>
      <c r="R307" s="101"/>
      <c r="S307" s="101"/>
      <c r="T307" s="101"/>
      <c r="U307" s="101"/>
    </row>
    <row r="308" spans="1:21" s="15" customFormat="1" ht="14.25" customHeight="1" x14ac:dyDescent="0.2">
      <c r="A308" s="108"/>
      <c r="B308" s="108"/>
      <c r="C308" s="105" t="s">
        <v>1856</v>
      </c>
      <c r="D308" s="106"/>
      <c r="E308" s="106"/>
      <c r="F308" s="18"/>
      <c r="G308" s="144">
        <f>G302+G303+G304+G305+G306+G307</f>
        <v>1.69</v>
      </c>
      <c r="H308" s="123"/>
      <c r="I308" s="50">
        <f>I302+I303+I304+I305+I306+I307</f>
        <v>1.69</v>
      </c>
      <c r="J308" s="144">
        <f>J302+J303+J304+J305+J306+J307</f>
        <v>1.62</v>
      </c>
      <c r="K308" s="123"/>
      <c r="L308" s="123"/>
      <c r="M308" s="123"/>
      <c r="N308" s="123"/>
      <c r="O308" s="123"/>
      <c r="P308" s="100">
        <f>P302+P303+P304+P305+P306+P307</f>
        <v>3.3100000000000005</v>
      </c>
      <c r="Q308" s="101"/>
      <c r="R308" s="101"/>
      <c r="S308" s="101"/>
      <c r="T308" s="101"/>
      <c r="U308" s="101"/>
    </row>
    <row r="309" spans="1:21" s="58" customFormat="1" ht="37.5" customHeight="1" x14ac:dyDescent="0.2">
      <c r="A309" s="108" t="s">
        <v>62</v>
      </c>
      <c r="B309" s="108"/>
      <c r="C309" s="111" t="s">
        <v>1924</v>
      </c>
      <c r="D309" s="111"/>
      <c r="E309" s="111"/>
      <c r="F309" s="56"/>
      <c r="G309" s="109"/>
      <c r="H309" s="119"/>
      <c r="I309" s="57"/>
      <c r="J309" s="120" t="s">
        <v>1925</v>
      </c>
      <c r="K309" s="121"/>
      <c r="L309" s="121"/>
      <c r="M309" s="122"/>
      <c r="N309" s="139"/>
      <c r="O309" s="140"/>
      <c r="P309" s="138"/>
      <c r="Q309" s="138"/>
      <c r="R309" s="138"/>
      <c r="S309" s="138"/>
      <c r="T309" s="138"/>
      <c r="U309" s="138"/>
    </row>
    <row r="310" spans="1:21" s="58" customFormat="1" ht="93" customHeight="1" x14ac:dyDescent="0.2">
      <c r="A310" s="107" t="s">
        <v>196</v>
      </c>
      <c r="B310" s="107"/>
      <c r="C310" s="102" t="s">
        <v>1926</v>
      </c>
      <c r="D310" s="102"/>
      <c r="E310" s="102"/>
      <c r="F310" s="62" t="s">
        <v>1813</v>
      </c>
      <c r="G310" s="109" t="s">
        <v>1927</v>
      </c>
      <c r="H310" s="109"/>
      <c r="I310" s="55" t="s">
        <v>1927</v>
      </c>
      <c r="J310" s="113" t="s">
        <v>1928</v>
      </c>
      <c r="K310" s="114"/>
      <c r="L310" s="114"/>
      <c r="M310" s="115"/>
      <c r="N310" s="139"/>
      <c r="O310" s="140"/>
      <c r="P310" s="112" t="e">
        <f>I310+J310</f>
        <v>#VALUE!</v>
      </c>
      <c r="Q310" s="112"/>
      <c r="R310" s="112"/>
      <c r="S310" s="112"/>
      <c r="T310" s="112"/>
      <c r="U310" s="112"/>
    </row>
    <row r="311" spans="1:21" s="58" customFormat="1" ht="39.75" customHeight="1" x14ac:dyDescent="0.2">
      <c r="A311" s="107" t="s">
        <v>197</v>
      </c>
      <c r="B311" s="107"/>
      <c r="C311" s="102" t="s">
        <v>835</v>
      </c>
      <c r="D311" s="102"/>
      <c r="E311" s="102"/>
      <c r="F311" s="62" t="s">
        <v>1813</v>
      </c>
      <c r="G311" s="109" t="s">
        <v>1929</v>
      </c>
      <c r="H311" s="109"/>
      <c r="I311" s="55" t="s">
        <v>1929</v>
      </c>
      <c r="J311" s="113" t="s">
        <v>1925</v>
      </c>
      <c r="K311" s="114"/>
      <c r="L311" s="114"/>
      <c r="M311" s="115"/>
      <c r="N311" s="139"/>
      <c r="O311" s="140"/>
      <c r="P311" s="112" t="str">
        <f>I311</f>
        <v>0.21</v>
      </c>
      <c r="Q311" s="112"/>
      <c r="R311" s="112"/>
      <c r="S311" s="112"/>
      <c r="T311" s="112"/>
      <c r="U311" s="112"/>
    </row>
    <row r="312" spans="1:21" s="58" customFormat="1" ht="27" customHeight="1" x14ac:dyDescent="0.2">
      <c r="A312" s="107" t="s">
        <v>198</v>
      </c>
      <c r="B312" s="107"/>
      <c r="C312" s="102" t="s">
        <v>1930</v>
      </c>
      <c r="D312" s="102"/>
      <c r="E312" s="102"/>
      <c r="F312" s="62" t="s">
        <v>1816</v>
      </c>
      <c r="G312" s="109" t="s">
        <v>1931</v>
      </c>
      <c r="H312" s="109"/>
      <c r="I312" s="55" t="s">
        <v>1931</v>
      </c>
      <c r="J312" s="113" t="s">
        <v>1932</v>
      </c>
      <c r="K312" s="114"/>
      <c r="L312" s="114"/>
      <c r="M312" s="115"/>
      <c r="N312" s="139"/>
      <c r="O312" s="140"/>
      <c r="P312" s="112" t="e">
        <f>I312+J312</f>
        <v>#VALUE!</v>
      </c>
      <c r="Q312" s="112"/>
      <c r="R312" s="112"/>
      <c r="S312" s="112"/>
      <c r="T312" s="112"/>
      <c r="U312" s="112"/>
    </row>
    <row r="313" spans="1:21" s="58" customFormat="1" ht="24" customHeight="1" x14ac:dyDescent="0.2">
      <c r="A313" s="107" t="s">
        <v>199</v>
      </c>
      <c r="B313" s="107"/>
      <c r="C313" s="102" t="s">
        <v>1871</v>
      </c>
      <c r="D313" s="102"/>
      <c r="E313" s="102"/>
      <c r="F313" s="62" t="s">
        <v>1814</v>
      </c>
      <c r="G313" s="109" t="s">
        <v>1929</v>
      </c>
      <c r="H313" s="109"/>
      <c r="I313" s="55" t="s">
        <v>1929</v>
      </c>
      <c r="J313" s="113" t="s">
        <v>1933</v>
      </c>
      <c r="K313" s="114"/>
      <c r="L313" s="114"/>
      <c r="M313" s="115"/>
      <c r="N313" s="139"/>
      <c r="O313" s="140"/>
      <c r="P313" s="112" t="e">
        <f>I313+J313</f>
        <v>#VALUE!</v>
      </c>
      <c r="Q313" s="112"/>
      <c r="R313" s="112"/>
      <c r="S313" s="112"/>
      <c r="T313" s="112"/>
      <c r="U313" s="112"/>
    </row>
    <row r="314" spans="1:21" s="61" customFormat="1" ht="15" customHeight="1" x14ac:dyDescent="0.2">
      <c r="A314" s="108"/>
      <c r="B314" s="108"/>
      <c r="C314" s="111" t="s">
        <v>1856</v>
      </c>
      <c r="D314" s="111"/>
      <c r="E314" s="111"/>
      <c r="F314" s="59"/>
      <c r="G314" s="112" t="e">
        <f>G310+G311+G312+G313</f>
        <v>#VALUE!</v>
      </c>
      <c r="H314" s="112"/>
      <c r="I314" s="60" t="e">
        <f>I310+I311+I312+I313</f>
        <v>#VALUE!</v>
      </c>
      <c r="J314" s="116" t="e">
        <f>J310+J312+J313</f>
        <v>#VALUE!</v>
      </c>
      <c r="K314" s="117"/>
      <c r="L314" s="117"/>
      <c r="M314" s="118"/>
      <c r="N314" s="141"/>
      <c r="O314" s="142"/>
      <c r="P314" s="112" t="e">
        <f>P310+P311+P312+P313</f>
        <v>#VALUE!</v>
      </c>
      <c r="Q314" s="112"/>
      <c r="R314" s="112"/>
      <c r="S314" s="112"/>
      <c r="T314" s="112"/>
      <c r="U314" s="112"/>
    </row>
    <row r="315" spans="1:21" ht="27" customHeight="1" x14ac:dyDescent="0.25">
      <c r="A315" s="108" t="s">
        <v>63</v>
      </c>
      <c r="B315" s="108"/>
      <c r="C315" s="105" t="s">
        <v>832</v>
      </c>
      <c r="D315" s="106"/>
      <c r="E315" s="106"/>
      <c r="F315" s="9"/>
      <c r="G315" s="137"/>
      <c r="H315" s="137"/>
      <c r="I315" s="10"/>
      <c r="J315" s="137"/>
      <c r="K315" s="137"/>
      <c r="L315" s="137"/>
      <c r="M315" s="137"/>
      <c r="N315" s="137"/>
      <c r="O315" s="137"/>
      <c r="P315" s="175"/>
      <c r="Q315" s="175"/>
      <c r="R315" s="175"/>
      <c r="S315" s="175"/>
      <c r="T315" s="175"/>
      <c r="U315" s="175"/>
    </row>
    <row r="316" spans="1:21" ht="30.75" customHeight="1" x14ac:dyDescent="0.25">
      <c r="A316" s="107" t="s">
        <v>204</v>
      </c>
      <c r="B316" s="107"/>
      <c r="C316" s="103" t="s">
        <v>833</v>
      </c>
      <c r="D316" s="104"/>
      <c r="E316" s="104"/>
      <c r="F316" s="11" t="s">
        <v>1813</v>
      </c>
      <c r="G316" s="143">
        <v>0.34</v>
      </c>
      <c r="H316" s="137"/>
      <c r="I316" s="8">
        <v>0.34</v>
      </c>
      <c r="J316" s="143">
        <v>0.06</v>
      </c>
      <c r="K316" s="137"/>
      <c r="L316" s="137"/>
      <c r="M316" s="137"/>
      <c r="N316" s="137"/>
      <c r="O316" s="137"/>
      <c r="P316" s="100">
        <v>0.4</v>
      </c>
      <c r="Q316" s="101"/>
      <c r="R316" s="101"/>
      <c r="S316" s="101"/>
      <c r="T316" s="101"/>
      <c r="U316" s="101"/>
    </row>
    <row r="317" spans="1:21" ht="27.75" customHeight="1" x14ac:dyDescent="0.25">
      <c r="A317" s="107" t="s">
        <v>205</v>
      </c>
      <c r="B317" s="107"/>
      <c r="C317" s="103" t="s">
        <v>834</v>
      </c>
      <c r="D317" s="104"/>
      <c r="E317" s="104"/>
      <c r="F317" s="11" t="s">
        <v>1813</v>
      </c>
      <c r="G317" s="143">
        <v>0.42</v>
      </c>
      <c r="H317" s="137"/>
      <c r="I317" s="8">
        <v>0.42</v>
      </c>
      <c r="J317" s="143">
        <v>0.06</v>
      </c>
      <c r="K317" s="137"/>
      <c r="L317" s="137"/>
      <c r="M317" s="137"/>
      <c r="N317" s="137"/>
      <c r="O317" s="137"/>
      <c r="P317" s="100">
        <v>0.48</v>
      </c>
      <c r="Q317" s="101"/>
      <c r="R317" s="101"/>
      <c r="S317" s="101"/>
      <c r="T317" s="101"/>
      <c r="U317" s="101"/>
    </row>
    <row r="318" spans="1:21" ht="42" customHeight="1" x14ac:dyDescent="0.25">
      <c r="A318" s="107" t="s">
        <v>1942</v>
      </c>
      <c r="B318" s="107"/>
      <c r="C318" s="103" t="s">
        <v>835</v>
      </c>
      <c r="D318" s="104"/>
      <c r="E318" s="104"/>
      <c r="F318" s="11" t="s">
        <v>1813</v>
      </c>
      <c r="G318" s="143">
        <v>0.21</v>
      </c>
      <c r="H318" s="137"/>
      <c r="I318" s="8">
        <v>0.21</v>
      </c>
      <c r="J318" s="137"/>
      <c r="K318" s="137"/>
      <c r="L318" s="137"/>
      <c r="M318" s="137"/>
      <c r="N318" s="137"/>
      <c r="O318" s="137"/>
      <c r="P318" s="100">
        <v>0.21</v>
      </c>
      <c r="Q318" s="101"/>
      <c r="R318" s="101"/>
      <c r="S318" s="101"/>
      <c r="T318" s="101"/>
      <c r="U318" s="101"/>
    </row>
    <row r="319" spans="1:21" ht="51" customHeight="1" x14ac:dyDescent="0.25">
      <c r="A319" s="107" t="s">
        <v>1943</v>
      </c>
      <c r="B319" s="107"/>
      <c r="C319" s="103" t="s">
        <v>836</v>
      </c>
      <c r="D319" s="104"/>
      <c r="E319" s="104"/>
      <c r="F319" s="11" t="s">
        <v>1815</v>
      </c>
      <c r="G319" s="143">
        <v>0.42</v>
      </c>
      <c r="H319" s="137"/>
      <c r="I319" s="8">
        <v>0.42</v>
      </c>
      <c r="J319" s="143">
        <v>0.81</v>
      </c>
      <c r="K319" s="137"/>
      <c r="L319" s="137"/>
      <c r="M319" s="137"/>
      <c r="N319" s="137"/>
      <c r="O319" s="137"/>
      <c r="P319" s="100">
        <v>1.23</v>
      </c>
      <c r="Q319" s="101"/>
      <c r="R319" s="101"/>
      <c r="S319" s="101"/>
      <c r="T319" s="101"/>
      <c r="U319" s="101"/>
    </row>
    <row r="320" spans="1:21" ht="27" customHeight="1" x14ac:dyDescent="0.25">
      <c r="A320" s="107" t="s">
        <v>1944</v>
      </c>
      <c r="B320" s="107"/>
      <c r="C320" s="103" t="s">
        <v>837</v>
      </c>
      <c r="D320" s="104"/>
      <c r="E320" s="104"/>
      <c r="F320" s="11" t="s">
        <v>1816</v>
      </c>
      <c r="G320" s="143">
        <v>0.09</v>
      </c>
      <c r="H320" s="137"/>
      <c r="I320" s="8">
        <v>0.09</v>
      </c>
      <c r="J320" s="143">
        <v>0.68</v>
      </c>
      <c r="K320" s="137"/>
      <c r="L320" s="137"/>
      <c r="M320" s="137"/>
      <c r="N320" s="137"/>
      <c r="O320" s="137"/>
      <c r="P320" s="100">
        <v>0.77</v>
      </c>
      <c r="Q320" s="101"/>
      <c r="R320" s="101"/>
      <c r="S320" s="101"/>
      <c r="T320" s="101"/>
      <c r="U320" s="101"/>
    </row>
    <row r="321" spans="1:21" ht="22.5" customHeight="1" x14ac:dyDescent="0.25">
      <c r="A321" s="107" t="s">
        <v>1945</v>
      </c>
      <c r="B321" s="107"/>
      <c r="C321" s="103" t="s">
        <v>1871</v>
      </c>
      <c r="D321" s="104"/>
      <c r="E321" s="104"/>
      <c r="F321" s="11" t="s">
        <v>1814</v>
      </c>
      <c r="G321" s="143">
        <v>0.21</v>
      </c>
      <c r="H321" s="137"/>
      <c r="I321" s="8">
        <v>0.21</v>
      </c>
      <c r="J321" s="143">
        <v>0.01</v>
      </c>
      <c r="K321" s="137"/>
      <c r="L321" s="137"/>
      <c r="M321" s="137"/>
      <c r="N321" s="137"/>
      <c r="O321" s="137"/>
      <c r="P321" s="100">
        <v>0.22</v>
      </c>
      <c r="Q321" s="101"/>
      <c r="R321" s="101"/>
      <c r="S321" s="101"/>
      <c r="T321" s="101"/>
      <c r="U321" s="101"/>
    </row>
    <row r="322" spans="1:21" ht="63" customHeight="1" x14ac:dyDescent="0.25">
      <c r="A322" s="107" t="s">
        <v>1946</v>
      </c>
      <c r="B322" s="107"/>
      <c r="C322" s="103" t="s">
        <v>838</v>
      </c>
      <c r="D322" s="104"/>
      <c r="E322" s="104"/>
      <c r="F322" s="11" t="s">
        <v>1813</v>
      </c>
      <c r="G322" s="143">
        <v>1.05</v>
      </c>
      <c r="H322" s="137"/>
      <c r="I322" s="8">
        <v>1.05</v>
      </c>
      <c r="J322" s="143">
        <v>0.08</v>
      </c>
      <c r="K322" s="137"/>
      <c r="L322" s="137"/>
      <c r="M322" s="137"/>
      <c r="N322" s="137"/>
      <c r="O322" s="137"/>
      <c r="P322" s="100">
        <v>1.1299999999999999</v>
      </c>
      <c r="Q322" s="101"/>
      <c r="R322" s="101"/>
      <c r="S322" s="101"/>
      <c r="T322" s="101"/>
      <c r="U322" s="101"/>
    </row>
    <row r="323" spans="1:21" ht="89.25" customHeight="1" x14ac:dyDescent="0.25">
      <c r="A323" s="107" t="s">
        <v>1947</v>
      </c>
      <c r="B323" s="107"/>
      <c r="C323" s="103" t="s">
        <v>839</v>
      </c>
      <c r="D323" s="104"/>
      <c r="E323" s="104"/>
      <c r="F323" s="11" t="s">
        <v>1813</v>
      </c>
      <c r="G323" s="143">
        <v>0.84</v>
      </c>
      <c r="H323" s="137"/>
      <c r="I323" s="8">
        <v>0.84</v>
      </c>
      <c r="J323" s="143">
        <v>0.21</v>
      </c>
      <c r="K323" s="137"/>
      <c r="L323" s="137"/>
      <c r="M323" s="137"/>
      <c r="N323" s="137"/>
      <c r="O323" s="137"/>
      <c r="P323" s="100">
        <v>1.05</v>
      </c>
      <c r="Q323" s="101"/>
      <c r="R323" s="101"/>
      <c r="S323" s="101"/>
      <c r="T323" s="101"/>
      <c r="U323" s="101"/>
    </row>
    <row r="324" spans="1:21" s="64" customFormat="1" ht="17.25" customHeight="1" x14ac:dyDescent="0.2">
      <c r="A324" s="108"/>
      <c r="B324" s="108"/>
      <c r="C324" s="105" t="s">
        <v>1856</v>
      </c>
      <c r="D324" s="106"/>
      <c r="E324" s="106"/>
      <c r="F324" s="63"/>
      <c r="G324" s="144">
        <f>SUM(G316:H323)</f>
        <v>3.58</v>
      </c>
      <c r="H324" s="123"/>
      <c r="I324" s="50">
        <f>SUM(I316:I323)</f>
        <v>3.58</v>
      </c>
      <c r="J324" s="144">
        <f>SUM(J316:M323)</f>
        <v>1.9100000000000001</v>
      </c>
      <c r="K324" s="123"/>
      <c r="L324" s="123"/>
      <c r="M324" s="123"/>
      <c r="N324" s="123"/>
      <c r="O324" s="123"/>
      <c r="P324" s="100">
        <f>SUM(P316:U323)</f>
        <v>5.49</v>
      </c>
      <c r="Q324" s="101"/>
      <c r="R324" s="101"/>
      <c r="S324" s="101"/>
      <c r="T324" s="101"/>
      <c r="U324" s="101"/>
    </row>
    <row r="325" spans="1:21" s="58" customFormat="1" ht="27" customHeight="1" x14ac:dyDescent="0.2">
      <c r="A325" s="108" t="s">
        <v>64</v>
      </c>
      <c r="B325" s="108"/>
      <c r="C325" s="111" t="s">
        <v>1934</v>
      </c>
      <c r="D325" s="111"/>
      <c r="E325" s="111"/>
      <c r="F325" s="65"/>
      <c r="G325" s="119"/>
      <c r="H325" s="119"/>
      <c r="I325" s="57"/>
      <c r="J325" s="120" t="s">
        <v>1925</v>
      </c>
      <c r="K325" s="121"/>
      <c r="L325" s="121"/>
      <c r="M325" s="122"/>
      <c r="N325" s="110"/>
      <c r="O325" s="110"/>
      <c r="P325" s="110"/>
      <c r="Q325" s="110"/>
      <c r="R325" s="110"/>
      <c r="S325" s="110"/>
      <c r="T325" s="110"/>
      <c r="U325" s="110"/>
    </row>
    <row r="326" spans="1:21" s="58" customFormat="1" ht="91.5" customHeight="1" x14ac:dyDescent="0.2">
      <c r="A326" s="107" t="s">
        <v>206</v>
      </c>
      <c r="B326" s="107"/>
      <c r="C326" s="102" t="s">
        <v>1935</v>
      </c>
      <c r="D326" s="102"/>
      <c r="E326" s="102"/>
      <c r="F326" s="62" t="s">
        <v>1813</v>
      </c>
      <c r="G326" s="109" t="s">
        <v>1936</v>
      </c>
      <c r="H326" s="109"/>
      <c r="I326" s="55" t="s">
        <v>1936</v>
      </c>
      <c r="J326" s="113" t="s">
        <v>1927</v>
      </c>
      <c r="K326" s="114"/>
      <c r="L326" s="114"/>
      <c r="M326" s="115"/>
      <c r="N326" s="110"/>
      <c r="O326" s="110"/>
      <c r="P326" s="112">
        <f>I326+J326</f>
        <v>32875</v>
      </c>
      <c r="Q326" s="112"/>
      <c r="R326" s="112"/>
      <c r="S326" s="112"/>
      <c r="T326" s="112"/>
      <c r="U326" s="112"/>
    </row>
    <row r="327" spans="1:21" s="58" customFormat="1" ht="41.25" customHeight="1" x14ac:dyDescent="0.2">
      <c r="A327" s="107" t="s">
        <v>207</v>
      </c>
      <c r="B327" s="107"/>
      <c r="C327" s="102" t="s">
        <v>835</v>
      </c>
      <c r="D327" s="102"/>
      <c r="E327" s="102"/>
      <c r="F327" s="62" t="s">
        <v>1813</v>
      </c>
      <c r="G327" s="109" t="s">
        <v>1929</v>
      </c>
      <c r="H327" s="109"/>
      <c r="I327" s="55" t="s">
        <v>1929</v>
      </c>
      <c r="J327" s="113" t="s">
        <v>1925</v>
      </c>
      <c r="K327" s="114"/>
      <c r="L327" s="114"/>
      <c r="M327" s="115"/>
      <c r="N327" s="110"/>
      <c r="O327" s="110"/>
      <c r="P327" s="112" t="str">
        <f>I327</f>
        <v>0.21</v>
      </c>
      <c r="Q327" s="112"/>
      <c r="R327" s="112"/>
      <c r="S327" s="112"/>
      <c r="T327" s="112"/>
      <c r="U327" s="112"/>
    </row>
    <row r="328" spans="1:21" s="58" customFormat="1" ht="27" customHeight="1" x14ac:dyDescent="0.2">
      <c r="A328" s="107" t="s">
        <v>1937</v>
      </c>
      <c r="B328" s="107"/>
      <c r="C328" s="102" t="s">
        <v>1930</v>
      </c>
      <c r="D328" s="102"/>
      <c r="E328" s="102"/>
      <c r="F328" s="62" t="s">
        <v>1816</v>
      </c>
      <c r="G328" s="109" t="s">
        <v>1931</v>
      </c>
      <c r="H328" s="109"/>
      <c r="I328" s="55" t="s">
        <v>1931</v>
      </c>
      <c r="J328" s="113" t="s">
        <v>1932</v>
      </c>
      <c r="K328" s="114"/>
      <c r="L328" s="114"/>
      <c r="M328" s="115"/>
      <c r="N328" s="110"/>
      <c r="O328" s="110"/>
      <c r="P328" s="112" t="e">
        <f>I328+J328</f>
        <v>#VALUE!</v>
      </c>
      <c r="Q328" s="112"/>
      <c r="R328" s="112"/>
      <c r="S328" s="112"/>
      <c r="T328" s="112"/>
      <c r="U328" s="112"/>
    </row>
    <row r="329" spans="1:21" s="58" customFormat="1" ht="24" customHeight="1" x14ac:dyDescent="0.2">
      <c r="A329" s="107" t="s">
        <v>1938</v>
      </c>
      <c r="B329" s="107"/>
      <c r="C329" s="102" t="s">
        <v>1871</v>
      </c>
      <c r="D329" s="102"/>
      <c r="E329" s="102"/>
      <c r="F329" s="62" t="s">
        <v>1814</v>
      </c>
      <c r="G329" s="109" t="s">
        <v>1929</v>
      </c>
      <c r="H329" s="109"/>
      <c r="I329" s="55" t="s">
        <v>1929</v>
      </c>
      <c r="J329" s="113" t="s">
        <v>1933</v>
      </c>
      <c r="K329" s="114"/>
      <c r="L329" s="114"/>
      <c r="M329" s="115"/>
      <c r="N329" s="110"/>
      <c r="O329" s="110"/>
      <c r="P329" s="112" t="e">
        <f>I329+J329</f>
        <v>#VALUE!</v>
      </c>
      <c r="Q329" s="112"/>
      <c r="R329" s="112"/>
      <c r="S329" s="112"/>
      <c r="T329" s="112"/>
      <c r="U329" s="112"/>
    </row>
    <row r="330" spans="1:21" s="61" customFormat="1" ht="19.5" customHeight="1" x14ac:dyDescent="0.2">
      <c r="A330" s="110"/>
      <c r="B330" s="110"/>
      <c r="C330" s="111" t="s">
        <v>1856</v>
      </c>
      <c r="D330" s="111"/>
      <c r="E330" s="111"/>
      <c r="F330" s="59"/>
      <c r="G330" s="112" t="e">
        <f>G326+G327+G328+G329</f>
        <v>#VALUE!</v>
      </c>
      <c r="H330" s="112"/>
      <c r="I330" s="60" t="e">
        <f>I326+I327+I328+I329</f>
        <v>#VALUE!</v>
      </c>
      <c r="J330" s="116" t="e">
        <f>J326+J328+J329</f>
        <v>#VALUE!</v>
      </c>
      <c r="K330" s="117"/>
      <c r="L330" s="117"/>
      <c r="M330" s="118"/>
      <c r="N330" s="138"/>
      <c r="O330" s="138"/>
      <c r="P330" s="112" t="e">
        <f>P326+P327+P328+P329</f>
        <v>#VALUE!</v>
      </c>
      <c r="Q330" s="112"/>
      <c r="R330" s="112"/>
      <c r="S330" s="112"/>
      <c r="T330" s="112"/>
      <c r="U330" s="112"/>
    </row>
    <row r="331" spans="1:21" ht="17.25" customHeight="1" x14ac:dyDescent="0.25">
      <c r="A331" s="108" t="s">
        <v>65</v>
      </c>
      <c r="B331" s="108"/>
      <c r="C331" s="105" t="s">
        <v>1012</v>
      </c>
      <c r="D331" s="106"/>
      <c r="E331" s="106"/>
      <c r="F331" s="9"/>
      <c r="G331" s="137"/>
      <c r="H331" s="137"/>
      <c r="I331" s="10"/>
      <c r="J331" s="137"/>
      <c r="K331" s="137"/>
      <c r="L331" s="137"/>
      <c r="M331" s="137"/>
      <c r="N331" s="137"/>
      <c r="O331" s="137"/>
      <c r="P331" s="175"/>
      <c r="Q331" s="175"/>
      <c r="R331" s="175"/>
      <c r="S331" s="175"/>
      <c r="T331" s="175"/>
      <c r="U331" s="175"/>
    </row>
    <row r="332" spans="1:21" ht="78.75" customHeight="1" x14ac:dyDescent="0.25">
      <c r="A332" s="107" t="s">
        <v>208</v>
      </c>
      <c r="B332" s="107"/>
      <c r="C332" s="103" t="s">
        <v>838</v>
      </c>
      <c r="D332" s="104"/>
      <c r="E332" s="104"/>
      <c r="F332" s="11" t="s">
        <v>1813</v>
      </c>
      <c r="G332" s="143">
        <v>1.05</v>
      </c>
      <c r="H332" s="137"/>
      <c r="I332" s="8">
        <v>1.05</v>
      </c>
      <c r="J332" s="143">
        <v>0.08</v>
      </c>
      <c r="K332" s="137"/>
      <c r="L332" s="137"/>
      <c r="M332" s="137"/>
      <c r="N332" s="137"/>
      <c r="O332" s="137"/>
      <c r="P332" s="100">
        <v>1.1299999999999999</v>
      </c>
      <c r="Q332" s="101"/>
      <c r="R332" s="101"/>
      <c r="S332" s="101"/>
      <c r="T332" s="101"/>
      <c r="U332" s="101"/>
    </row>
    <row r="333" spans="1:21" ht="90" customHeight="1" x14ac:dyDescent="0.25">
      <c r="A333" s="107" t="s">
        <v>1939</v>
      </c>
      <c r="B333" s="107"/>
      <c r="C333" s="103" t="s">
        <v>839</v>
      </c>
      <c r="D333" s="104"/>
      <c r="E333" s="104"/>
      <c r="F333" s="11" t="s">
        <v>1813</v>
      </c>
      <c r="G333" s="143">
        <v>0.84</v>
      </c>
      <c r="H333" s="137"/>
      <c r="I333" s="8">
        <v>0.84</v>
      </c>
      <c r="J333" s="143">
        <v>0.21</v>
      </c>
      <c r="K333" s="137"/>
      <c r="L333" s="137"/>
      <c r="M333" s="137"/>
      <c r="N333" s="137"/>
      <c r="O333" s="137"/>
      <c r="P333" s="100">
        <v>1.05</v>
      </c>
      <c r="Q333" s="101"/>
      <c r="R333" s="101"/>
      <c r="S333" s="101"/>
      <c r="T333" s="101"/>
      <c r="U333" s="101"/>
    </row>
    <row r="334" spans="1:21" s="15" customFormat="1" ht="16.5" customHeight="1" x14ac:dyDescent="0.2">
      <c r="A334" s="149"/>
      <c r="B334" s="150"/>
      <c r="C334" s="105" t="s">
        <v>1856</v>
      </c>
      <c r="D334" s="106"/>
      <c r="E334" s="106"/>
      <c r="F334" s="18"/>
      <c r="G334" s="144">
        <f>G332+G333</f>
        <v>1.8900000000000001</v>
      </c>
      <c r="H334" s="123"/>
      <c r="I334" s="13">
        <f>I332+I333</f>
        <v>1.8900000000000001</v>
      </c>
      <c r="J334" s="144">
        <f>J332+J333</f>
        <v>0.28999999999999998</v>
      </c>
      <c r="K334" s="123"/>
      <c r="L334" s="123"/>
      <c r="M334" s="123"/>
      <c r="N334" s="123"/>
      <c r="O334" s="123"/>
      <c r="P334" s="100">
        <f>P332+P333</f>
        <v>2.1799999999999997</v>
      </c>
      <c r="Q334" s="101"/>
      <c r="R334" s="101"/>
      <c r="S334" s="101"/>
      <c r="T334" s="101"/>
      <c r="U334" s="101"/>
    </row>
    <row r="335" spans="1:21" ht="27" customHeight="1" x14ac:dyDescent="0.25">
      <c r="A335" s="108" t="s">
        <v>66</v>
      </c>
      <c r="B335" s="108"/>
      <c r="C335" s="105" t="s">
        <v>1013</v>
      </c>
      <c r="D335" s="106"/>
      <c r="E335" s="106"/>
      <c r="F335" s="9"/>
      <c r="G335" s="137"/>
      <c r="H335" s="137"/>
      <c r="I335" s="10"/>
      <c r="J335" s="137"/>
      <c r="K335" s="137"/>
      <c r="L335" s="137"/>
      <c r="M335" s="137"/>
      <c r="N335" s="137"/>
      <c r="O335" s="137"/>
      <c r="P335" s="101"/>
      <c r="Q335" s="101"/>
      <c r="R335" s="101"/>
      <c r="S335" s="101"/>
      <c r="T335" s="101"/>
      <c r="U335" s="101"/>
    </row>
    <row r="336" spans="1:21" ht="76.5" customHeight="1" x14ac:dyDescent="0.25">
      <c r="A336" s="107" t="s">
        <v>209</v>
      </c>
      <c r="B336" s="107"/>
      <c r="C336" s="103" t="s">
        <v>838</v>
      </c>
      <c r="D336" s="104"/>
      <c r="E336" s="104"/>
      <c r="F336" s="11" t="s">
        <v>1813</v>
      </c>
      <c r="G336" s="143">
        <v>1.05</v>
      </c>
      <c r="H336" s="137"/>
      <c r="I336" s="8">
        <v>1.05</v>
      </c>
      <c r="J336" s="143">
        <v>0.08</v>
      </c>
      <c r="K336" s="137"/>
      <c r="L336" s="137"/>
      <c r="M336" s="137"/>
      <c r="N336" s="137"/>
      <c r="O336" s="137"/>
      <c r="P336" s="100">
        <v>1.1299999999999999</v>
      </c>
      <c r="Q336" s="101"/>
      <c r="R336" s="101"/>
      <c r="S336" s="101"/>
      <c r="T336" s="101"/>
      <c r="U336" s="101"/>
    </row>
    <row r="337" spans="1:21" ht="88.5" customHeight="1" x14ac:dyDescent="0.25">
      <c r="A337" s="107" t="s">
        <v>815</v>
      </c>
      <c r="B337" s="107"/>
      <c r="C337" s="103" t="s">
        <v>839</v>
      </c>
      <c r="D337" s="104"/>
      <c r="E337" s="104"/>
      <c r="F337" s="11" t="s">
        <v>1813</v>
      </c>
      <c r="G337" s="143">
        <v>0.84</v>
      </c>
      <c r="H337" s="137"/>
      <c r="I337" s="8">
        <v>0.84</v>
      </c>
      <c r="J337" s="143">
        <v>0.21</v>
      </c>
      <c r="K337" s="137"/>
      <c r="L337" s="137"/>
      <c r="M337" s="137"/>
      <c r="N337" s="137"/>
      <c r="O337" s="137"/>
      <c r="P337" s="100">
        <v>1.05</v>
      </c>
      <c r="Q337" s="101"/>
      <c r="R337" s="101"/>
      <c r="S337" s="101"/>
      <c r="T337" s="101"/>
      <c r="U337" s="101"/>
    </row>
    <row r="338" spans="1:21" s="15" customFormat="1" ht="16.5" customHeight="1" x14ac:dyDescent="0.2">
      <c r="A338" s="149"/>
      <c r="B338" s="150"/>
      <c r="C338" s="105" t="s">
        <v>1856</v>
      </c>
      <c r="D338" s="106"/>
      <c r="E338" s="106"/>
      <c r="F338" s="18"/>
      <c r="G338" s="144">
        <f>G336+G337</f>
        <v>1.8900000000000001</v>
      </c>
      <c r="H338" s="123"/>
      <c r="I338" s="13">
        <f>I336+I337</f>
        <v>1.8900000000000001</v>
      </c>
      <c r="J338" s="144">
        <f>J336+J337</f>
        <v>0.28999999999999998</v>
      </c>
      <c r="K338" s="123"/>
      <c r="L338" s="123"/>
      <c r="M338" s="123"/>
      <c r="N338" s="123"/>
      <c r="O338" s="123"/>
      <c r="P338" s="100">
        <f>P336+P337</f>
        <v>2.1799999999999997</v>
      </c>
      <c r="Q338" s="101"/>
      <c r="R338" s="101"/>
      <c r="S338" s="101"/>
      <c r="T338" s="101"/>
      <c r="U338" s="101"/>
    </row>
    <row r="339" spans="1:21" ht="15.75" customHeight="1" x14ac:dyDescent="0.25">
      <c r="A339" s="108" t="s">
        <v>67</v>
      </c>
      <c r="B339" s="108"/>
      <c r="C339" s="105" t="s">
        <v>1014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ht="27" customHeight="1" x14ac:dyDescent="0.25">
      <c r="A340" s="107" t="s">
        <v>210</v>
      </c>
      <c r="B340" s="107"/>
      <c r="C340" s="103" t="s">
        <v>1015</v>
      </c>
      <c r="D340" s="104"/>
      <c r="E340" s="104"/>
      <c r="F340" s="11" t="s">
        <v>1813</v>
      </c>
      <c r="G340" s="143">
        <v>0.53</v>
      </c>
      <c r="H340" s="137"/>
      <c r="I340" s="8">
        <v>0.53</v>
      </c>
      <c r="J340" s="143">
        <v>0.03</v>
      </c>
      <c r="K340" s="137"/>
      <c r="L340" s="137"/>
      <c r="M340" s="137"/>
      <c r="N340" s="137"/>
      <c r="O340" s="137"/>
      <c r="P340" s="100">
        <v>0.56000000000000005</v>
      </c>
      <c r="Q340" s="101"/>
      <c r="R340" s="101"/>
      <c r="S340" s="101"/>
      <c r="T340" s="101"/>
      <c r="U340" s="101"/>
    </row>
    <row r="341" spans="1:21" ht="15.75" customHeight="1" x14ac:dyDescent="0.25">
      <c r="A341" s="108" t="s">
        <v>68</v>
      </c>
      <c r="B341" s="108"/>
      <c r="C341" s="105" t="s">
        <v>1016</v>
      </c>
      <c r="D341" s="106"/>
      <c r="E341" s="106"/>
      <c r="F341" s="9"/>
      <c r="G341" s="137"/>
      <c r="H341" s="137"/>
      <c r="I341" s="10"/>
      <c r="J341" s="137"/>
      <c r="K341" s="137"/>
      <c r="L341" s="137"/>
      <c r="M341" s="137"/>
      <c r="N341" s="137"/>
      <c r="O341" s="137"/>
      <c r="P341" s="101"/>
      <c r="Q341" s="101"/>
      <c r="R341" s="101"/>
      <c r="S341" s="101"/>
      <c r="T341" s="101"/>
      <c r="U341" s="101"/>
    </row>
    <row r="342" spans="1:21" ht="28.5" customHeight="1" x14ac:dyDescent="0.25">
      <c r="A342" s="107" t="s">
        <v>817</v>
      </c>
      <c r="B342" s="107"/>
      <c r="C342" s="103" t="s">
        <v>1017</v>
      </c>
      <c r="D342" s="104"/>
      <c r="E342" s="104"/>
      <c r="F342" s="11" t="s">
        <v>1813</v>
      </c>
      <c r="G342" s="143">
        <v>1.51</v>
      </c>
      <c r="H342" s="137"/>
      <c r="I342" s="8">
        <v>1.51</v>
      </c>
      <c r="J342" s="143">
        <v>0.4</v>
      </c>
      <c r="K342" s="137"/>
      <c r="L342" s="137"/>
      <c r="M342" s="137"/>
      <c r="N342" s="137"/>
      <c r="O342" s="137"/>
      <c r="P342" s="100">
        <v>1.91</v>
      </c>
      <c r="Q342" s="101"/>
      <c r="R342" s="101"/>
      <c r="S342" s="101"/>
      <c r="T342" s="101"/>
      <c r="U342" s="101"/>
    </row>
    <row r="343" spans="1:21" ht="16.5" customHeight="1" x14ac:dyDescent="0.25">
      <c r="A343" s="108" t="s">
        <v>69</v>
      </c>
      <c r="B343" s="108"/>
      <c r="C343" s="105" t="s">
        <v>840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ht="28.5" customHeight="1" x14ac:dyDescent="0.25">
      <c r="A344" s="107" t="s">
        <v>1940</v>
      </c>
      <c r="B344" s="107"/>
      <c r="C344" s="103" t="s">
        <v>841</v>
      </c>
      <c r="D344" s="104"/>
      <c r="E344" s="104"/>
      <c r="F344" s="11" t="s">
        <v>1813</v>
      </c>
      <c r="G344" s="143">
        <v>1.9</v>
      </c>
      <c r="H344" s="137"/>
      <c r="I344" s="8">
        <v>1.9</v>
      </c>
      <c r="J344" s="143">
        <v>7.0000000000000007E-2</v>
      </c>
      <c r="K344" s="137"/>
      <c r="L344" s="137"/>
      <c r="M344" s="137"/>
      <c r="N344" s="137"/>
      <c r="O344" s="137"/>
      <c r="P344" s="100">
        <v>1.97</v>
      </c>
      <c r="Q344" s="101"/>
      <c r="R344" s="101"/>
      <c r="S344" s="101"/>
      <c r="T344" s="101"/>
      <c r="U344" s="101"/>
    </row>
    <row r="345" spans="1:21" ht="16.5" customHeight="1" x14ac:dyDescent="0.25">
      <c r="A345" s="127">
        <v>3</v>
      </c>
      <c r="B345" s="128"/>
      <c r="C345" s="129" t="s">
        <v>1018</v>
      </c>
      <c r="D345" s="130"/>
      <c r="E345" s="130"/>
      <c r="F345" s="4"/>
      <c r="G345" s="136"/>
      <c r="H345" s="136"/>
      <c r="I345" s="5"/>
      <c r="J345" s="136"/>
      <c r="K345" s="136"/>
      <c r="L345" s="136"/>
      <c r="M345" s="136"/>
      <c r="N345" s="136"/>
      <c r="O345" s="136"/>
      <c r="P345" s="126"/>
      <c r="Q345" s="126"/>
      <c r="R345" s="126"/>
      <c r="S345" s="126"/>
      <c r="T345" s="126"/>
      <c r="U345" s="126"/>
    </row>
    <row r="346" spans="1:21" ht="18.75" customHeight="1" x14ac:dyDescent="0.25">
      <c r="A346" s="124" t="s">
        <v>5</v>
      </c>
      <c r="B346" s="125"/>
      <c r="C346" s="105" t="s">
        <v>1019</v>
      </c>
      <c r="D346" s="106"/>
      <c r="E346" s="106"/>
      <c r="F346" s="9"/>
      <c r="G346" s="137"/>
      <c r="H346" s="137"/>
      <c r="I346" s="10"/>
      <c r="J346" s="137"/>
      <c r="K346" s="137"/>
      <c r="L346" s="137"/>
      <c r="M346" s="137"/>
      <c r="N346" s="137"/>
      <c r="O346" s="137"/>
      <c r="P346" s="101"/>
      <c r="Q346" s="101"/>
      <c r="R346" s="101"/>
      <c r="S346" s="101"/>
      <c r="T346" s="101"/>
      <c r="U346" s="101"/>
    </row>
    <row r="347" spans="1:21" ht="19.5" customHeight="1" x14ac:dyDescent="0.25">
      <c r="A347" s="124" t="s">
        <v>6</v>
      </c>
      <c r="B347" s="125"/>
      <c r="C347" s="105" t="s">
        <v>1020</v>
      </c>
      <c r="D347" s="106"/>
      <c r="E347" s="106"/>
      <c r="F347" s="9"/>
      <c r="G347" s="137"/>
      <c r="H347" s="137"/>
      <c r="I347" s="10"/>
      <c r="J347" s="137"/>
      <c r="K347" s="137"/>
      <c r="L347" s="137"/>
      <c r="M347" s="137"/>
      <c r="N347" s="137"/>
      <c r="O347" s="137"/>
      <c r="P347" s="101"/>
      <c r="Q347" s="101"/>
      <c r="R347" s="101"/>
      <c r="S347" s="101"/>
      <c r="T347" s="101"/>
      <c r="U347" s="101"/>
    </row>
    <row r="348" spans="1:21" ht="23.25" customHeight="1" x14ac:dyDescent="0.25">
      <c r="A348" s="134" t="s">
        <v>211</v>
      </c>
      <c r="B348" s="135"/>
      <c r="C348" s="103" t="s">
        <v>1871</v>
      </c>
      <c r="D348" s="104"/>
      <c r="E348" s="104"/>
      <c r="F348" s="11" t="s">
        <v>1814</v>
      </c>
      <c r="G348" s="143">
        <v>0.21</v>
      </c>
      <c r="H348" s="137"/>
      <c r="I348" s="8">
        <v>0.21</v>
      </c>
      <c r="J348" s="143">
        <v>0.01</v>
      </c>
      <c r="K348" s="137"/>
      <c r="L348" s="137"/>
      <c r="M348" s="137"/>
      <c r="N348" s="137"/>
      <c r="O348" s="137"/>
      <c r="P348" s="100">
        <v>0.22</v>
      </c>
      <c r="Q348" s="101"/>
      <c r="R348" s="101"/>
      <c r="S348" s="101"/>
      <c r="T348" s="101"/>
      <c r="U348" s="101"/>
    </row>
    <row r="349" spans="1:21" ht="15.75" customHeight="1" x14ac:dyDescent="0.25">
      <c r="A349" s="134" t="s">
        <v>212</v>
      </c>
      <c r="B349" s="135"/>
      <c r="C349" s="103" t="s">
        <v>829</v>
      </c>
      <c r="D349" s="104"/>
      <c r="E349" s="104"/>
      <c r="F349" s="11" t="s">
        <v>1815</v>
      </c>
      <c r="G349" s="143">
        <v>0.46</v>
      </c>
      <c r="H349" s="137"/>
      <c r="I349" s="8">
        <v>0.46</v>
      </c>
      <c r="J349" s="143">
        <v>0.84</v>
      </c>
      <c r="K349" s="137"/>
      <c r="L349" s="137"/>
      <c r="M349" s="137"/>
      <c r="N349" s="137"/>
      <c r="O349" s="137"/>
      <c r="P349" s="100">
        <v>1.3</v>
      </c>
      <c r="Q349" s="101"/>
      <c r="R349" s="101"/>
      <c r="S349" s="101"/>
      <c r="T349" s="101"/>
      <c r="U349" s="101"/>
    </row>
    <row r="350" spans="1:21" ht="27" customHeight="1" x14ac:dyDescent="0.25">
      <c r="A350" s="134" t="s">
        <v>213</v>
      </c>
      <c r="B350" s="135"/>
      <c r="C350" s="103" t="s">
        <v>830</v>
      </c>
      <c r="D350" s="104"/>
      <c r="E350" s="104"/>
      <c r="F350" s="11" t="s">
        <v>1815</v>
      </c>
      <c r="G350" s="143">
        <v>0.31</v>
      </c>
      <c r="H350" s="137"/>
      <c r="I350" s="8">
        <v>0.31</v>
      </c>
      <c r="J350" s="143">
        <v>0.12</v>
      </c>
      <c r="K350" s="137"/>
      <c r="L350" s="137"/>
      <c r="M350" s="137"/>
      <c r="N350" s="137"/>
      <c r="O350" s="137"/>
      <c r="P350" s="100">
        <v>0.43</v>
      </c>
      <c r="Q350" s="101"/>
      <c r="R350" s="101"/>
      <c r="S350" s="101"/>
      <c r="T350" s="101"/>
      <c r="U350" s="101"/>
    </row>
    <row r="351" spans="1:21" s="15" customFormat="1" ht="18" customHeight="1" x14ac:dyDescent="0.2">
      <c r="A351" s="124"/>
      <c r="B351" s="125"/>
      <c r="C351" s="105" t="s">
        <v>1856</v>
      </c>
      <c r="D351" s="106"/>
      <c r="E351" s="106"/>
      <c r="F351" s="18"/>
      <c r="G351" s="144">
        <f>G348+G349+G350</f>
        <v>0.98</v>
      </c>
      <c r="H351" s="123"/>
      <c r="I351" s="13">
        <f>I348+I349+I350</f>
        <v>0.98</v>
      </c>
      <c r="J351" s="144">
        <f>J348+J349+J350</f>
        <v>0.97</v>
      </c>
      <c r="K351" s="123"/>
      <c r="L351" s="123"/>
      <c r="M351" s="123"/>
      <c r="N351" s="123"/>
      <c r="O351" s="123"/>
      <c r="P351" s="100">
        <f>P348+P349+P350</f>
        <v>1.95</v>
      </c>
      <c r="Q351" s="101"/>
      <c r="R351" s="101"/>
      <c r="S351" s="101"/>
      <c r="T351" s="101"/>
      <c r="U351" s="101"/>
    </row>
    <row r="352" spans="1:21" ht="27" customHeight="1" x14ac:dyDescent="0.25">
      <c r="A352" s="124" t="s">
        <v>7</v>
      </c>
      <c r="B352" s="125"/>
      <c r="C352" s="105" t="s">
        <v>1021</v>
      </c>
      <c r="D352" s="106"/>
      <c r="E352" s="106"/>
      <c r="F352" s="9"/>
      <c r="G352" s="137"/>
      <c r="H352" s="137"/>
      <c r="I352" s="10"/>
      <c r="J352" s="137"/>
      <c r="K352" s="137"/>
      <c r="L352" s="137"/>
      <c r="M352" s="137"/>
      <c r="N352" s="137"/>
      <c r="O352" s="137"/>
      <c r="P352" s="101"/>
      <c r="Q352" s="101"/>
      <c r="R352" s="101"/>
      <c r="S352" s="101"/>
      <c r="T352" s="101"/>
      <c r="U352" s="101"/>
    </row>
    <row r="353" spans="1:21" ht="52.5" customHeight="1" x14ac:dyDescent="0.25">
      <c r="A353" s="134" t="s">
        <v>214</v>
      </c>
      <c r="B353" s="135"/>
      <c r="C353" s="103" t="s">
        <v>1022</v>
      </c>
      <c r="D353" s="104"/>
      <c r="E353" s="104"/>
      <c r="F353" s="11" t="s">
        <v>1813</v>
      </c>
      <c r="G353" s="143">
        <v>0.34</v>
      </c>
      <c r="H353" s="137"/>
      <c r="I353" s="8">
        <v>0.34</v>
      </c>
      <c r="J353" s="143">
        <v>0.16</v>
      </c>
      <c r="K353" s="137"/>
      <c r="L353" s="137"/>
      <c r="M353" s="137"/>
      <c r="N353" s="137"/>
      <c r="O353" s="137"/>
      <c r="P353" s="100">
        <v>0.5</v>
      </c>
      <c r="Q353" s="101"/>
      <c r="R353" s="101"/>
      <c r="S353" s="101"/>
      <c r="T353" s="101"/>
      <c r="U353" s="101"/>
    </row>
    <row r="354" spans="1:21" ht="30.75" customHeight="1" x14ac:dyDescent="0.25">
      <c r="A354" s="134" t="s">
        <v>215</v>
      </c>
      <c r="B354" s="135"/>
      <c r="C354" s="103" t="s">
        <v>1873</v>
      </c>
      <c r="D354" s="104"/>
      <c r="E354" s="104"/>
      <c r="F354" s="11" t="s">
        <v>1816</v>
      </c>
      <c r="G354" s="143">
        <v>0.02</v>
      </c>
      <c r="H354" s="137"/>
      <c r="I354" s="8">
        <v>0.02</v>
      </c>
      <c r="J354" s="143">
        <v>0.15</v>
      </c>
      <c r="K354" s="137"/>
      <c r="L354" s="137"/>
      <c r="M354" s="137"/>
      <c r="N354" s="137"/>
      <c r="O354" s="137"/>
      <c r="P354" s="100">
        <v>0.17</v>
      </c>
      <c r="Q354" s="101"/>
      <c r="R354" s="101"/>
      <c r="S354" s="101"/>
      <c r="T354" s="101"/>
      <c r="U354" s="101"/>
    </row>
    <row r="355" spans="1:21" s="15" customFormat="1" ht="18" customHeight="1" x14ac:dyDescent="0.2">
      <c r="A355" s="124"/>
      <c r="B355" s="125"/>
      <c r="C355" s="105" t="s">
        <v>1856</v>
      </c>
      <c r="D355" s="106"/>
      <c r="E355" s="106"/>
      <c r="F355" s="18"/>
      <c r="G355" s="144">
        <f>G353+G354</f>
        <v>0.36000000000000004</v>
      </c>
      <c r="H355" s="123"/>
      <c r="I355" s="13">
        <f>I353+I354</f>
        <v>0.36000000000000004</v>
      </c>
      <c r="J355" s="144">
        <f>J353+J354</f>
        <v>0.31</v>
      </c>
      <c r="K355" s="123"/>
      <c r="L355" s="123"/>
      <c r="M355" s="123"/>
      <c r="N355" s="123"/>
      <c r="O355" s="123"/>
      <c r="P355" s="100">
        <f>P353+P354</f>
        <v>0.67</v>
      </c>
      <c r="Q355" s="101"/>
      <c r="R355" s="101"/>
      <c r="S355" s="101"/>
      <c r="T355" s="101"/>
      <c r="U355" s="101"/>
    </row>
    <row r="356" spans="1:21" ht="27.75" customHeight="1" x14ac:dyDescent="0.25">
      <c r="A356" s="124" t="s">
        <v>216</v>
      </c>
      <c r="B356" s="125"/>
      <c r="C356" s="105" t="s">
        <v>1023</v>
      </c>
      <c r="D356" s="106"/>
      <c r="E356" s="106"/>
      <c r="F356" s="9"/>
      <c r="G356" s="137"/>
      <c r="H356" s="137"/>
      <c r="I356" s="10"/>
      <c r="J356" s="137"/>
      <c r="K356" s="137"/>
      <c r="L356" s="137"/>
      <c r="M356" s="137"/>
      <c r="N356" s="137"/>
      <c r="O356" s="137"/>
      <c r="P356" s="101"/>
      <c r="Q356" s="101"/>
      <c r="R356" s="101"/>
      <c r="S356" s="101"/>
      <c r="T356" s="101"/>
      <c r="U356" s="101"/>
    </row>
    <row r="357" spans="1:21" ht="53.25" customHeight="1" x14ac:dyDescent="0.25">
      <c r="A357" s="134" t="s">
        <v>217</v>
      </c>
      <c r="B357" s="135"/>
      <c r="C357" s="103" t="s">
        <v>1024</v>
      </c>
      <c r="D357" s="104"/>
      <c r="E357" s="104"/>
      <c r="F357" s="11" t="s">
        <v>1813</v>
      </c>
      <c r="G357" s="143">
        <v>0.34</v>
      </c>
      <c r="H357" s="137"/>
      <c r="I357" s="8">
        <v>0.34</v>
      </c>
      <c r="J357" s="143">
        <v>0.25</v>
      </c>
      <c r="K357" s="137"/>
      <c r="L357" s="137"/>
      <c r="M357" s="137"/>
      <c r="N357" s="137"/>
      <c r="O357" s="137"/>
      <c r="P357" s="100">
        <v>0.59</v>
      </c>
      <c r="Q357" s="101"/>
      <c r="R357" s="101"/>
      <c r="S357" s="101"/>
      <c r="T357" s="101"/>
      <c r="U357" s="101"/>
    </row>
    <row r="358" spans="1:21" ht="27.75" customHeight="1" x14ac:dyDescent="0.25">
      <c r="A358" s="134" t="s">
        <v>218</v>
      </c>
      <c r="B358" s="135"/>
      <c r="C358" s="103" t="s">
        <v>1873</v>
      </c>
      <c r="D358" s="104"/>
      <c r="E358" s="104"/>
      <c r="F358" s="11" t="s">
        <v>1816</v>
      </c>
      <c r="G358" s="143">
        <v>0.02</v>
      </c>
      <c r="H358" s="137"/>
      <c r="I358" s="8">
        <v>0.02</v>
      </c>
      <c r="J358" s="143">
        <v>0.15</v>
      </c>
      <c r="K358" s="137"/>
      <c r="L358" s="137"/>
      <c r="M358" s="137"/>
      <c r="N358" s="137"/>
      <c r="O358" s="137"/>
      <c r="P358" s="100">
        <v>0.17</v>
      </c>
      <c r="Q358" s="101"/>
      <c r="R358" s="101"/>
      <c r="S358" s="101"/>
      <c r="T358" s="101"/>
      <c r="U358" s="101"/>
    </row>
    <row r="359" spans="1:21" s="15" customFormat="1" ht="16.5" customHeight="1" x14ac:dyDescent="0.2">
      <c r="A359" s="124"/>
      <c r="B359" s="125"/>
      <c r="C359" s="105" t="s">
        <v>1856</v>
      </c>
      <c r="D359" s="106"/>
      <c r="E359" s="106"/>
      <c r="F359" s="18"/>
      <c r="G359" s="144">
        <f>G357+G358</f>
        <v>0.36000000000000004</v>
      </c>
      <c r="H359" s="123"/>
      <c r="I359" s="13">
        <f>I357+I358</f>
        <v>0.36000000000000004</v>
      </c>
      <c r="J359" s="144">
        <f>J357+J358</f>
        <v>0.4</v>
      </c>
      <c r="K359" s="123"/>
      <c r="L359" s="123"/>
      <c r="M359" s="123"/>
      <c r="N359" s="123"/>
      <c r="O359" s="123"/>
      <c r="P359" s="100">
        <f>P357+P358</f>
        <v>0.76</v>
      </c>
      <c r="Q359" s="101"/>
      <c r="R359" s="101"/>
      <c r="S359" s="101"/>
      <c r="T359" s="101"/>
      <c r="U359" s="101"/>
    </row>
    <row r="360" spans="1:21" s="15" customFormat="1" ht="27" customHeight="1" x14ac:dyDescent="0.2">
      <c r="A360" s="124" t="s">
        <v>219</v>
      </c>
      <c r="B360" s="125"/>
      <c r="C360" s="105" t="s">
        <v>1025</v>
      </c>
      <c r="D360" s="106"/>
      <c r="E360" s="106"/>
      <c r="F360" s="18"/>
      <c r="G360" s="123"/>
      <c r="H360" s="123"/>
      <c r="I360" s="14"/>
      <c r="J360" s="123"/>
      <c r="K360" s="123"/>
      <c r="L360" s="123"/>
      <c r="M360" s="123"/>
      <c r="N360" s="123"/>
      <c r="O360" s="123"/>
      <c r="P360" s="101"/>
      <c r="Q360" s="101"/>
      <c r="R360" s="101"/>
      <c r="S360" s="101"/>
      <c r="T360" s="101"/>
      <c r="U360" s="101"/>
    </row>
    <row r="361" spans="1:21" ht="54" customHeight="1" x14ac:dyDescent="0.25">
      <c r="A361" s="134" t="s">
        <v>220</v>
      </c>
      <c r="B361" s="135"/>
      <c r="C361" s="103" t="s">
        <v>1026</v>
      </c>
      <c r="D361" s="104"/>
      <c r="E361" s="104"/>
      <c r="F361" s="11" t="s">
        <v>1813</v>
      </c>
      <c r="G361" s="143">
        <v>0.56000000000000005</v>
      </c>
      <c r="H361" s="137"/>
      <c r="I361" s="8">
        <v>0.56000000000000005</v>
      </c>
      <c r="J361" s="143">
        <v>0.77</v>
      </c>
      <c r="K361" s="137"/>
      <c r="L361" s="137"/>
      <c r="M361" s="137"/>
      <c r="N361" s="137"/>
      <c r="O361" s="137"/>
      <c r="P361" s="100">
        <v>1.33</v>
      </c>
      <c r="Q361" s="101"/>
      <c r="R361" s="101"/>
      <c r="S361" s="101"/>
      <c r="T361" s="101"/>
      <c r="U361" s="101"/>
    </row>
    <row r="362" spans="1:21" ht="27.75" customHeight="1" x14ac:dyDescent="0.25">
      <c r="A362" s="134" t="s">
        <v>221</v>
      </c>
      <c r="B362" s="135"/>
      <c r="C362" s="103" t="s">
        <v>1873</v>
      </c>
      <c r="D362" s="104"/>
      <c r="E362" s="104"/>
      <c r="F362" s="11" t="s">
        <v>1816</v>
      </c>
      <c r="G362" s="143">
        <v>0.02</v>
      </c>
      <c r="H362" s="137"/>
      <c r="I362" s="8">
        <v>0.02</v>
      </c>
      <c r="J362" s="143">
        <v>0.15</v>
      </c>
      <c r="K362" s="137"/>
      <c r="L362" s="137"/>
      <c r="M362" s="137"/>
      <c r="N362" s="137"/>
      <c r="O362" s="137"/>
      <c r="P362" s="100">
        <v>0.17</v>
      </c>
      <c r="Q362" s="101"/>
      <c r="R362" s="101"/>
      <c r="S362" s="101"/>
      <c r="T362" s="101"/>
      <c r="U362" s="101"/>
    </row>
    <row r="363" spans="1:21" s="15" customFormat="1" ht="17.25" customHeight="1" x14ac:dyDescent="0.2">
      <c r="A363" s="124"/>
      <c r="B363" s="125"/>
      <c r="C363" s="105" t="s">
        <v>1856</v>
      </c>
      <c r="D363" s="106"/>
      <c r="E363" s="106"/>
      <c r="F363" s="18"/>
      <c r="G363" s="144">
        <f>SUM(G361:H362)</f>
        <v>0.58000000000000007</v>
      </c>
      <c r="H363" s="123"/>
      <c r="I363" s="13">
        <f>SUM(I361:I362)</f>
        <v>0.58000000000000007</v>
      </c>
      <c r="J363" s="144">
        <f>SUM(J361:M362)</f>
        <v>0.92</v>
      </c>
      <c r="K363" s="123"/>
      <c r="L363" s="123"/>
      <c r="M363" s="123"/>
      <c r="N363" s="123"/>
      <c r="O363" s="123"/>
      <c r="P363" s="100">
        <f>SUM(P361:U362)</f>
        <v>1.5</v>
      </c>
      <c r="Q363" s="101"/>
      <c r="R363" s="101"/>
      <c r="S363" s="101"/>
      <c r="T363" s="101"/>
      <c r="U363" s="101"/>
    </row>
    <row r="364" spans="1:21" ht="28.5" customHeight="1" x14ac:dyDescent="0.25">
      <c r="A364" s="124" t="s">
        <v>222</v>
      </c>
      <c r="B364" s="125"/>
      <c r="C364" s="105" t="s">
        <v>1027</v>
      </c>
      <c r="D364" s="106"/>
      <c r="E364" s="106"/>
      <c r="F364" s="9"/>
      <c r="G364" s="137"/>
      <c r="H364" s="137"/>
      <c r="I364" s="10"/>
      <c r="J364" s="137"/>
      <c r="K364" s="137"/>
      <c r="L364" s="137"/>
      <c r="M364" s="137"/>
      <c r="N364" s="137"/>
      <c r="O364" s="137"/>
      <c r="P364" s="101"/>
      <c r="Q364" s="101"/>
      <c r="R364" s="101"/>
      <c r="S364" s="101"/>
      <c r="T364" s="101"/>
      <c r="U364" s="101"/>
    </row>
    <row r="365" spans="1:21" ht="65.25" customHeight="1" x14ac:dyDescent="0.25">
      <c r="A365" s="134" t="s">
        <v>223</v>
      </c>
      <c r="B365" s="135"/>
      <c r="C365" s="103" t="s">
        <v>1028</v>
      </c>
      <c r="D365" s="104"/>
      <c r="E365" s="104"/>
      <c r="F365" s="11" t="s">
        <v>1813</v>
      </c>
      <c r="G365" s="143">
        <v>0.56000000000000005</v>
      </c>
      <c r="H365" s="137"/>
      <c r="I365" s="8">
        <v>0.56000000000000005</v>
      </c>
      <c r="J365" s="143">
        <v>0.17</v>
      </c>
      <c r="K365" s="137"/>
      <c r="L365" s="137"/>
      <c r="M365" s="137"/>
      <c r="N365" s="137"/>
      <c r="O365" s="137"/>
      <c r="P365" s="100">
        <v>0.73</v>
      </c>
      <c r="Q365" s="101"/>
      <c r="R365" s="101"/>
      <c r="S365" s="101"/>
      <c r="T365" s="101"/>
      <c r="U365" s="101"/>
    </row>
    <row r="366" spans="1:21" ht="28.5" customHeight="1" x14ac:dyDescent="0.25">
      <c r="A366" s="134" t="s">
        <v>224</v>
      </c>
      <c r="B366" s="135"/>
      <c r="C366" s="103" t="s">
        <v>1873</v>
      </c>
      <c r="D366" s="104"/>
      <c r="E366" s="104"/>
      <c r="F366" s="11" t="s">
        <v>1816</v>
      </c>
      <c r="G366" s="143">
        <v>0.02</v>
      </c>
      <c r="H366" s="137"/>
      <c r="I366" s="8">
        <v>0.02</v>
      </c>
      <c r="J366" s="143">
        <v>0.15</v>
      </c>
      <c r="K366" s="137"/>
      <c r="L366" s="137"/>
      <c r="M366" s="137"/>
      <c r="N366" s="137"/>
      <c r="O366" s="137"/>
      <c r="P366" s="100">
        <v>0.17</v>
      </c>
      <c r="Q366" s="101"/>
      <c r="R366" s="101"/>
      <c r="S366" s="101"/>
      <c r="T366" s="101"/>
      <c r="U366" s="101"/>
    </row>
    <row r="367" spans="1:21" s="15" customFormat="1" ht="17.25" customHeight="1" x14ac:dyDescent="0.2">
      <c r="A367" s="124"/>
      <c r="B367" s="125"/>
      <c r="C367" s="105" t="s">
        <v>1856</v>
      </c>
      <c r="D367" s="106"/>
      <c r="E367" s="106"/>
      <c r="F367" s="18"/>
      <c r="G367" s="144">
        <f>SUM(G365:H366)</f>
        <v>0.58000000000000007</v>
      </c>
      <c r="H367" s="123"/>
      <c r="I367" s="13">
        <f>SUM(I365:I366)</f>
        <v>0.58000000000000007</v>
      </c>
      <c r="J367" s="154">
        <f>SUM(J365:M366)</f>
        <v>0.32</v>
      </c>
      <c r="K367" s="161"/>
      <c r="L367" s="161"/>
      <c r="M367" s="162"/>
      <c r="N367" s="123"/>
      <c r="O367" s="123"/>
      <c r="P367" s="100">
        <f>SUM(P365:U366)</f>
        <v>0.9</v>
      </c>
      <c r="Q367" s="101"/>
      <c r="R367" s="101"/>
      <c r="S367" s="101"/>
      <c r="T367" s="101"/>
      <c r="U367" s="101"/>
    </row>
    <row r="368" spans="1:21" ht="27.75" customHeight="1" x14ac:dyDescent="0.25">
      <c r="A368" s="124" t="s">
        <v>225</v>
      </c>
      <c r="B368" s="125"/>
      <c r="C368" s="105" t="s">
        <v>1029</v>
      </c>
      <c r="D368" s="106"/>
      <c r="E368" s="106"/>
      <c r="F368" s="9"/>
      <c r="G368" s="137"/>
      <c r="H368" s="137"/>
      <c r="I368" s="10"/>
      <c r="J368" s="137"/>
      <c r="K368" s="137"/>
      <c r="L368" s="137"/>
      <c r="M368" s="137"/>
      <c r="N368" s="137"/>
      <c r="O368" s="137"/>
      <c r="P368" s="101"/>
      <c r="Q368" s="101"/>
      <c r="R368" s="101"/>
      <c r="S368" s="101"/>
      <c r="T368" s="101"/>
      <c r="U368" s="101"/>
    </row>
    <row r="369" spans="1:21" ht="65.25" customHeight="1" x14ac:dyDescent="0.25">
      <c r="A369" s="134" t="s">
        <v>226</v>
      </c>
      <c r="B369" s="135"/>
      <c r="C369" s="103" t="s">
        <v>1030</v>
      </c>
      <c r="D369" s="104"/>
      <c r="E369" s="104"/>
      <c r="F369" s="11" t="s">
        <v>1813</v>
      </c>
      <c r="G369" s="143">
        <v>0.56000000000000005</v>
      </c>
      <c r="H369" s="137"/>
      <c r="I369" s="8">
        <v>0.56000000000000005</v>
      </c>
      <c r="J369" s="143">
        <v>0.59</v>
      </c>
      <c r="K369" s="137"/>
      <c r="L369" s="137"/>
      <c r="M369" s="137"/>
      <c r="N369" s="137"/>
      <c r="O369" s="137"/>
      <c r="P369" s="100">
        <v>1.1499999999999999</v>
      </c>
      <c r="Q369" s="101"/>
      <c r="R369" s="101"/>
      <c r="S369" s="101"/>
      <c r="T369" s="101"/>
      <c r="U369" s="101"/>
    </row>
    <row r="370" spans="1:21" ht="28.5" customHeight="1" x14ac:dyDescent="0.25">
      <c r="A370" s="134" t="s">
        <v>227</v>
      </c>
      <c r="B370" s="135"/>
      <c r="C370" s="103" t="s">
        <v>926</v>
      </c>
      <c r="D370" s="104"/>
      <c r="E370" s="104"/>
      <c r="F370" s="11" t="s">
        <v>1816</v>
      </c>
      <c r="G370" s="143">
        <v>0.02</v>
      </c>
      <c r="H370" s="137"/>
      <c r="I370" s="8">
        <v>0.02</v>
      </c>
      <c r="J370" s="143">
        <v>0.15</v>
      </c>
      <c r="K370" s="137"/>
      <c r="L370" s="137"/>
      <c r="M370" s="137"/>
      <c r="N370" s="137"/>
      <c r="O370" s="137"/>
      <c r="P370" s="100">
        <v>0.17</v>
      </c>
      <c r="Q370" s="101"/>
      <c r="R370" s="101"/>
      <c r="S370" s="101"/>
      <c r="T370" s="101"/>
      <c r="U370" s="101"/>
    </row>
    <row r="371" spans="1:21" s="15" customFormat="1" ht="18.75" customHeight="1" x14ac:dyDescent="0.2">
      <c r="A371" s="124"/>
      <c r="B371" s="125"/>
      <c r="C371" s="105" t="s">
        <v>1856</v>
      </c>
      <c r="D371" s="106"/>
      <c r="E371" s="106"/>
      <c r="F371" s="18"/>
      <c r="G371" s="144">
        <f>SUM(G369:H370)</f>
        <v>0.58000000000000007</v>
      </c>
      <c r="H371" s="123"/>
      <c r="I371" s="13">
        <f>SUM(I369:I370)</f>
        <v>0.58000000000000007</v>
      </c>
      <c r="J371" s="144">
        <f>SUM(J369:M370)</f>
        <v>0.74</v>
      </c>
      <c r="K371" s="123"/>
      <c r="L371" s="123"/>
      <c r="M371" s="123"/>
      <c r="N371" s="123"/>
      <c r="O371" s="123"/>
      <c r="P371" s="100">
        <f>SUM(P369:U370)</f>
        <v>1.3199999999999998</v>
      </c>
      <c r="Q371" s="101"/>
      <c r="R371" s="101"/>
      <c r="S371" s="101"/>
      <c r="T371" s="101"/>
      <c r="U371" s="101"/>
    </row>
    <row r="372" spans="1:21" ht="27.75" customHeight="1" x14ac:dyDescent="0.25">
      <c r="A372" s="124" t="s">
        <v>228</v>
      </c>
      <c r="B372" s="125"/>
      <c r="C372" s="105" t="s">
        <v>1031</v>
      </c>
      <c r="D372" s="106"/>
      <c r="E372" s="106"/>
      <c r="F372" s="9"/>
      <c r="G372" s="137"/>
      <c r="H372" s="137"/>
      <c r="I372" s="10"/>
      <c r="J372" s="137"/>
      <c r="K372" s="137"/>
      <c r="L372" s="137"/>
      <c r="M372" s="137"/>
      <c r="N372" s="137"/>
      <c r="O372" s="137"/>
      <c r="P372" s="101"/>
      <c r="Q372" s="101"/>
      <c r="R372" s="101"/>
      <c r="S372" s="101"/>
      <c r="T372" s="101"/>
      <c r="U372" s="101"/>
    </row>
    <row r="373" spans="1:21" ht="52.5" customHeight="1" x14ac:dyDescent="0.25">
      <c r="A373" s="134" t="s">
        <v>229</v>
      </c>
      <c r="B373" s="135"/>
      <c r="C373" s="103" t="s">
        <v>1032</v>
      </c>
      <c r="D373" s="104"/>
      <c r="E373" s="104"/>
      <c r="F373" s="11" t="s">
        <v>1813</v>
      </c>
      <c r="G373" s="143">
        <v>0.78</v>
      </c>
      <c r="H373" s="137"/>
      <c r="I373" s="8">
        <v>0.78</v>
      </c>
      <c r="J373" s="143">
        <v>0.27</v>
      </c>
      <c r="K373" s="137"/>
      <c r="L373" s="137"/>
      <c r="M373" s="137"/>
      <c r="N373" s="137"/>
      <c r="O373" s="137"/>
      <c r="P373" s="100">
        <v>1.05</v>
      </c>
      <c r="Q373" s="101"/>
      <c r="R373" s="101"/>
      <c r="S373" s="101"/>
      <c r="T373" s="101"/>
      <c r="U373" s="101"/>
    </row>
    <row r="374" spans="1:21" ht="39.75" customHeight="1" x14ac:dyDescent="0.25">
      <c r="A374" s="134" t="s">
        <v>230</v>
      </c>
      <c r="B374" s="135"/>
      <c r="C374" s="103" t="s">
        <v>831</v>
      </c>
      <c r="D374" s="104"/>
      <c r="E374" s="104"/>
      <c r="F374" s="11" t="s">
        <v>1816</v>
      </c>
      <c r="G374" s="143">
        <v>0.04</v>
      </c>
      <c r="H374" s="137"/>
      <c r="I374" s="8">
        <v>0.04</v>
      </c>
      <c r="J374" s="143">
        <v>0.15</v>
      </c>
      <c r="K374" s="137"/>
      <c r="L374" s="137"/>
      <c r="M374" s="137"/>
      <c r="N374" s="137"/>
      <c r="O374" s="137"/>
      <c r="P374" s="100">
        <v>0.19</v>
      </c>
      <c r="Q374" s="101"/>
      <c r="R374" s="101"/>
      <c r="S374" s="101"/>
      <c r="T374" s="101"/>
      <c r="U374" s="101"/>
    </row>
    <row r="375" spans="1:21" s="15" customFormat="1" ht="18.75" customHeight="1" x14ac:dyDescent="0.2">
      <c r="A375" s="124"/>
      <c r="B375" s="125"/>
      <c r="C375" s="105" t="s">
        <v>1856</v>
      </c>
      <c r="D375" s="106"/>
      <c r="E375" s="106"/>
      <c r="F375" s="18"/>
      <c r="G375" s="144">
        <f>SUM(G373:H374)</f>
        <v>0.82000000000000006</v>
      </c>
      <c r="H375" s="123"/>
      <c r="I375" s="13">
        <f>SUM(I373:I374)</f>
        <v>0.82000000000000006</v>
      </c>
      <c r="J375" s="144">
        <f>SUM(J373:M374)</f>
        <v>0.42000000000000004</v>
      </c>
      <c r="K375" s="123"/>
      <c r="L375" s="123"/>
      <c r="M375" s="123"/>
      <c r="N375" s="123"/>
      <c r="O375" s="123"/>
      <c r="P375" s="100">
        <f>SUM(P373:U374)</f>
        <v>1.24</v>
      </c>
      <c r="Q375" s="101"/>
      <c r="R375" s="101"/>
      <c r="S375" s="101"/>
      <c r="T375" s="101"/>
      <c r="U375" s="101"/>
    </row>
    <row r="376" spans="1:21" ht="27.75" customHeight="1" x14ac:dyDescent="0.25">
      <c r="A376" s="124" t="s">
        <v>231</v>
      </c>
      <c r="B376" s="125"/>
      <c r="C376" s="105" t="s">
        <v>1033</v>
      </c>
      <c r="D376" s="106"/>
      <c r="E376" s="106"/>
      <c r="F376" s="9"/>
      <c r="G376" s="137"/>
      <c r="H376" s="137"/>
      <c r="I376" s="10"/>
      <c r="J376" s="137"/>
      <c r="K376" s="137"/>
      <c r="L376" s="137"/>
      <c r="M376" s="137"/>
      <c r="N376" s="137"/>
      <c r="O376" s="137"/>
      <c r="P376" s="101"/>
      <c r="Q376" s="101"/>
      <c r="R376" s="101"/>
      <c r="S376" s="101"/>
      <c r="T376" s="101"/>
      <c r="U376" s="101"/>
    </row>
    <row r="377" spans="1:21" ht="63.75" customHeight="1" x14ac:dyDescent="0.25">
      <c r="A377" s="134" t="s">
        <v>232</v>
      </c>
      <c r="B377" s="135"/>
      <c r="C377" s="103" t="s">
        <v>1034</v>
      </c>
      <c r="D377" s="104"/>
      <c r="E377" s="104"/>
      <c r="F377" s="11" t="s">
        <v>1813</v>
      </c>
      <c r="G377" s="143">
        <v>0.54</v>
      </c>
      <c r="H377" s="137"/>
      <c r="I377" s="8">
        <v>0.54</v>
      </c>
      <c r="J377" s="143">
        <v>1.03</v>
      </c>
      <c r="K377" s="137"/>
      <c r="L377" s="137"/>
      <c r="M377" s="137"/>
      <c r="N377" s="137"/>
      <c r="O377" s="137"/>
      <c r="P377" s="100">
        <v>1.57</v>
      </c>
      <c r="Q377" s="101"/>
      <c r="R377" s="101"/>
      <c r="S377" s="101"/>
      <c r="T377" s="101"/>
      <c r="U377" s="101"/>
    </row>
    <row r="378" spans="1:21" ht="29.25" customHeight="1" x14ac:dyDescent="0.25">
      <c r="A378" s="134" t="s">
        <v>233</v>
      </c>
      <c r="B378" s="135"/>
      <c r="C378" s="103" t="s">
        <v>1873</v>
      </c>
      <c r="D378" s="104"/>
      <c r="E378" s="104"/>
      <c r="F378" s="11" t="s">
        <v>1816</v>
      </c>
      <c r="G378" s="143">
        <v>0.02</v>
      </c>
      <c r="H378" s="137"/>
      <c r="I378" s="8">
        <v>0.02</v>
      </c>
      <c r="J378" s="143">
        <v>0.15</v>
      </c>
      <c r="K378" s="137"/>
      <c r="L378" s="137"/>
      <c r="M378" s="137"/>
      <c r="N378" s="137"/>
      <c r="O378" s="137"/>
      <c r="P378" s="100">
        <v>0.17</v>
      </c>
      <c r="Q378" s="101"/>
      <c r="R378" s="101"/>
      <c r="S378" s="101"/>
      <c r="T378" s="101"/>
      <c r="U378" s="101"/>
    </row>
    <row r="379" spans="1:21" s="15" customFormat="1" ht="18.75" customHeight="1" x14ac:dyDescent="0.2">
      <c r="A379" s="124"/>
      <c r="B379" s="125"/>
      <c r="C379" s="105" t="s">
        <v>1856</v>
      </c>
      <c r="D379" s="106"/>
      <c r="E379" s="106"/>
      <c r="F379" s="18"/>
      <c r="G379" s="144">
        <f>SUM(G377:H378)</f>
        <v>0.56000000000000005</v>
      </c>
      <c r="H379" s="123"/>
      <c r="I379" s="13">
        <f>SUM(I377:I378)</f>
        <v>0.56000000000000005</v>
      </c>
      <c r="J379" s="144">
        <f>SUM(J377:M378)</f>
        <v>1.18</v>
      </c>
      <c r="K379" s="123"/>
      <c r="L379" s="123"/>
      <c r="M379" s="123"/>
      <c r="N379" s="123"/>
      <c r="O379" s="123"/>
      <c r="P379" s="100">
        <f>SUM(P377:U378)</f>
        <v>1.74</v>
      </c>
      <c r="Q379" s="101"/>
      <c r="R379" s="101"/>
      <c r="S379" s="101"/>
      <c r="T379" s="101"/>
      <c r="U379" s="101"/>
    </row>
    <row r="380" spans="1:21" ht="27" customHeight="1" x14ac:dyDescent="0.25">
      <c r="A380" s="124" t="s">
        <v>234</v>
      </c>
      <c r="B380" s="125"/>
      <c r="C380" s="105" t="s">
        <v>1035</v>
      </c>
      <c r="D380" s="106"/>
      <c r="E380" s="106"/>
      <c r="F380" s="9"/>
      <c r="G380" s="137"/>
      <c r="H380" s="137"/>
      <c r="I380" s="10"/>
      <c r="J380" s="137"/>
      <c r="K380" s="137"/>
      <c r="L380" s="137"/>
      <c r="M380" s="137"/>
      <c r="N380" s="137"/>
      <c r="O380" s="137"/>
      <c r="P380" s="101"/>
      <c r="Q380" s="101"/>
      <c r="R380" s="101"/>
      <c r="S380" s="101"/>
      <c r="T380" s="101"/>
      <c r="U380" s="101"/>
    </row>
    <row r="381" spans="1:21" ht="78" customHeight="1" x14ac:dyDescent="0.25">
      <c r="A381" s="134" t="s">
        <v>235</v>
      </c>
      <c r="B381" s="135"/>
      <c r="C381" s="103" t="s">
        <v>1036</v>
      </c>
      <c r="D381" s="104"/>
      <c r="E381" s="104"/>
      <c r="F381" s="11" t="s">
        <v>1813</v>
      </c>
      <c r="G381" s="143">
        <v>0.67</v>
      </c>
      <c r="H381" s="137"/>
      <c r="I381" s="8">
        <v>0.67</v>
      </c>
      <c r="J381" s="143">
        <v>0.43</v>
      </c>
      <c r="K381" s="137"/>
      <c r="L381" s="137"/>
      <c r="M381" s="137"/>
      <c r="N381" s="137"/>
      <c r="O381" s="137"/>
      <c r="P381" s="100">
        <v>1.1000000000000001</v>
      </c>
      <c r="Q381" s="101"/>
      <c r="R381" s="101"/>
      <c r="S381" s="101"/>
      <c r="T381" s="101"/>
      <c r="U381" s="101"/>
    </row>
    <row r="382" spans="1:21" ht="29.25" customHeight="1" x14ac:dyDescent="0.25">
      <c r="A382" s="134" t="s">
        <v>236</v>
      </c>
      <c r="B382" s="135"/>
      <c r="C382" s="103" t="s">
        <v>1873</v>
      </c>
      <c r="D382" s="104"/>
      <c r="E382" s="104"/>
      <c r="F382" s="11" t="s">
        <v>1816</v>
      </c>
      <c r="G382" s="143">
        <v>0.02</v>
      </c>
      <c r="H382" s="137"/>
      <c r="I382" s="8">
        <v>0.02</v>
      </c>
      <c r="J382" s="143">
        <v>0.15</v>
      </c>
      <c r="K382" s="137"/>
      <c r="L382" s="137"/>
      <c r="M382" s="137"/>
      <c r="N382" s="137"/>
      <c r="O382" s="137"/>
      <c r="P382" s="100">
        <v>0.17</v>
      </c>
      <c r="Q382" s="101"/>
      <c r="R382" s="101"/>
      <c r="S382" s="101"/>
      <c r="T382" s="101"/>
      <c r="U382" s="101"/>
    </row>
    <row r="383" spans="1:21" s="15" customFormat="1" ht="18.75" customHeight="1" x14ac:dyDescent="0.2">
      <c r="A383" s="124"/>
      <c r="B383" s="125"/>
      <c r="C383" s="105" t="s">
        <v>1856</v>
      </c>
      <c r="D383" s="106"/>
      <c r="E383" s="106"/>
      <c r="F383" s="18"/>
      <c r="G383" s="144">
        <f>G381+G382</f>
        <v>0.69000000000000006</v>
      </c>
      <c r="H383" s="123"/>
      <c r="I383" s="13">
        <f>I381+I382</f>
        <v>0.69000000000000006</v>
      </c>
      <c r="J383" s="144">
        <f>J381+J382</f>
        <v>0.57999999999999996</v>
      </c>
      <c r="K383" s="123"/>
      <c r="L383" s="123"/>
      <c r="M383" s="123"/>
      <c r="N383" s="123"/>
      <c r="O383" s="123"/>
      <c r="P383" s="100">
        <f>P381+P382</f>
        <v>1.27</v>
      </c>
      <c r="Q383" s="101"/>
      <c r="R383" s="101"/>
      <c r="S383" s="101"/>
      <c r="T383" s="101"/>
      <c r="U383" s="101"/>
    </row>
    <row r="384" spans="1:21" ht="29.25" customHeight="1" x14ac:dyDescent="0.25">
      <c r="A384" s="124" t="s">
        <v>237</v>
      </c>
      <c r="B384" s="125"/>
      <c r="C384" s="105" t="s">
        <v>1037</v>
      </c>
      <c r="D384" s="106"/>
      <c r="E384" s="106"/>
      <c r="F384" s="9"/>
      <c r="G384" s="137"/>
      <c r="H384" s="137"/>
      <c r="I384" s="10"/>
      <c r="J384" s="137"/>
      <c r="K384" s="137"/>
      <c r="L384" s="137"/>
      <c r="M384" s="137"/>
      <c r="N384" s="137"/>
      <c r="O384" s="137"/>
      <c r="P384" s="101"/>
      <c r="Q384" s="101"/>
      <c r="R384" s="101"/>
      <c r="S384" s="101"/>
      <c r="T384" s="101"/>
      <c r="U384" s="101"/>
    </row>
    <row r="385" spans="1:21" ht="76.5" customHeight="1" x14ac:dyDescent="0.25">
      <c r="A385" s="134" t="s">
        <v>238</v>
      </c>
      <c r="B385" s="135"/>
      <c r="C385" s="103" t="s">
        <v>1036</v>
      </c>
      <c r="D385" s="104"/>
      <c r="E385" s="104"/>
      <c r="F385" s="11" t="s">
        <v>1813</v>
      </c>
      <c r="G385" s="143">
        <v>0.67</v>
      </c>
      <c r="H385" s="137"/>
      <c r="I385" s="8">
        <v>0.67</v>
      </c>
      <c r="J385" s="143">
        <v>0.46</v>
      </c>
      <c r="K385" s="137"/>
      <c r="L385" s="137"/>
      <c r="M385" s="137"/>
      <c r="N385" s="137"/>
      <c r="O385" s="137"/>
      <c r="P385" s="100">
        <v>1.1299999999999999</v>
      </c>
      <c r="Q385" s="101"/>
      <c r="R385" s="101"/>
      <c r="S385" s="101"/>
      <c r="T385" s="101"/>
      <c r="U385" s="101"/>
    </row>
    <row r="386" spans="1:21" ht="28.5" customHeight="1" x14ac:dyDescent="0.25">
      <c r="A386" s="134" t="s">
        <v>239</v>
      </c>
      <c r="B386" s="135"/>
      <c r="C386" s="103" t="s">
        <v>1873</v>
      </c>
      <c r="D386" s="104"/>
      <c r="E386" s="104"/>
      <c r="F386" s="11" t="s">
        <v>1816</v>
      </c>
      <c r="G386" s="143">
        <v>0.02</v>
      </c>
      <c r="H386" s="137"/>
      <c r="I386" s="8">
        <v>0.02</v>
      </c>
      <c r="J386" s="143">
        <v>0.15</v>
      </c>
      <c r="K386" s="137"/>
      <c r="L386" s="137"/>
      <c r="M386" s="137"/>
      <c r="N386" s="137"/>
      <c r="O386" s="137"/>
      <c r="P386" s="100">
        <v>0.17</v>
      </c>
      <c r="Q386" s="101"/>
      <c r="R386" s="101"/>
      <c r="S386" s="101"/>
      <c r="T386" s="101"/>
      <c r="U386" s="101"/>
    </row>
    <row r="387" spans="1:21" s="15" customFormat="1" ht="17.25" customHeight="1" x14ac:dyDescent="0.2">
      <c r="A387" s="124"/>
      <c r="B387" s="125"/>
      <c r="C387" s="105" t="s">
        <v>1856</v>
      </c>
      <c r="D387" s="106"/>
      <c r="E387" s="106"/>
      <c r="F387" s="18"/>
      <c r="G387" s="144">
        <f>SUM(G385+G386)</f>
        <v>0.69000000000000006</v>
      </c>
      <c r="H387" s="123"/>
      <c r="I387" s="13">
        <f>SUM(I385+I386)</f>
        <v>0.69000000000000006</v>
      </c>
      <c r="J387" s="144">
        <f>SUM(J385+J386)</f>
        <v>0.61</v>
      </c>
      <c r="K387" s="123"/>
      <c r="L387" s="123"/>
      <c r="M387" s="123"/>
      <c r="N387" s="123"/>
      <c r="O387" s="123"/>
      <c r="P387" s="100">
        <f>SUM(P385+P386)</f>
        <v>1.2999999999999998</v>
      </c>
      <c r="Q387" s="101"/>
      <c r="R387" s="101"/>
      <c r="S387" s="101"/>
      <c r="T387" s="101"/>
      <c r="U387" s="101"/>
    </row>
    <row r="388" spans="1:21" ht="28.5" customHeight="1" x14ac:dyDescent="0.25">
      <c r="A388" s="124" t="s">
        <v>240</v>
      </c>
      <c r="B388" s="125"/>
      <c r="C388" s="105" t="s">
        <v>1038</v>
      </c>
      <c r="D388" s="106"/>
      <c r="E388" s="106"/>
      <c r="F388" s="9"/>
      <c r="G388" s="137"/>
      <c r="H388" s="137"/>
      <c r="I388" s="10"/>
      <c r="J388" s="137"/>
      <c r="K388" s="137"/>
      <c r="L388" s="137"/>
      <c r="M388" s="137"/>
      <c r="N388" s="137"/>
      <c r="O388" s="137"/>
      <c r="P388" s="101"/>
      <c r="Q388" s="101"/>
      <c r="R388" s="101"/>
      <c r="S388" s="101"/>
      <c r="T388" s="101"/>
      <c r="U388" s="101"/>
    </row>
    <row r="389" spans="1:21" ht="53.25" customHeight="1" x14ac:dyDescent="0.25">
      <c r="A389" s="134" t="s">
        <v>241</v>
      </c>
      <c r="B389" s="135"/>
      <c r="C389" s="103" t="s">
        <v>1039</v>
      </c>
      <c r="D389" s="104"/>
      <c r="E389" s="104"/>
      <c r="F389" s="11" t="s">
        <v>1813</v>
      </c>
      <c r="G389" s="143">
        <v>0.73</v>
      </c>
      <c r="H389" s="137"/>
      <c r="I389" s="8">
        <v>0.73</v>
      </c>
      <c r="J389" s="143">
        <v>1.71</v>
      </c>
      <c r="K389" s="137"/>
      <c r="L389" s="137"/>
      <c r="M389" s="137"/>
      <c r="N389" s="137"/>
      <c r="O389" s="137"/>
      <c r="P389" s="100">
        <v>2.44</v>
      </c>
      <c r="Q389" s="101"/>
      <c r="R389" s="101"/>
      <c r="S389" s="101"/>
      <c r="T389" s="101"/>
      <c r="U389" s="101"/>
    </row>
    <row r="390" spans="1:21" ht="30" customHeight="1" x14ac:dyDescent="0.25">
      <c r="A390" s="134" t="s">
        <v>242</v>
      </c>
      <c r="B390" s="135"/>
      <c r="C390" s="103" t="s">
        <v>1873</v>
      </c>
      <c r="D390" s="104"/>
      <c r="E390" s="104"/>
      <c r="F390" s="11" t="s">
        <v>1816</v>
      </c>
      <c r="G390" s="143">
        <v>0.02</v>
      </c>
      <c r="H390" s="137"/>
      <c r="I390" s="8">
        <v>0.02</v>
      </c>
      <c r="J390" s="143">
        <v>0.15</v>
      </c>
      <c r="K390" s="137"/>
      <c r="L390" s="137"/>
      <c r="M390" s="137"/>
      <c r="N390" s="137"/>
      <c r="O390" s="137"/>
      <c r="P390" s="100">
        <v>0.17</v>
      </c>
      <c r="Q390" s="101"/>
      <c r="R390" s="101"/>
      <c r="S390" s="101"/>
      <c r="T390" s="101"/>
      <c r="U390" s="101"/>
    </row>
    <row r="391" spans="1:21" s="15" customFormat="1" ht="16.5" customHeight="1" x14ac:dyDescent="0.2">
      <c r="A391" s="124"/>
      <c r="B391" s="125"/>
      <c r="C391" s="105" t="s">
        <v>1856</v>
      </c>
      <c r="D391" s="106"/>
      <c r="E391" s="106"/>
      <c r="F391" s="18"/>
      <c r="G391" s="144">
        <f>G389+G390</f>
        <v>0.75</v>
      </c>
      <c r="H391" s="123"/>
      <c r="I391" s="13">
        <f>I389+I390</f>
        <v>0.75</v>
      </c>
      <c r="J391" s="144">
        <f>J389+J390</f>
        <v>1.8599999999999999</v>
      </c>
      <c r="K391" s="123"/>
      <c r="L391" s="123"/>
      <c r="M391" s="123"/>
      <c r="N391" s="123"/>
      <c r="O391" s="123"/>
      <c r="P391" s="100">
        <f>P389+P390</f>
        <v>2.61</v>
      </c>
      <c r="Q391" s="101"/>
      <c r="R391" s="101"/>
      <c r="S391" s="101"/>
      <c r="T391" s="101"/>
      <c r="U391" s="101"/>
    </row>
    <row r="392" spans="1:21" ht="27" customHeight="1" x14ac:dyDescent="0.25">
      <c r="A392" s="124" t="s">
        <v>243</v>
      </c>
      <c r="B392" s="125"/>
      <c r="C392" s="105" t="s">
        <v>1040</v>
      </c>
      <c r="D392" s="106"/>
      <c r="E392" s="106"/>
      <c r="F392" s="9"/>
      <c r="G392" s="137"/>
      <c r="H392" s="137"/>
      <c r="I392" s="10"/>
      <c r="J392" s="137"/>
      <c r="K392" s="137"/>
      <c r="L392" s="137"/>
      <c r="M392" s="137"/>
      <c r="N392" s="137"/>
      <c r="O392" s="137"/>
      <c r="P392" s="101"/>
      <c r="Q392" s="101"/>
      <c r="R392" s="101"/>
      <c r="S392" s="101"/>
      <c r="T392" s="101"/>
      <c r="U392" s="101"/>
    </row>
    <row r="393" spans="1:21" ht="77.25" customHeight="1" x14ac:dyDescent="0.25">
      <c r="A393" s="134" t="s">
        <v>244</v>
      </c>
      <c r="B393" s="135"/>
      <c r="C393" s="103" t="s">
        <v>1041</v>
      </c>
      <c r="D393" s="104"/>
      <c r="E393" s="104"/>
      <c r="F393" s="11" t="s">
        <v>1813</v>
      </c>
      <c r="G393" s="143">
        <v>0.51</v>
      </c>
      <c r="H393" s="137"/>
      <c r="I393" s="8">
        <v>0.51</v>
      </c>
      <c r="J393" s="143">
        <v>0.66</v>
      </c>
      <c r="K393" s="137"/>
      <c r="L393" s="137"/>
      <c r="M393" s="137"/>
      <c r="N393" s="137"/>
      <c r="O393" s="137"/>
      <c r="P393" s="100">
        <v>1.17</v>
      </c>
      <c r="Q393" s="101"/>
      <c r="R393" s="101"/>
      <c r="S393" s="101"/>
      <c r="T393" s="101"/>
      <c r="U393" s="101"/>
    </row>
    <row r="394" spans="1:21" ht="31.5" customHeight="1" x14ac:dyDescent="0.25">
      <c r="A394" s="134" t="s">
        <v>245</v>
      </c>
      <c r="B394" s="135"/>
      <c r="C394" s="103" t="s">
        <v>1873</v>
      </c>
      <c r="D394" s="104"/>
      <c r="E394" s="104"/>
      <c r="F394" s="11" t="s">
        <v>1816</v>
      </c>
      <c r="G394" s="143">
        <v>0.02</v>
      </c>
      <c r="H394" s="137"/>
      <c r="I394" s="8">
        <v>0.02</v>
      </c>
      <c r="J394" s="143">
        <v>0.15</v>
      </c>
      <c r="K394" s="137"/>
      <c r="L394" s="137"/>
      <c r="M394" s="137"/>
      <c r="N394" s="137"/>
      <c r="O394" s="137"/>
      <c r="P394" s="100">
        <v>0.17</v>
      </c>
      <c r="Q394" s="101"/>
      <c r="R394" s="101"/>
      <c r="S394" s="101"/>
      <c r="T394" s="101"/>
      <c r="U394" s="101"/>
    </row>
    <row r="395" spans="1:21" s="15" customFormat="1" ht="19.5" customHeight="1" x14ac:dyDescent="0.2">
      <c r="A395" s="124"/>
      <c r="B395" s="125"/>
      <c r="C395" s="105" t="s">
        <v>1856</v>
      </c>
      <c r="D395" s="106"/>
      <c r="E395" s="106"/>
      <c r="F395" s="18"/>
      <c r="G395" s="144">
        <f>G393+G394</f>
        <v>0.53</v>
      </c>
      <c r="H395" s="123"/>
      <c r="I395" s="13">
        <f>I393+I394</f>
        <v>0.53</v>
      </c>
      <c r="J395" s="144">
        <f>J393+J394</f>
        <v>0.81</v>
      </c>
      <c r="K395" s="123"/>
      <c r="L395" s="123"/>
      <c r="M395" s="123"/>
      <c r="N395" s="123"/>
      <c r="O395" s="123"/>
      <c r="P395" s="100">
        <f>P393+P394</f>
        <v>1.3399999999999999</v>
      </c>
      <c r="Q395" s="101"/>
      <c r="R395" s="101"/>
      <c r="S395" s="101"/>
      <c r="T395" s="101"/>
      <c r="U395" s="101"/>
    </row>
    <row r="396" spans="1:21" ht="27" customHeight="1" x14ac:dyDescent="0.25">
      <c r="A396" s="124" t="s">
        <v>246</v>
      </c>
      <c r="B396" s="125"/>
      <c r="C396" s="105" t="s">
        <v>1042</v>
      </c>
      <c r="D396" s="106"/>
      <c r="E396" s="106"/>
      <c r="F396" s="9"/>
      <c r="G396" s="137"/>
      <c r="H396" s="137"/>
      <c r="I396" s="10"/>
      <c r="J396" s="137"/>
      <c r="K396" s="137"/>
      <c r="L396" s="137"/>
      <c r="M396" s="137"/>
      <c r="N396" s="137"/>
      <c r="O396" s="137"/>
      <c r="P396" s="101"/>
      <c r="Q396" s="101"/>
      <c r="R396" s="101"/>
      <c r="S396" s="101"/>
      <c r="T396" s="101"/>
      <c r="U396" s="101"/>
    </row>
    <row r="397" spans="1:21" ht="66.75" customHeight="1" x14ac:dyDescent="0.25">
      <c r="A397" s="134" t="s">
        <v>247</v>
      </c>
      <c r="B397" s="135"/>
      <c r="C397" s="103" t="s">
        <v>1043</v>
      </c>
      <c r="D397" s="104"/>
      <c r="E397" s="104"/>
      <c r="F397" s="11" t="s">
        <v>1813</v>
      </c>
      <c r="G397" s="143">
        <v>0.45</v>
      </c>
      <c r="H397" s="137"/>
      <c r="I397" s="8">
        <v>0.45</v>
      </c>
      <c r="J397" s="143">
        <v>0.6</v>
      </c>
      <c r="K397" s="137"/>
      <c r="L397" s="137"/>
      <c r="M397" s="137"/>
      <c r="N397" s="137"/>
      <c r="O397" s="137"/>
      <c r="P397" s="100">
        <v>1.05</v>
      </c>
      <c r="Q397" s="101"/>
      <c r="R397" s="101"/>
      <c r="S397" s="101"/>
      <c r="T397" s="101"/>
      <c r="U397" s="101"/>
    </row>
    <row r="398" spans="1:21" ht="31.5" customHeight="1" x14ac:dyDescent="0.25">
      <c r="A398" s="134" t="s">
        <v>248</v>
      </c>
      <c r="B398" s="135"/>
      <c r="C398" s="103" t="s">
        <v>1873</v>
      </c>
      <c r="D398" s="104"/>
      <c r="E398" s="104"/>
      <c r="F398" s="11" t="s">
        <v>1816</v>
      </c>
      <c r="G398" s="143">
        <v>0.02</v>
      </c>
      <c r="H398" s="137"/>
      <c r="I398" s="8">
        <v>0.02</v>
      </c>
      <c r="J398" s="143">
        <v>0.15</v>
      </c>
      <c r="K398" s="137"/>
      <c r="L398" s="137"/>
      <c r="M398" s="137"/>
      <c r="N398" s="137"/>
      <c r="O398" s="137"/>
      <c r="P398" s="100">
        <v>0.17</v>
      </c>
      <c r="Q398" s="101"/>
      <c r="R398" s="101"/>
      <c r="S398" s="101"/>
      <c r="T398" s="101"/>
      <c r="U398" s="101"/>
    </row>
    <row r="399" spans="1:21" s="15" customFormat="1" ht="17.25" customHeight="1" x14ac:dyDescent="0.2">
      <c r="A399" s="124"/>
      <c r="B399" s="125"/>
      <c r="C399" s="105" t="s">
        <v>1856</v>
      </c>
      <c r="D399" s="106"/>
      <c r="E399" s="106"/>
      <c r="F399" s="18"/>
      <c r="G399" s="144">
        <f>G397+G398</f>
        <v>0.47000000000000003</v>
      </c>
      <c r="H399" s="123"/>
      <c r="I399" s="13">
        <f>I397+I398</f>
        <v>0.47000000000000003</v>
      </c>
      <c r="J399" s="144">
        <f>J397+J398</f>
        <v>0.75</v>
      </c>
      <c r="K399" s="123"/>
      <c r="L399" s="123"/>
      <c r="M399" s="123"/>
      <c r="N399" s="123"/>
      <c r="O399" s="123"/>
      <c r="P399" s="100">
        <f>P397+P398</f>
        <v>1.22</v>
      </c>
      <c r="Q399" s="101"/>
      <c r="R399" s="101"/>
      <c r="S399" s="101"/>
      <c r="T399" s="101"/>
      <c r="U399" s="101"/>
    </row>
    <row r="400" spans="1:21" ht="28.5" customHeight="1" x14ac:dyDescent="0.25">
      <c r="A400" s="124" t="s">
        <v>249</v>
      </c>
      <c r="B400" s="125"/>
      <c r="C400" s="105" t="s">
        <v>1044</v>
      </c>
      <c r="D400" s="106"/>
      <c r="E400" s="106"/>
      <c r="F400" s="9"/>
      <c r="G400" s="137"/>
      <c r="H400" s="137"/>
      <c r="I400" s="10"/>
      <c r="J400" s="137"/>
      <c r="K400" s="137"/>
      <c r="L400" s="137"/>
      <c r="M400" s="137"/>
      <c r="N400" s="137"/>
      <c r="O400" s="137"/>
      <c r="P400" s="101"/>
      <c r="Q400" s="101"/>
      <c r="R400" s="101"/>
      <c r="S400" s="101"/>
      <c r="T400" s="101"/>
      <c r="U400" s="101"/>
    </row>
    <row r="401" spans="1:21" ht="51" customHeight="1" x14ac:dyDescent="0.25">
      <c r="A401" s="134" t="s">
        <v>250</v>
      </c>
      <c r="B401" s="135"/>
      <c r="C401" s="103" t="s">
        <v>1045</v>
      </c>
      <c r="D401" s="104"/>
      <c r="E401" s="104"/>
      <c r="F401" s="11" t="s">
        <v>1813</v>
      </c>
      <c r="G401" s="143">
        <v>0.78</v>
      </c>
      <c r="H401" s="137"/>
      <c r="I401" s="8">
        <v>0.78</v>
      </c>
      <c r="J401" s="143">
        <v>1.81</v>
      </c>
      <c r="K401" s="137"/>
      <c r="L401" s="137"/>
      <c r="M401" s="137"/>
      <c r="N401" s="137"/>
      <c r="O401" s="137"/>
      <c r="P401" s="100">
        <v>2.59</v>
      </c>
      <c r="Q401" s="101"/>
      <c r="R401" s="101"/>
      <c r="S401" s="101"/>
      <c r="T401" s="101"/>
      <c r="U401" s="101"/>
    </row>
    <row r="402" spans="1:21" ht="32.25" customHeight="1" x14ac:dyDescent="0.25">
      <c r="A402" s="134" t="s">
        <v>251</v>
      </c>
      <c r="B402" s="135"/>
      <c r="C402" s="103" t="s">
        <v>1873</v>
      </c>
      <c r="D402" s="104"/>
      <c r="E402" s="104"/>
      <c r="F402" s="11" t="s">
        <v>1816</v>
      </c>
      <c r="G402" s="143">
        <v>0.02</v>
      </c>
      <c r="H402" s="137"/>
      <c r="I402" s="8">
        <v>0.02</v>
      </c>
      <c r="J402" s="143">
        <v>0.15</v>
      </c>
      <c r="K402" s="137"/>
      <c r="L402" s="137"/>
      <c r="M402" s="137"/>
      <c r="N402" s="137"/>
      <c r="O402" s="137"/>
      <c r="P402" s="100">
        <v>0.17</v>
      </c>
      <c r="Q402" s="101"/>
      <c r="R402" s="101"/>
      <c r="S402" s="101"/>
      <c r="T402" s="101"/>
      <c r="U402" s="101"/>
    </row>
    <row r="403" spans="1:21" s="15" customFormat="1" ht="18" customHeight="1" x14ac:dyDescent="0.2">
      <c r="A403" s="124"/>
      <c r="B403" s="125"/>
      <c r="C403" s="105" t="s">
        <v>1856</v>
      </c>
      <c r="D403" s="106"/>
      <c r="E403" s="106"/>
      <c r="F403" s="18"/>
      <c r="G403" s="144">
        <f>G401+G402</f>
        <v>0.8</v>
      </c>
      <c r="H403" s="123"/>
      <c r="I403" s="13">
        <f>I401+I402</f>
        <v>0.8</v>
      </c>
      <c r="J403" s="144">
        <f>J401+J402</f>
        <v>1.96</v>
      </c>
      <c r="K403" s="123"/>
      <c r="L403" s="123"/>
      <c r="M403" s="123"/>
      <c r="N403" s="123"/>
      <c r="O403" s="123"/>
      <c r="P403" s="100">
        <f>P401+P402</f>
        <v>2.76</v>
      </c>
      <c r="Q403" s="101"/>
      <c r="R403" s="101"/>
      <c r="S403" s="101"/>
      <c r="T403" s="101"/>
      <c r="U403" s="101"/>
    </row>
    <row r="404" spans="1:21" ht="27.75" customHeight="1" x14ac:dyDescent="0.25">
      <c r="A404" s="124" t="s">
        <v>252</v>
      </c>
      <c r="B404" s="125"/>
      <c r="C404" s="105" t="s">
        <v>1046</v>
      </c>
      <c r="D404" s="106"/>
      <c r="E404" s="106"/>
      <c r="F404" s="9"/>
      <c r="G404" s="137"/>
      <c r="H404" s="137"/>
      <c r="I404" s="10"/>
      <c r="J404" s="137"/>
      <c r="K404" s="137"/>
      <c r="L404" s="137"/>
      <c r="M404" s="137"/>
      <c r="N404" s="137"/>
      <c r="O404" s="137"/>
      <c r="P404" s="101"/>
      <c r="Q404" s="101"/>
      <c r="R404" s="101"/>
      <c r="S404" s="101"/>
      <c r="T404" s="101"/>
      <c r="U404" s="101"/>
    </row>
    <row r="405" spans="1:21" ht="66.75" customHeight="1" x14ac:dyDescent="0.25">
      <c r="A405" s="134" t="s">
        <v>253</v>
      </c>
      <c r="B405" s="135"/>
      <c r="C405" s="103" t="s">
        <v>1047</v>
      </c>
      <c r="D405" s="104"/>
      <c r="E405" s="104"/>
      <c r="F405" s="11" t="s">
        <v>1813</v>
      </c>
      <c r="G405" s="143">
        <v>0.56000000000000005</v>
      </c>
      <c r="H405" s="137"/>
      <c r="I405" s="8">
        <v>0.56000000000000005</v>
      </c>
      <c r="J405" s="143">
        <v>0.49</v>
      </c>
      <c r="K405" s="137"/>
      <c r="L405" s="137"/>
      <c r="M405" s="137"/>
      <c r="N405" s="137"/>
      <c r="O405" s="137"/>
      <c r="P405" s="100">
        <v>1.05</v>
      </c>
      <c r="Q405" s="101"/>
      <c r="R405" s="101"/>
      <c r="S405" s="101"/>
      <c r="T405" s="101"/>
      <c r="U405" s="101"/>
    </row>
    <row r="406" spans="1:21" ht="31.5" customHeight="1" x14ac:dyDescent="0.25">
      <c r="A406" s="134" t="s">
        <v>254</v>
      </c>
      <c r="B406" s="135"/>
      <c r="C406" s="103" t="s">
        <v>1874</v>
      </c>
      <c r="D406" s="104"/>
      <c r="E406" s="104"/>
      <c r="F406" s="11" t="s">
        <v>1816</v>
      </c>
      <c r="G406" s="143">
        <v>0.02</v>
      </c>
      <c r="H406" s="137"/>
      <c r="I406" s="8">
        <v>0.02</v>
      </c>
      <c r="J406" s="143">
        <v>0.15</v>
      </c>
      <c r="K406" s="137"/>
      <c r="L406" s="137"/>
      <c r="M406" s="137"/>
      <c r="N406" s="137"/>
      <c r="O406" s="137"/>
      <c r="P406" s="100">
        <v>0.17</v>
      </c>
      <c r="Q406" s="101"/>
      <c r="R406" s="101"/>
      <c r="S406" s="101"/>
      <c r="T406" s="101"/>
      <c r="U406" s="101"/>
    </row>
    <row r="407" spans="1:21" s="15" customFormat="1" ht="16.5" customHeight="1" x14ac:dyDescent="0.2">
      <c r="A407" s="124"/>
      <c r="B407" s="125"/>
      <c r="C407" s="105" t="s">
        <v>1856</v>
      </c>
      <c r="D407" s="106"/>
      <c r="E407" s="106"/>
      <c r="F407" s="18"/>
      <c r="G407" s="144">
        <f>G405+G406</f>
        <v>0.58000000000000007</v>
      </c>
      <c r="H407" s="123"/>
      <c r="I407" s="13">
        <f>I405+I406</f>
        <v>0.58000000000000007</v>
      </c>
      <c r="J407" s="144">
        <f>J405+J406</f>
        <v>0.64</v>
      </c>
      <c r="K407" s="123"/>
      <c r="L407" s="123"/>
      <c r="M407" s="123"/>
      <c r="N407" s="123"/>
      <c r="O407" s="123"/>
      <c r="P407" s="100">
        <f>P405+P406</f>
        <v>1.22</v>
      </c>
      <c r="Q407" s="101"/>
      <c r="R407" s="101"/>
      <c r="S407" s="101"/>
      <c r="T407" s="101"/>
      <c r="U407" s="101"/>
    </row>
    <row r="408" spans="1:21" ht="27" customHeight="1" x14ac:dyDescent="0.25">
      <c r="A408" s="124" t="s">
        <v>255</v>
      </c>
      <c r="B408" s="125"/>
      <c r="C408" s="105" t="s">
        <v>1048</v>
      </c>
      <c r="D408" s="106"/>
      <c r="E408" s="106"/>
      <c r="F408" s="9"/>
      <c r="G408" s="137"/>
      <c r="H408" s="137"/>
      <c r="I408" s="10"/>
      <c r="J408" s="137"/>
      <c r="K408" s="137"/>
      <c r="L408" s="137"/>
      <c r="M408" s="137"/>
      <c r="N408" s="137"/>
      <c r="O408" s="137"/>
      <c r="P408" s="101"/>
      <c r="Q408" s="101"/>
      <c r="R408" s="101"/>
      <c r="S408" s="101"/>
      <c r="T408" s="101"/>
      <c r="U408" s="101"/>
    </row>
    <row r="409" spans="1:21" ht="65.25" customHeight="1" x14ac:dyDescent="0.25">
      <c r="A409" s="134" t="s">
        <v>256</v>
      </c>
      <c r="B409" s="135"/>
      <c r="C409" s="103" t="s">
        <v>1049</v>
      </c>
      <c r="D409" s="104"/>
      <c r="E409" s="104"/>
      <c r="F409" s="11" t="s">
        <v>1813</v>
      </c>
      <c r="G409" s="143">
        <v>0.56000000000000005</v>
      </c>
      <c r="H409" s="137"/>
      <c r="I409" s="8">
        <v>0.56000000000000005</v>
      </c>
      <c r="J409" s="143">
        <v>1.95</v>
      </c>
      <c r="K409" s="137"/>
      <c r="L409" s="137"/>
      <c r="M409" s="137"/>
      <c r="N409" s="137"/>
      <c r="O409" s="137"/>
      <c r="P409" s="100">
        <v>2.5099999999999998</v>
      </c>
      <c r="Q409" s="101"/>
      <c r="R409" s="101"/>
      <c r="S409" s="101"/>
      <c r="T409" s="101"/>
      <c r="U409" s="101"/>
    </row>
    <row r="410" spans="1:21" ht="31.5" customHeight="1" x14ac:dyDescent="0.25">
      <c r="A410" s="134" t="s">
        <v>257</v>
      </c>
      <c r="B410" s="135"/>
      <c r="C410" s="103" t="s">
        <v>1873</v>
      </c>
      <c r="D410" s="104"/>
      <c r="E410" s="104"/>
      <c r="F410" s="11" t="s">
        <v>1816</v>
      </c>
      <c r="G410" s="143">
        <v>0.02</v>
      </c>
      <c r="H410" s="137"/>
      <c r="I410" s="8">
        <v>0.02</v>
      </c>
      <c r="J410" s="143">
        <v>0.15</v>
      </c>
      <c r="K410" s="137"/>
      <c r="L410" s="137"/>
      <c r="M410" s="137"/>
      <c r="N410" s="137"/>
      <c r="O410" s="137"/>
      <c r="P410" s="100">
        <v>0.17</v>
      </c>
      <c r="Q410" s="101"/>
      <c r="R410" s="101"/>
      <c r="S410" s="101"/>
      <c r="T410" s="101"/>
      <c r="U410" s="101"/>
    </row>
    <row r="411" spans="1:21" s="15" customFormat="1" ht="16.5" customHeight="1" x14ac:dyDescent="0.2">
      <c r="A411" s="124"/>
      <c r="B411" s="125"/>
      <c r="C411" s="105" t="s">
        <v>1856</v>
      </c>
      <c r="D411" s="106"/>
      <c r="E411" s="106"/>
      <c r="F411" s="18"/>
      <c r="G411" s="144">
        <f>G409+G410</f>
        <v>0.58000000000000007</v>
      </c>
      <c r="H411" s="123"/>
      <c r="I411" s="13">
        <f>I409+I410</f>
        <v>0.58000000000000007</v>
      </c>
      <c r="J411" s="144">
        <f>J409+J410</f>
        <v>2.1</v>
      </c>
      <c r="K411" s="123"/>
      <c r="L411" s="123"/>
      <c r="M411" s="123"/>
      <c r="N411" s="123"/>
      <c r="O411" s="123"/>
      <c r="P411" s="100">
        <f>P409+P410</f>
        <v>2.6799999999999997</v>
      </c>
      <c r="Q411" s="101"/>
      <c r="R411" s="101"/>
      <c r="S411" s="101"/>
      <c r="T411" s="101"/>
      <c r="U411" s="101"/>
    </row>
    <row r="412" spans="1:21" ht="27.75" customHeight="1" x14ac:dyDescent="0.25">
      <c r="A412" s="124" t="s">
        <v>258</v>
      </c>
      <c r="B412" s="125"/>
      <c r="C412" s="105" t="s">
        <v>1050</v>
      </c>
      <c r="D412" s="106"/>
      <c r="E412" s="106"/>
      <c r="F412" s="9"/>
      <c r="G412" s="137"/>
      <c r="H412" s="137"/>
      <c r="I412" s="10"/>
      <c r="J412" s="137"/>
      <c r="K412" s="137"/>
      <c r="L412" s="137"/>
      <c r="M412" s="137"/>
      <c r="N412" s="137"/>
      <c r="O412" s="137"/>
      <c r="P412" s="101"/>
      <c r="Q412" s="101"/>
      <c r="R412" s="101"/>
      <c r="S412" s="101"/>
      <c r="T412" s="101"/>
      <c r="U412" s="101"/>
    </row>
    <row r="413" spans="1:21" ht="52.5" customHeight="1" x14ac:dyDescent="0.25">
      <c r="A413" s="134" t="s">
        <v>259</v>
      </c>
      <c r="B413" s="135"/>
      <c r="C413" s="103" t="s">
        <v>1051</v>
      </c>
      <c r="D413" s="104"/>
      <c r="E413" s="104"/>
      <c r="F413" s="11" t="s">
        <v>1813</v>
      </c>
      <c r="G413" s="143">
        <v>0.56000000000000005</v>
      </c>
      <c r="H413" s="137"/>
      <c r="I413" s="8">
        <v>0.56000000000000005</v>
      </c>
      <c r="J413" s="143">
        <v>0.55000000000000004</v>
      </c>
      <c r="K413" s="137"/>
      <c r="L413" s="137"/>
      <c r="M413" s="137"/>
      <c r="N413" s="137"/>
      <c r="O413" s="137"/>
      <c r="P413" s="100">
        <v>1.1100000000000001</v>
      </c>
      <c r="Q413" s="101"/>
      <c r="R413" s="101"/>
      <c r="S413" s="101"/>
      <c r="T413" s="101"/>
      <c r="U413" s="101"/>
    </row>
    <row r="414" spans="1:21" ht="31.5" customHeight="1" x14ac:dyDescent="0.25">
      <c r="A414" s="134" t="s">
        <v>260</v>
      </c>
      <c r="B414" s="135"/>
      <c r="C414" s="103" t="s">
        <v>1873</v>
      </c>
      <c r="D414" s="104"/>
      <c r="E414" s="104"/>
      <c r="F414" s="11" t="s">
        <v>1816</v>
      </c>
      <c r="G414" s="143">
        <v>0.02</v>
      </c>
      <c r="H414" s="137"/>
      <c r="I414" s="8">
        <v>0.02</v>
      </c>
      <c r="J414" s="143">
        <v>0.15</v>
      </c>
      <c r="K414" s="137"/>
      <c r="L414" s="137"/>
      <c r="M414" s="137"/>
      <c r="N414" s="137"/>
      <c r="O414" s="137"/>
      <c r="P414" s="100">
        <v>0.17</v>
      </c>
      <c r="Q414" s="101"/>
      <c r="R414" s="101"/>
      <c r="S414" s="101"/>
      <c r="T414" s="101"/>
      <c r="U414" s="101"/>
    </row>
    <row r="415" spans="1:21" s="15" customFormat="1" ht="18.75" customHeight="1" x14ac:dyDescent="0.2">
      <c r="A415" s="124"/>
      <c r="B415" s="125"/>
      <c r="C415" s="105" t="s">
        <v>1856</v>
      </c>
      <c r="D415" s="106"/>
      <c r="E415" s="106"/>
      <c r="F415" s="18"/>
      <c r="G415" s="144">
        <f>SUM(G413:H414)</f>
        <v>0.58000000000000007</v>
      </c>
      <c r="H415" s="123"/>
      <c r="I415" s="13">
        <f>I413+I414</f>
        <v>0.58000000000000007</v>
      </c>
      <c r="J415" s="144">
        <f>J413+J414</f>
        <v>0.70000000000000007</v>
      </c>
      <c r="K415" s="123"/>
      <c r="L415" s="123"/>
      <c r="M415" s="123"/>
      <c r="N415" s="123"/>
      <c r="O415" s="123"/>
      <c r="P415" s="100">
        <f>P413+P414</f>
        <v>1.28</v>
      </c>
      <c r="Q415" s="101"/>
      <c r="R415" s="101"/>
      <c r="S415" s="101"/>
      <c r="T415" s="101"/>
      <c r="U415" s="101"/>
    </row>
    <row r="416" spans="1:21" ht="26.25" customHeight="1" x14ac:dyDescent="0.25">
      <c r="A416" s="124" t="s">
        <v>261</v>
      </c>
      <c r="B416" s="125"/>
      <c r="C416" s="105" t="s">
        <v>1052</v>
      </c>
      <c r="D416" s="106"/>
      <c r="E416" s="106"/>
      <c r="F416" s="9"/>
      <c r="G416" s="137"/>
      <c r="H416" s="137"/>
      <c r="I416" s="10"/>
      <c r="J416" s="137"/>
      <c r="K416" s="137"/>
      <c r="L416" s="137"/>
      <c r="M416" s="137"/>
      <c r="N416" s="137"/>
      <c r="O416" s="137"/>
      <c r="P416" s="101"/>
      <c r="Q416" s="101"/>
      <c r="R416" s="101"/>
      <c r="S416" s="101"/>
      <c r="T416" s="101"/>
      <c r="U416" s="101"/>
    </row>
    <row r="417" spans="1:21" ht="52.5" customHeight="1" x14ac:dyDescent="0.25">
      <c r="A417" s="134" t="s">
        <v>262</v>
      </c>
      <c r="B417" s="135"/>
      <c r="C417" s="103" t="s">
        <v>1053</v>
      </c>
      <c r="D417" s="104"/>
      <c r="E417" s="104"/>
      <c r="F417" s="11" t="s">
        <v>1813</v>
      </c>
      <c r="G417" s="143">
        <v>0.89</v>
      </c>
      <c r="H417" s="137"/>
      <c r="I417" s="8">
        <v>0.89</v>
      </c>
      <c r="J417" s="143">
        <v>0.31</v>
      </c>
      <c r="K417" s="137"/>
      <c r="L417" s="137"/>
      <c r="M417" s="137"/>
      <c r="N417" s="137"/>
      <c r="O417" s="137"/>
      <c r="P417" s="100">
        <v>1.2</v>
      </c>
      <c r="Q417" s="101"/>
      <c r="R417" s="101"/>
      <c r="S417" s="101"/>
      <c r="T417" s="101"/>
      <c r="U417" s="101"/>
    </row>
    <row r="418" spans="1:21" ht="31.5" customHeight="1" x14ac:dyDescent="0.25">
      <c r="A418" s="134" t="s">
        <v>263</v>
      </c>
      <c r="B418" s="135"/>
      <c r="C418" s="103" t="s">
        <v>1873</v>
      </c>
      <c r="D418" s="104"/>
      <c r="E418" s="104"/>
      <c r="F418" s="11" t="s">
        <v>1816</v>
      </c>
      <c r="G418" s="143">
        <v>0.02</v>
      </c>
      <c r="H418" s="137"/>
      <c r="I418" s="8">
        <v>0.02</v>
      </c>
      <c r="J418" s="143">
        <v>0.15</v>
      </c>
      <c r="K418" s="137"/>
      <c r="L418" s="137"/>
      <c r="M418" s="137"/>
      <c r="N418" s="137"/>
      <c r="O418" s="137"/>
      <c r="P418" s="100">
        <v>0.17</v>
      </c>
      <c r="Q418" s="101"/>
      <c r="R418" s="101"/>
      <c r="S418" s="101"/>
      <c r="T418" s="101"/>
      <c r="U418" s="101"/>
    </row>
    <row r="419" spans="1:21" s="15" customFormat="1" ht="19.5" customHeight="1" x14ac:dyDescent="0.2">
      <c r="A419" s="124"/>
      <c r="B419" s="125"/>
      <c r="C419" s="105" t="s">
        <v>1856</v>
      </c>
      <c r="D419" s="106"/>
      <c r="E419" s="106"/>
      <c r="F419" s="18"/>
      <c r="G419" s="144">
        <f>G417+G418</f>
        <v>0.91</v>
      </c>
      <c r="H419" s="123"/>
      <c r="I419" s="13">
        <f>I417+I418</f>
        <v>0.91</v>
      </c>
      <c r="J419" s="144">
        <f>J417+J418</f>
        <v>0.45999999999999996</v>
      </c>
      <c r="K419" s="123"/>
      <c r="L419" s="123"/>
      <c r="M419" s="123"/>
      <c r="N419" s="123"/>
      <c r="O419" s="123"/>
      <c r="P419" s="100">
        <f>P417+P418</f>
        <v>1.3699999999999999</v>
      </c>
      <c r="Q419" s="101"/>
      <c r="R419" s="101"/>
      <c r="S419" s="101"/>
      <c r="T419" s="101"/>
      <c r="U419" s="101"/>
    </row>
    <row r="420" spans="1:21" ht="40.5" customHeight="1" x14ac:dyDescent="0.25">
      <c r="A420" s="124" t="s">
        <v>264</v>
      </c>
      <c r="B420" s="125"/>
      <c r="C420" s="105" t="s">
        <v>1054</v>
      </c>
      <c r="D420" s="106"/>
      <c r="E420" s="106"/>
      <c r="F420" s="9"/>
      <c r="G420" s="137"/>
      <c r="H420" s="137"/>
      <c r="I420" s="10"/>
      <c r="J420" s="137"/>
      <c r="K420" s="137"/>
      <c r="L420" s="137"/>
      <c r="M420" s="137"/>
      <c r="N420" s="137"/>
      <c r="O420" s="137"/>
      <c r="P420" s="101"/>
      <c r="Q420" s="101"/>
      <c r="R420" s="101"/>
      <c r="S420" s="101"/>
      <c r="T420" s="101"/>
      <c r="U420" s="101"/>
    </row>
    <row r="421" spans="1:21" ht="51.75" customHeight="1" x14ac:dyDescent="0.25">
      <c r="A421" s="134" t="s">
        <v>265</v>
      </c>
      <c r="B421" s="135"/>
      <c r="C421" s="103" t="s">
        <v>1055</v>
      </c>
      <c r="D421" s="104"/>
      <c r="E421" s="104"/>
      <c r="F421" s="11" t="s">
        <v>1813</v>
      </c>
      <c r="G421" s="143">
        <v>0.67</v>
      </c>
      <c r="H421" s="137"/>
      <c r="I421" s="8">
        <v>0.67</v>
      </c>
      <c r="J421" s="143">
        <v>1.73</v>
      </c>
      <c r="K421" s="137"/>
      <c r="L421" s="137"/>
      <c r="M421" s="137"/>
      <c r="N421" s="137"/>
      <c r="O421" s="137"/>
      <c r="P421" s="100">
        <v>2.4</v>
      </c>
      <c r="Q421" s="101"/>
      <c r="R421" s="101"/>
      <c r="S421" s="101"/>
      <c r="T421" s="101"/>
      <c r="U421" s="101"/>
    </row>
    <row r="422" spans="1:21" ht="31.5" customHeight="1" x14ac:dyDescent="0.25">
      <c r="A422" s="134" t="s">
        <v>266</v>
      </c>
      <c r="B422" s="135"/>
      <c r="C422" s="103" t="s">
        <v>1873</v>
      </c>
      <c r="D422" s="104"/>
      <c r="E422" s="104"/>
      <c r="F422" s="11" t="s">
        <v>1816</v>
      </c>
      <c r="G422" s="143">
        <v>0.02</v>
      </c>
      <c r="H422" s="137"/>
      <c r="I422" s="8">
        <v>0.02</v>
      </c>
      <c r="J422" s="143">
        <v>0.15</v>
      </c>
      <c r="K422" s="137"/>
      <c r="L422" s="137"/>
      <c r="M422" s="137"/>
      <c r="N422" s="137"/>
      <c r="O422" s="137"/>
      <c r="P422" s="100">
        <v>0.17</v>
      </c>
      <c r="Q422" s="101"/>
      <c r="R422" s="101"/>
      <c r="S422" s="101"/>
      <c r="T422" s="101"/>
      <c r="U422" s="101"/>
    </row>
    <row r="423" spans="1:21" s="15" customFormat="1" ht="17.25" customHeight="1" x14ac:dyDescent="0.2">
      <c r="A423" s="124"/>
      <c r="B423" s="125"/>
      <c r="C423" s="105" t="s">
        <v>1856</v>
      </c>
      <c r="D423" s="106"/>
      <c r="E423" s="106"/>
      <c r="F423" s="18"/>
      <c r="G423" s="144">
        <f>G421+G422</f>
        <v>0.69000000000000006</v>
      </c>
      <c r="H423" s="123"/>
      <c r="I423" s="13">
        <f>I421+I422</f>
        <v>0.69000000000000006</v>
      </c>
      <c r="J423" s="144">
        <f>J421+J422</f>
        <v>1.88</v>
      </c>
      <c r="K423" s="123"/>
      <c r="L423" s="123"/>
      <c r="M423" s="123"/>
      <c r="N423" s="123"/>
      <c r="O423" s="123"/>
      <c r="P423" s="100">
        <f>P421+P422</f>
        <v>2.57</v>
      </c>
      <c r="Q423" s="101"/>
      <c r="R423" s="101"/>
      <c r="S423" s="101"/>
      <c r="T423" s="101"/>
      <c r="U423" s="101"/>
    </row>
    <row r="424" spans="1:21" ht="26.25" customHeight="1" x14ac:dyDescent="0.25">
      <c r="A424" s="124" t="s">
        <v>267</v>
      </c>
      <c r="B424" s="125"/>
      <c r="C424" s="105" t="s">
        <v>1056</v>
      </c>
      <c r="D424" s="106"/>
      <c r="E424" s="106"/>
      <c r="F424" s="9"/>
      <c r="G424" s="137"/>
      <c r="H424" s="137"/>
      <c r="I424" s="10"/>
      <c r="J424" s="137"/>
      <c r="K424" s="137"/>
      <c r="L424" s="137"/>
      <c r="M424" s="137"/>
      <c r="N424" s="137"/>
      <c r="O424" s="137"/>
      <c r="P424" s="101"/>
      <c r="Q424" s="101"/>
      <c r="R424" s="101"/>
      <c r="S424" s="101"/>
      <c r="T424" s="101"/>
      <c r="U424" s="101"/>
    </row>
    <row r="425" spans="1:21" ht="64.5" customHeight="1" x14ac:dyDescent="0.25">
      <c r="A425" s="134" t="s">
        <v>268</v>
      </c>
      <c r="B425" s="135"/>
      <c r="C425" s="103" t="s">
        <v>1057</v>
      </c>
      <c r="D425" s="104"/>
      <c r="E425" s="104"/>
      <c r="F425" s="11" t="s">
        <v>1813</v>
      </c>
      <c r="G425" s="143">
        <v>0.56000000000000005</v>
      </c>
      <c r="H425" s="137"/>
      <c r="I425" s="8">
        <v>0.56000000000000005</v>
      </c>
      <c r="J425" s="143">
        <v>0.51</v>
      </c>
      <c r="K425" s="137"/>
      <c r="L425" s="137"/>
      <c r="M425" s="137"/>
      <c r="N425" s="137"/>
      <c r="O425" s="137"/>
      <c r="P425" s="100">
        <v>1.07</v>
      </c>
      <c r="Q425" s="101"/>
      <c r="R425" s="101"/>
      <c r="S425" s="101"/>
      <c r="T425" s="101"/>
      <c r="U425" s="101"/>
    </row>
    <row r="426" spans="1:21" ht="31.5" customHeight="1" x14ac:dyDescent="0.25">
      <c r="A426" s="134" t="s">
        <v>269</v>
      </c>
      <c r="B426" s="135"/>
      <c r="C426" s="103" t="s">
        <v>1873</v>
      </c>
      <c r="D426" s="104"/>
      <c r="E426" s="104"/>
      <c r="F426" s="11" t="s">
        <v>1816</v>
      </c>
      <c r="G426" s="143">
        <v>0.02</v>
      </c>
      <c r="H426" s="137"/>
      <c r="I426" s="8">
        <v>0.02</v>
      </c>
      <c r="J426" s="143">
        <v>0.15</v>
      </c>
      <c r="K426" s="137"/>
      <c r="L426" s="137"/>
      <c r="M426" s="137"/>
      <c r="N426" s="137"/>
      <c r="O426" s="137"/>
      <c r="P426" s="100">
        <v>0.17</v>
      </c>
      <c r="Q426" s="101"/>
      <c r="R426" s="101"/>
      <c r="S426" s="101"/>
      <c r="T426" s="101"/>
      <c r="U426" s="101"/>
    </row>
    <row r="427" spans="1:21" s="15" customFormat="1" ht="15.75" customHeight="1" x14ac:dyDescent="0.2">
      <c r="A427" s="124"/>
      <c r="B427" s="125"/>
      <c r="C427" s="105" t="s">
        <v>1856</v>
      </c>
      <c r="D427" s="106"/>
      <c r="E427" s="106"/>
      <c r="F427" s="18"/>
      <c r="G427" s="144">
        <f>G425+G426</f>
        <v>0.58000000000000007</v>
      </c>
      <c r="H427" s="123"/>
      <c r="I427" s="13">
        <f>I425+I426</f>
        <v>0.58000000000000007</v>
      </c>
      <c r="J427" s="144">
        <f>J425+J426</f>
        <v>0.66</v>
      </c>
      <c r="K427" s="123"/>
      <c r="L427" s="123"/>
      <c r="M427" s="123"/>
      <c r="N427" s="123"/>
      <c r="O427" s="123"/>
      <c r="P427" s="100">
        <f>P425+P426</f>
        <v>1.24</v>
      </c>
      <c r="Q427" s="101"/>
      <c r="R427" s="101"/>
      <c r="S427" s="101"/>
      <c r="T427" s="101"/>
      <c r="U427" s="101"/>
    </row>
    <row r="428" spans="1:21" ht="28.5" customHeight="1" x14ac:dyDescent="0.25">
      <c r="A428" s="124" t="s">
        <v>270</v>
      </c>
      <c r="B428" s="125"/>
      <c r="C428" s="105" t="s">
        <v>1058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ht="65.25" customHeight="1" x14ac:dyDescent="0.25">
      <c r="A429" s="134" t="s">
        <v>271</v>
      </c>
      <c r="B429" s="135"/>
      <c r="C429" s="103" t="s">
        <v>1059</v>
      </c>
      <c r="D429" s="104"/>
      <c r="E429" s="104"/>
      <c r="F429" s="11" t="s">
        <v>1813</v>
      </c>
      <c r="G429" s="143">
        <v>1.97</v>
      </c>
      <c r="H429" s="137"/>
      <c r="I429" s="8">
        <v>1.97</v>
      </c>
      <c r="J429" s="143">
        <v>0.2</v>
      </c>
      <c r="K429" s="137"/>
      <c r="L429" s="137"/>
      <c r="M429" s="137"/>
      <c r="N429" s="137"/>
      <c r="O429" s="137"/>
      <c r="P429" s="100">
        <v>2.17</v>
      </c>
      <c r="Q429" s="101"/>
      <c r="R429" s="101"/>
      <c r="S429" s="101"/>
      <c r="T429" s="101"/>
      <c r="U429" s="101"/>
    </row>
    <row r="430" spans="1:21" ht="40.5" customHeight="1" x14ac:dyDescent="0.25">
      <c r="A430" s="134" t="s">
        <v>272</v>
      </c>
      <c r="B430" s="135"/>
      <c r="C430" s="103" t="s">
        <v>831</v>
      </c>
      <c r="D430" s="104"/>
      <c r="E430" s="104"/>
      <c r="F430" s="11" t="s">
        <v>1816</v>
      </c>
      <c r="G430" s="143">
        <v>0.04</v>
      </c>
      <c r="H430" s="137"/>
      <c r="I430" s="8">
        <v>0.04</v>
      </c>
      <c r="J430" s="143">
        <v>0.15</v>
      </c>
      <c r="K430" s="137"/>
      <c r="L430" s="137"/>
      <c r="M430" s="137"/>
      <c r="N430" s="137"/>
      <c r="O430" s="137"/>
      <c r="P430" s="100">
        <v>0.19</v>
      </c>
      <c r="Q430" s="101"/>
      <c r="R430" s="101"/>
      <c r="S430" s="101"/>
      <c r="T430" s="101"/>
      <c r="U430" s="101"/>
    </row>
    <row r="431" spans="1:21" s="15" customFormat="1" ht="17.25" customHeight="1" x14ac:dyDescent="0.2">
      <c r="A431" s="124"/>
      <c r="B431" s="125"/>
      <c r="C431" s="105" t="s">
        <v>1856</v>
      </c>
      <c r="D431" s="106"/>
      <c r="E431" s="106"/>
      <c r="F431" s="18"/>
      <c r="G431" s="144">
        <f>G429+G430</f>
        <v>2.0099999999999998</v>
      </c>
      <c r="H431" s="123"/>
      <c r="I431" s="13">
        <f>I429+I430</f>
        <v>2.0099999999999998</v>
      </c>
      <c r="J431" s="144">
        <f>J429+J430</f>
        <v>0.35</v>
      </c>
      <c r="K431" s="123"/>
      <c r="L431" s="123"/>
      <c r="M431" s="123"/>
      <c r="N431" s="123"/>
      <c r="O431" s="123"/>
      <c r="P431" s="100">
        <f>P429+P430</f>
        <v>2.36</v>
      </c>
      <c r="Q431" s="101"/>
      <c r="R431" s="101"/>
      <c r="S431" s="101"/>
      <c r="T431" s="101"/>
      <c r="U431" s="101"/>
    </row>
    <row r="432" spans="1:21" ht="21" customHeight="1" x14ac:dyDescent="0.25">
      <c r="A432" s="124" t="s">
        <v>273</v>
      </c>
      <c r="B432" s="125"/>
      <c r="C432" s="105" t="s">
        <v>1060</v>
      </c>
      <c r="D432" s="106"/>
      <c r="E432" s="106"/>
      <c r="F432" s="9"/>
      <c r="G432" s="137"/>
      <c r="H432" s="137"/>
      <c r="I432" s="10"/>
      <c r="J432" s="137"/>
      <c r="K432" s="137"/>
      <c r="L432" s="137"/>
      <c r="M432" s="137"/>
      <c r="N432" s="137"/>
      <c r="O432" s="137"/>
      <c r="P432" s="101"/>
      <c r="Q432" s="101"/>
      <c r="R432" s="101"/>
      <c r="S432" s="101"/>
      <c r="T432" s="101"/>
      <c r="U432" s="101"/>
    </row>
    <row r="433" spans="1:21" ht="39.75" customHeight="1" x14ac:dyDescent="0.25">
      <c r="A433" s="134" t="s">
        <v>274</v>
      </c>
      <c r="B433" s="135"/>
      <c r="C433" s="103" t="s">
        <v>1061</v>
      </c>
      <c r="D433" s="104"/>
      <c r="E433" s="104"/>
      <c r="F433" s="11" t="s">
        <v>1813</v>
      </c>
      <c r="G433" s="143">
        <v>0.54</v>
      </c>
      <c r="H433" s="137"/>
      <c r="I433" s="8">
        <v>0.54</v>
      </c>
      <c r="J433" s="143">
        <v>1.03</v>
      </c>
      <c r="K433" s="137"/>
      <c r="L433" s="137"/>
      <c r="M433" s="137"/>
      <c r="N433" s="137"/>
      <c r="O433" s="137"/>
      <c r="P433" s="100">
        <v>1.57</v>
      </c>
      <c r="Q433" s="101"/>
      <c r="R433" s="101"/>
      <c r="S433" s="101"/>
      <c r="T433" s="101"/>
      <c r="U433" s="101"/>
    </row>
    <row r="434" spans="1:21" ht="40.5" customHeight="1" x14ac:dyDescent="0.25">
      <c r="A434" s="134" t="s">
        <v>275</v>
      </c>
      <c r="B434" s="135"/>
      <c r="C434" s="103" t="s">
        <v>1062</v>
      </c>
      <c r="D434" s="104"/>
      <c r="E434" s="104"/>
      <c r="F434" s="11" t="s">
        <v>1813</v>
      </c>
      <c r="G434" s="143">
        <v>0.99</v>
      </c>
      <c r="H434" s="137"/>
      <c r="I434" s="8">
        <v>0.99</v>
      </c>
      <c r="J434" s="143">
        <v>4.82</v>
      </c>
      <c r="K434" s="137"/>
      <c r="L434" s="137"/>
      <c r="M434" s="137"/>
      <c r="N434" s="137"/>
      <c r="O434" s="137"/>
      <c r="P434" s="100">
        <v>5.81</v>
      </c>
      <c r="Q434" s="101"/>
      <c r="R434" s="101"/>
      <c r="S434" s="101"/>
      <c r="T434" s="101"/>
      <c r="U434" s="101"/>
    </row>
    <row r="435" spans="1:21" ht="41.25" customHeight="1" x14ac:dyDescent="0.25">
      <c r="A435" s="134" t="s">
        <v>276</v>
      </c>
      <c r="B435" s="135"/>
      <c r="C435" s="103" t="s">
        <v>1063</v>
      </c>
      <c r="D435" s="104"/>
      <c r="E435" s="104"/>
      <c r="F435" s="11" t="s">
        <v>1813</v>
      </c>
      <c r="G435" s="143">
        <v>0.99</v>
      </c>
      <c r="H435" s="137"/>
      <c r="I435" s="8">
        <v>0.99</v>
      </c>
      <c r="J435" s="143">
        <v>6.55</v>
      </c>
      <c r="K435" s="137"/>
      <c r="L435" s="137"/>
      <c r="M435" s="137"/>
      <c r="N435" s="137"/>
      <c r="O435" s="137"/>
      <c r="P435" s="100">
        <v>7.54</v>
      </c>
      <c r="Q435" s="101"/>
      <c r="R435" s="101"/>
      <c r="S435" s="101"/>
      <c r="T435" s="101"/>
      <c r="U435" s="101"/>
    </row>
    <row r="436" spans="1:21" ht="40.5" customHeight="1" x14ac:dyDescent="0.25">
      <c r="A436" s="134" t="s">
        <v>277</v>
      </c>
      <c r="B436" s="135"/>
      <c r="C436" s="103" t="s">
        <v>1064</v>
      </c>
      <c r="D436" s="104"/>
      <c r="E436" s="104"/>
      <c r="F436" s="11" t="s">
        <v>1813</v>
      </c>
      <c r="G436" s="143">
        <v>0.47</v>
      </c>
      <c r="H436" s="137"/>
      <c r="I436" s="8">
        <v>0.47</v>
      </c>
      <c r="J436" s="143">
        <v>1.63</v>
      </c>
      <c r="K436" s="137"/>
      <c r="L436" s="137"/>
      <c r="M436" s="137"/>
      <c r="N436" s="137"/>
      <c r="O436" s="137"/>
      <c r="P436" s="100">
        <v>2.1</v>
      </c>
      <c r="Q436" s="101"/>
      <c r="R436" s="101"/>
      <c r="S436" s="101"/>
      <c r="T436" s="101"/>
      <c r="U436" s="101"/>
    </row>
    <row r="437" spans="1:21" ht="26.25" customHeight="1" x14ac:dyDescent="0.25">
      <c r="A437" s="134" t="s">
        <v>278</v>
      </c>
      <c r="B437" s="135"/>
      <c r="C437" s="103" t="s">
        <v>1065</v>
      </c>
      <c r="D437" s="104"/>
      <c r="E437" s="104"/>
      <c r="F437" s="11" t="s">
        <v>1813</v>
      </c>
      <c r="G437" s="143">
        <v>0.5</v>
      </c>
      <c r="H437" s="137"/>
      <c r="I437" s="8">
        <v>0.5</v>
      </c>
      <c r="J437" s="137"/>
      <c r="K437" s="137"/>
      <c r="L437" s="137"/>
      <c r="M437" s="137"/>
      <c r="N437" s="137"/>
      <c r="O437" s="137"/>
      <c r="P437" s="100">
        <v>0.5</v>
      </c>
      <c r="Q437" s="101"/>
      <c r="R437" s="101"/>
      <c r="S437" s="101"/>
      <c r="T437" s="101"/>
      <c r="U437" s="101"/>
    </row>
    <row r="438" spans="1:21" s="15" customFormat="1" ht="14.25" customHeight="1" x14ac:dyDescent="0.2">
      <c r="A438" s="124"/>
      <c r="B438" s="125"/>
      <c r="C438" s="105" t="s">
        <v>1856</v>
      </c>
      <c r="D438" s="106"/>
      <c r="E438" s="106"/>
      <c r="F438" s="18"/>
      <c r="G438" s="144">
        <f>G433+G434+G435+G436+G437</f>
        <v>3.49</v>
      </c>
      <c r="H438" s="123"/>
      <c r="I438" s="13">
        <f>I433+I434+I435+I436+I437</f>
        <v>3.49</v>
      </c>
      <c r="J438" s="144">
        <f>J433+J434+J435+J436+J437</f>
        <v>14.030000000000001</v>
      </c>
      <c r="K438" s="123"/>
      <c r="L438" s="123"/>
      <c r="M438" s="123"/>
      <c r="N438" s="123"/>
      <c r="O438" s="123"/>
      <c r="P438" s="100">
        <f>P433+P434+P435+P436+P437</f>
        <v>17.52</v>
      </c>
      <c r="Q438" s="101"/>
      <c r="R438" s="101"/>
      <c r="S438" s="101"/>
      <c r="T438" s="101"/>
      <c r="U438" s="101"/>
    </row>
    <row r="439" spans="1:21" ht="28.5" customHeight="1" x14ac:dyDescent="0.25">
      <c r="A439" s="124" t="s">
        <v>279</v>
      </c>
      <c r="B439" s="125"/>
      <c r="C439" s="105" t="s">
        <v>1066</v>
      </c>
      <c r="D439" s="106"/>
      <c r="E439" s="106"/>
      <c r="F439" s="9"/>
      <c r="G439" s="137"/>
      <c r="H439" s="137"/>
      <c r="I439" s="10"/>
      <c r="J439" s="137"/>
      <c r="K439" s="137"/>
      <c r="L439" s="137"/>
      <c r="M439" s="137"/>
      <c r="N439" s="137"/>
      <c r="O439" s="137"/>
      <c r="P439" s="101"/>
      <c r="Q439" s="101"/>
      <c r="R439" s="101"/>
      <c r="S439" s="101"/>
      <c r="T439" s="101"/>
      <c r="U439" s="101"/>
    </row>
    <row r="440" spans="1:21" ht="63.75" customHeight="1" x14ac:dyDescent="0.25">
      <c r="A440" s="134" t="s">
        <v>280</v>
      </c>
      <c r="B440" s="135"/>
      <c r="C440" s="103" t="s">
        <v>1875</v>
      </c>
      <c r="D440" s="104"/>
      <c r="E440" s="104"/>
      <c r="F440" s="11" t="s">
        <v>1813</v>
      </c>
      <c r="G440" s="143">
        <v>0.06</v>
      </c>
      <c r="H440" s="137"/>
      <c r="I440" s="8">
        <v>0.06</v>
      </c>
      <c r="J440" s="143">
        <v>0.46</v>
      </c>
      <c r="K440" s="137"/>
      <c r="L440" s="137"/>
      <c r="M440" s="137"/>
      <c r="N440" s="137"/>
      <c r="O440" s="137"/>
      <c r="P440" s="100">
        <v>0.52</v>
      </c>
      <c r="Q440" s="101"/>
      <c r="R440" s="101"/>
      <c r="S440" s="101"/>
      <c r="T440" s="101"/>
      <c r="U440" s="101"/>
    </row>
    <row r="441" spans="1:21" ht="40.5" customHeight="1" x14ac:dyDescent="0.25">
      <c r="A441" s="124" t="s">
        <v>281</v>
      </c>
      <c r="B441" s="125"/>
      <c r="C441" s="105" t="s">
        <v>1067</v>
      </c>
      <c r="D441" s="106"/>
      <c r="E441" s="106"/>
      <c r="F441" s="9"/>
      <c r="G441" s="137"/>
      <c r="H441" s="137"/>
      <c r="I441" s="10"/>
      <c r="J441" s="137"/>
      <c r="K441" s="137"/>
      <c r="L441" s="137"/>
      <c r="M441" s="137"/>
      <c r="N441" s="137"/>
      <c r="O441" s="137"/>
      <c r="P441" s="101"/>
      <c r="Q441" s="101"/>
      <c r="R441" s="101"/>
      <c r="S441" s="101"/>
      <c r="T441" s="101"/>
      <c r="U441" s="101"/>
    </row>
    <row r="442" spans="1:21" ht="76.5" customHeight="1" x14ac:dyDescent="0.25">
      <c r="A442" s="134" t="s">
        <v>282</v>
      </c>
      <c r="B442" s="135"/>
      <c r="C442" s="103" t="s">
        <v>1876</v>
      </c>
      <c r="D442" s="104"/>
      <c r="E442" s="104"/>
      <c r="F442" s="11" t="s">
        <v>1813</v>
      </c>
      <c r="G442" s="143">
        <v>0.6</v>
      </c>
      <c r="H442" s="137"/>
      <c r="I442" s="8">
        <v>0.6</v>
      </c>
      <c r="J442" s="143">
        <v>0.43</v>
      </c>
      <c r="K442" s="137"/>
      <c r="L442" s="137"/>
      <c r="M442" s="137"/>
      <c r="N442" s="137"/>
      <c r="O442" s="137"/>
      <c r="P442" s="100">
        <v>1.03</v>
      </c>
      <c r="Q442" s="101"/>
      <c r="R442" s="101"/>
      <c r="S442" s="101"/>
      <c r="T442" s="101"/>
      <c r="U442" s="101"/>
    </row>
    <row r="443" spans="1:21" ht="17.25" customHeight="1" x14ac:dyDescent="0.25">
      <c r="A443" s="124" t="s">
        <v>8</v>
      </c>
      <c r="B443" s="125"/>
      <c r="C443" s="105" t="s">
        <v>1068</v>
      </c>
      <c r="D443" s="106"/>
      <c r="E443" s="106"/>
      <c r="F443" s="9"/>
      <c r="G443" s="137"/>
      <c r="H443" s="137"/>
      <c r="I443" s="10"/>
      <c r="J443" s="137"/>
      <c r="K443" s="137"/>
      <c r="L443" s="137"/>
      <c r="M443" s="137"/>
      <c r="N443" s="137"/>
      <c r="O443" s="137"/>
      <c r="P443" s="101"/>
      <c r="Q443" s="101"/>
      <c r="R443" s="101"/>
      <c r="S443" s="101"/>
      <c r="T443" s="101"/>
      <c r="U443" s="101"/>
    </row>
    <row r="444" spans="1:21" ht="15" customHeight="1" x14ac:dyDescent="0.25">
      <c r="A444" s="124" t="s">
        <v>9</v>
      </c>
      <c r="B444" s="125"/>
      <c r="C444" s="105" t="s">
        <v>1020</v>
      </c>
      <c r="D444" s="106"/>
      <c r="E444" s="106"/>
      <c r="F444" s="9"/>
      <c r="G444" s="137"/>
      <c r="H444" s="137"/>
      <c r="I444" s="10"/>
      <c r="J444" s="137"/>
      <c r="K444" s="137"/>
      <c r="L444" s="137"/>
      <c r="M444" s="137"/>
      <c r="N444" s="137"/>
      <c r="O444" s="137"/>
      <c r="P444" s="101"/>
      <c r="Q444" s="101"/>
      <c r="R444" s="101"/>
      <c r="S444" s="101"/>
      <c r="T444" s="101"/>
      <c r="U444" s="101"/>
    </row>
    <row r="445" spans="1:21" ht="22.5" customHeight="1" x14ac:dyDescent="0.25">
      <c r="A445" s="134" t="s">
        <v>283</v>
      </c>
      <c r="B445" s="135"/>
      <c r="C445" s="103" t="s">
        <v>1871</v>
      </c>
      <c r="D445" s="104"/>
      <c r="E445" s="104"/>
      <c r="F445" s="11" t="s">
        <v>1814</v>
      </c>
      <c r="G445" s="143">
        <v>0.21</v>
      </c>
      <c r="H445" s="137"/>
      <c r="I445" s="8">
        <v>0.21</v>
      </c>
      <c r="J445" s="143">
        <v>0.01</v>
      </c>
      <c r="K445" s="137"/>
      <c r="L445" s="137"/>
      <c r="M445" s="137"/>
      <c r="N445" s="137"/>
      <c r="O445" s="137"/>
      <c r="P445" s="100">
        <v>0.22</v>
      </c>
      <c r="Q445" s="101"/>
      <c r="R445" s="101"/>
      <c r="S445" s="101"/>
      <c r="T445" s="101"/>
      <c r="U445" s="101"/>
    </row>
    <row r="446" spans="1:21" ht="18.75" customHeight="1" x14ac:dyDescent="0.25">
      <c r="A446" s="134" t="s">
        <v>284</v>
      </c>
      <c r="B446" s="135"/>
      <c r="C446" s="103" t="s">
        <v>829</v>
      </c>
      <c r="D446" s="104"/>
      <c r="E446" s="104"/>
      <c r="F446" s="11" t="s">
        <v>1815</v>
      </c>
      <c r="G446" s="143">
        <v>0.46</v>
      </c>
      <c r="H446" s="137"/>
      <c r="I446" s="8">
        <v>0.46</v>
      </c>
      <c r="J446" s="143">
        <v>0.84</v>
      </c>
      <c r="K446" s="137"/>
      <c r="L446" s="137"/>
      <c r="M446" s="137"/>
      <c r="N446" s="137"/>
      <c r="O446" s="137"/>
      <c r="P446" s="100">
        <v>1.3</v>
      </c>
      <c r="Q446" s="101"/>
      <c r="R446" s="101"/>
      <c r="S446" s="101"/>
      <c r="T446" s="101"/>
      <c r="U446" s="101"/>
    </row>
    <row r="447" spans="1:21" ht="25.5" customHeight="1" x14ac:dyDescent="0.25">
      <c r="A447" s="134" t="s">
        <v>285</v>
      </c>
      <c r="B447" s="135"/>
      <c r="C447" s="103" t="s">
        <v>830</v>
      </c>
      <c r="D447" s="104"/>
      <c r="E447" s="104"/>
      <c r="F447" s="11" t="s">
        <v>1815</v>
      </c>
      <c r="G447" s="143">
        <v>0.31</v>
      </c>
      <c r="H447" s="137"/>
      <c r="I447" s="8">
        <v>0.31</v>
      </c>
      <c r="J447" s="143">
        <v>0.12</v>
      </c>
      <c r="K447" s="137"/>
      <c r="L447" s="137"/>
      <c r="M447" s="137"/>
      <c r="N447" s="137"/>
      <c r="O447" s="137"/>
      <c r="P447" s="100">
        <v>0.43</v>
      </c>
      <c r="Q447" s="101"/>
      <c r="R447" s="101"/>
      <c r="S447" s="101"/>
      <c r="T447" s="101"/>
      <c r="U447" s="101"/>
    </row>
    <row r="448" spans="1:21" s="15" customFormat="1" ht="20.25" customHeight="1" x14ac:dyDescent="0.2">
      <c r="A448" s="124"/>
      <c r="B448" s="125"/>
      <c r="C448" s="145" t="s">
        <v>1856</v>
      </c>
      <c r="D448" s="146"/>
      <c r="E448" s="146"/>
      <c r="F448" s="12"/>
      <c r="G448" s="144">
        <f>G445+G446+G447</f>
        <v>0.98</v>
      </c>
      <c r="H448" s="123"/>
      <c r="I448" s="13">
        <f>I445+I446+I447</f>
        <v>0.98</v>
      </c>
      <c r="J448" s="144">
        <f>J445+J446+J447</f>
        <v>0.97</v>
      </c>
      <c r="K448" s="123"/>
      <c r="L448" s="123"/>
      <c r="M448" s="123"/>
      <c r="N448" s="123"/>
      <c r="O448" s="123"/>
      <c r="P448" s="100">
        <f>P445+P446+P447</f>
        <v>1.95</v>
      </c>
      <c r="Q448" s="101"/>
      <c r="R448" s="101"/>
      <c r="S448" s="101"/>
      <c r="T448" s="101"/>
      <c r="U448" s="101"/>
    </row>
    <row r="449" spans="1:21" ht="89.25" customHeight="1" x14ac:dyDescent="0.25">
      <c r="A449" s="134" t="s">
        <v>10</v>
      </c>
      <c r="B449" s="135"/>
      <c r="C449" s="103" t="s">
        <v>1069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1.62</v>
      </c>
      <c r="K449" s="137"/>
      <c r="L449" s="137"/>
      <c r="M449" s="137"/>
      <c r="N449" s="137"/>
      <c r="O449" s="137"/>
      <c r="P449" s="100">
        <v>1.87</v>
      </c>
      <c r="Q449" s="101"/>
      <c r="R449" s="101"/>
      <c r="S449" s="101"/>
      <c r="T449" s="101"/>
      <c r="U449" s="101"/>
    </row>
    <row r="450" spans="1:21" ht="88.5" customHeight="1" x14ac:dyDescent="0.25">
      <c r="A450" s="134" t="s">
        <v>11</v>
      </c>
      <c r="B450" s="135"/>
      <c r="C450" s="103" t="s">
        <v>1070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1.62</v>
      </c>
      <c r="K450" s="137"/>
      <c r="L450" s="137"/>
      <c r="M450" s="137"/>
      <c r="N450" s="137"/>
      <c r="O450" s="137"/>
      <c r="P450" s="100">
        <v>1.87</v>
      </c>
      <c r="Q450" s="101"/>
      <c r="R450" s="101"/>
      <c r="S450" s="101"/>
      <c r="T450" s="101"/>
      <c r="U450" s="101"/>
    </row>
    <row r="451" spans="1:21" ht="89.25" customHeight="1" x14ac:dyDescent="0.25">
      <c r="A451" s="134" t="s">
        <v>12</v>
      </c>
      <c r="B451" s="135"/>
      <c r="C451" s="103" t="s">
        <v>1071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1.67</v>
      </c>
      <c r="K451" s="137"/>
      <c r="L451" s="137"/>
      <c r="M451" s="137"/>
      <c r="N451" s="137"/>
      <c r="O451" s="137"/>
      <c r="P451" s="100">
        <v>1.92</v>
      </c>
      <c r="Q451" s="101"/>
      <c r="R451" s="101"/>
      <c r="S451" s="101"/>
      <c r="T451" s="101"/>
      <c r="U451" s="101"/>
    </row>
    <row r="452" spans="1:21" ht="89.25" customHeight="1" x14ac:dyDescent="0.25">
      <c r="A452" s="134" t="s">
        <v>13</v>
      </c>
      <c r="B452" s="135"/>
      <c r="C452" s="103" t="s">
        <v>1072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1.63</v>
      </c>
      <c r="K452" s="137"/>
      <c r="L452" s="137"/>
      <c r="M452" s="137"/>
      <c r="N452" s="137"/>
      <c r="O452" s="137"/>
      <c r="P452" s="100">
        <v>1.88</v>
      </c>
      <c r="Q452" s="101"/>
      <c r="R452" s="101"/>
      <c r="S452" s="101"/>
      <c r="T452" s="101"/>
      <c r="U452" s="101"/>
    </row>
    <row r="453" spans="1:21" ht="88.5" customHeight="1" x14ac:dyDescent="0.25">
      <c r="A453" s="134" t="s">
        <v>14</v>
      </c>
      <c r="B453" s="135"/>
      <c r="C453" s="103" t="s">
        <v>1073</v>
      </c>
      <c r="D453" s="104"/>
      <c r="E453" s="104"/>
      <c r="F453" s="11" t="s">
        <v>1813</v>
      </c>
      <c r="G453" s="143">
        <v>0.25</v>
      </c>
      <c r="H453" s="137"/>
      <c r="I453" s="8">
        <v>0.25</v>
      </c>
      <c r="J453" s="143">
        <v>1.62</v>
      </c>
      <c r="K453" s="137"/>
      <c r="L453" s="137"/>
      <c r="M453" s="137"/>
      <c r="N453" s="137"/>
      <c r="O453" s="137"/>
      <c r="P453" s="100">
        <v>1.87</v>
      </c>
      <c r="Q453" s="101"/>
      <c r="R453" s="101"/>
      <c r="S453" s="101"/>
      <c r="T453" s="101"/>
      <c r="U453" s="101"/>
    </row>
    <row r="454" spans="1:21" ht="89.25" customHeight="1" x14ac:dyDescent="0.25">
      <c r="A454" s="134" t="s">
        <v>286</v>
      </c>
      <c r="B454" s="135"/>
      <c r="C454" s="103" t="s">
        <v>1074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1.62</v>
      </c>
      <c r="K454" s="137"/>
      <c r="L454" s="137"/>
      <c r="M454" s="137"/>
      <c r="N454" s="137"/>
      <c r="O454" s="137"/>
      <c r="P454" s="100">
        <v>1.87</v>
      </c>
      <c r="Q454" s="101"/>
      <c r="R454" s="101"/>
      <c r="S454" s="101"/>
      <c r="T454" s="101"/>
      <c r="U454" s="101"/>
    </row>
    <row r="455" spans="1:21" ht="87.75" customHeight="1" x14ac:dyDescent="0.25">
      <c r="A455" s="134" t="s">
        <v>287</v>
      </c>
      <c r="B455" s="135"/>
      <c r="C455" s="103" t="s">
        <v>1075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1.62</v>
      </c>
      <c r="K455" s="137"/>
      <c r="L455" s="137"/>
      <c r="M455" s="137"/>
      <c r="N455" s="137"/>
      <c r="O455" s="137"/>
      <c r="P455" s="100">
        <v>1.87</v>
      </c>
      <c r="Q455" s="101"/>
      <c r="R455" s="101"/>
      <c r="S455" s="101"/>
      <c r="T455" s="101"/>
      <c r="U455" s="101"/>
    </row>
    <row r="456" spans="1:21" ht="87.75" customHeight="1" x14ac:dyDescent="0.25">
      <c r="A456" s="134" t="s">
        <v>288</v>
      </c>
      <c r="B456" s="135"/>
      <c r="C456" s="103" t="s">
        <v>1076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1.62</v>
      </c>
      <c r="K456" s="137"/>
      <c r="L456" s="137"/>
      <c r="M456" s="137"/>
      <c r="N456" s="137"/>
      <c r="O456" s="137"/>
      <c r="P456" s="100">
        <v>1.87</v>
      </c>
      <c r="Q456" s="101"/>
      <c r="R456" s="101"/>
      <c r="S456" s="101"/>
      <c r="T456" s="101"/>
      <c r="U456" s="101"/>
    </row>
    <row r="457" spans="1:21" ht="89.25" customHeight="1" x14ac:dyDescent="0.25">
      <c r="A457" s="134" t="s">
        <v>289</v>
      </c>
      <c r="B457" s="135"/>
      <c r="C457" s="103" t="s">
        <v>1077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1.65</v>
      </c>
      <c r="K457" s="137"/>
      <c r="L457" s="137"/>
      <c r="M457" s="137"/>
      <c r="N457" s="137"/>
      <c r="O457" s="137"/>
      <c r="P457" s="100">
        <v>1.9</v>
      </c>
      <c r="Q457" s="101"/>
      <c r="R457" s="101"/>
      <c r="S457" s="101"/>
      <c r="T457" s="101"/>
      <c r="U457" s="101"/>
    </row>
    <row r="458" spans="1:21" ht="88.5" customHeight="1" x14ac:dyDescent="0.25">
      <c r="A458" s="134" t="s">
        <v>290</v>
      </c>
      <c r="B458" s="135"/>
      <c r="C458" s="103" t="s">
        <v>1078</v>
      </c>
      <c r="D458" s="104"/>
      <c r="E458" s="104"/>
      <c r="F458" s="11" t="s">
        <v>1813</v>
      </c>
      <c r="G458" s="143">
        <v>0.25</v>
      </c>
      <c r="H458" s="137"/>
      <c r="I458" s="8">
        <v>0.25</v>
      </c>
      <c r="J458" s="143">
        <v>1.65</v>
      </c>
      <c r="K458" s="137"/>
      <c r="L458" s="137"/>
      <c r="M458" s="137"/>
      <c r="N458" s="137"/>
      <c r="O458" s="137"/>
      <c r="P458" s="100">
        <v>1.9</v>
      </c>
      <c r="Q458" s="101"/>
      <c r="R458" s="101"/>
      <c r="S458" s="101"/>
      <c r="T458" s="101"/>
      <c r="U458" s="101"/>
    </row>
    <row r="459" spans="1:21" ht="88.5" customHeight="1" x14ac:dyDescent="0.25">
      <c r="A459" s="134" t="s">
        <v>291</v>
      </c>
      <c r="B459" s="135"/>
      <c r="C459" s="103" t="s">
        <v>1079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1.66</v>
      </c>
      <c r="K459" s="137"/>
      <c r="L459" s="137"/>
      <c r="M459" s="137"/>
      <c r="N459" s="137"/>
      <c r="O459" s="137"/>
      <c r="P459" s="100">
        <v>1.91</v>
      </c>
      <c r="Q459" s="101"/>
      <c r="R459" s="101"/>
      <c r="S459" s="101"/>
      <c r="T459" s="101"/>
      <c r="U459" s="101"/>
    </row>
    <row r="460" spans="1:21" ht="88.5" customHeight="1" x14ac:dyDescent="0.25">
      <c r="A460" s="134" t="s">
        <v>292</v>
      </c>
      <c r="B460" s="135"/>
      <c r="C460" s="103" t="s">
        <v>1080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1.63</v>
      </c>
      <c r="K460" s="137"/>
      <c r="L460" s="137"/>
      <c r="M460" s="137"/>
      <c r="N460" s="137"/>
      <c r="O460" s="137"/>
      <c r="P460" s="100">
        <v>1.88</v>
      </c>
      <c r="Q460" s="101"/>
      <c r="R460" s="101"/>
      <c r="S460" s="101"/>
      <c r="T460" s="101"/>
      <c r="U460" s="101"/>
    </row>
    <row r="461" spans="1:21" ht="88.5" customHeight="1" x14ac:dyDescent="0.25">
      <c r="A461" s="134" t="s">
        <v>293</v>
      </c>
      <c r="B461" s="135"/>
      <c r="C461" s="103" t="s">
        <v>1081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1.86</v>
      </c>
      <c r="K461" s="137"/>
      <c r="L461" s="137"/>
      <c r="M461" s="137"/>
      <c r="N461" s="137"/>
      <c r="O461" s="137"/>
      <c r="P461" s="100">
        <v>2.11</v>
      </c>
      <c r="Q461" s="101"/>
      <c r="R461" s="101"/>
      <c r="S461" s="101"/>
      <c r="T461" s="101"/>
      <c r="U461" s="101"/>
    </row>
    <row r="462" spans="1:21" ht="88.5" customHeight="1" x14ac:dyDescent="0.25">
      <c r="A462" s="134" t="s">
        <v>294</v>
      </c>
      <c r="B462" s="135"/>
      <c r="C462" s="103" t="s">
        <v>1082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ht="99.75" customHeight="1" x14ac:dyDescent="0.25">
      <c r="A463" s="134" t="s">
        <v>295</v>
      </c>
      <c r="B463" s="135"/>
      <c r="C463" s="103" t="s">
        <v>1083</v>
      </c>
      <c r="D463" s="104"/>
      <c r="E463" s="104"/>
      <c r="F463" s="11" t="s">
        <v>1813</v>
      </c>
      <c r="G463" s="143">
        <v>0.25</v>
      </c>
      <c r="H463" s="137"/>
      <c r="I463" s="8">
        <v>0.25</v>
      </c>
      <c r="J463" s="143">
        <v>1.67</v>
      </c>
      <c r="K463" s="137"/>
      <c r="L463" s="137"/>
      <c r="M463" s="137"/>
      <c r="N463" s="137"/>
      <c r="O463" s="137"/>
      <c r="P463" s="100">
        <v>1.92</v>
      </c>
      <c r="Q463" s="101"/>
      <c r="R463" s="101"/>
      <c r="S463" s="101"/>
      <c r="T463" s="101"/>
      <c r="U463" s="101"/>
    </row>
    <row r="464" spans="1:21" ht="87.75" customHeight="1" x14ac:dyDescent="0.25">
      <c r="A464" s="134" t="s">
        <v>296</v>
      </c>
      <c r="B464" s="135"/>
      <c r="C464" s="103" t="s">
        <v>1084</v>
      </c>
      <c r="D464" s="104"/>
      <c r="E464" s="104"/>
      <c r="F464" s="11" t="s">
        <v>1813</v>
      </c>
      <c r="G464" s="143">
        <v>0.25</v>
      </c>
      <c r="H464" s="137"/>
      <c r="I464" s="8">
        <v>0.25</v>
      </c>
      <c r="J464" s="143">
        <v>1.73</v>
      </c>
      <c r="K464" s="137"/>
      <c r="L464" s="137"/>
      <c r="M464" s="137"/>
      <c r="N464" s="137"/>
      <c r="O464" s="137"/>
      <c r="P464" s="100">
        <v>1.98</v>
      </c>
      <c r="Q464" s="101"/>
      <c r="R464" s="101"/>
      <c r="S464" s="101"/>
      <c r="T464" s="101"/>
      <c r="U464" s="101"/>
    </row>
    <row r="465" spans="1:21" ht="87.75" customHeight="1" x14ac:dyDescent="0.25">
      <c r="A465" s="134" t="s">
        <v>297</v>
      </c>
      <c r="B465" s="135"/>
      <c r="C465" s="103" t="s">
        <v>1085</v>
      </c>
      <c r="D465" s="104"/>
      <c r="E465" s="104"/>
      <c r="F465" s="11" t="s">
        <v>1813</v>
      </c>
      <c r="G465" s="143">
        <v>0.25</v>
      </c>
      <c r="H465" s="137"/>
      <c r="I465" s="8">
        <v>0.25</v>
      </c>
      <c r="J465" s="143">
        <v>1.66</v>
      </c>
      <c r="K465" s="137"/>
      <c r="L465" s="137"/>
      <c r="M465" s="137"/>
      <c r="N465" s="137"/>
      <c r="O465" s="137"/>
      <c r="P465" s="100">
        <v>1.91</v>
      </c>
      <c r="Q465" s="101"/>
      <c r="R465" s="101"/>
      <c r="S465" s="101"/>
      <c r="T465" s="101"/>
      <c r="U465" s="101"/>
    </row>
    <row r="466" spans="1:21" ht="66.75" customHeight="1" x14ac:dyDescent="0.25">
      <c r="A466" s="134" t="s">
        <v>298</v>
      </c>
      <c r="B466" s="135"/>
      <c r="C466" s="103" t="s">
        <v>1086</v>
      </c>
      <c r="D466" s="104"/>
      <c r="E466" s="104"/>
      <c r="F466" s="11" t="s">
        <v>1813</v>
      </c>
      <c r="G466" s="143">
        <v>0.67</v>
      </c>
      <c r="H466" s="137"/>
      <c r="I466" s="8">
        <v>0.67</v>
      </c>
      <c r="J466" s="143">
        <v>0.1</v>
      </c>
      <c r="K466" s="137"/>
      <c r="L466" s="137"/>
      <c r="M466" s="137"/>
      <c r="N466" s="137"/>
      <c r="O466" s="137"/>
      <c r="P466" s="100">
        <v>0.77</v>
      </c>
      <c r="Q466" s="101"/>
      <c r="R466" s="101"/>
      <c r="S466" s="101"/>
      <c r="T466" s="101"/>
      <c r="U466" s="101"/>
    </row>
    <row r="467" spans="1:21" ht="89.25" customHeight="1" x14ac:dyDescent="0.25">
      <c r="A467" s="134" t="s">
        <v>299</v>
      </c>
      <c r="B467" s="135"/>
      <c r="C467" s="103" t="s">
        <v>1087</v>
      </c>
      <c r="D467" s="104"/>
      <c r="E467" s="104"/>
      <c r="F467" s="11" t="s">
        <v>1813</v>
      </c>
      <c r="G467" s="143">
        <v>0.25</v>
      </c>
      <c r="H467" s="137"/>
      <c r="I467" s="8">
        <v>0.25</v>
      </c>
      <c r="J467" s="143">
        <v>1.63</v>
      </c>
      <c r="K467" s="137"/>
      <c r="L467" s="137"/>
      <c r="M467" s="137"/>
      <c r="N467" s="137"/>
      <c r="O467" s="137"/>
      <c r="P467" s="100">
        <v>1.88</v>
      </c>
      <c r="Q467" s="101"/>
      <c r="R467" s="101"/>
      <c r="S467" s="101"/>
      <c r="T467" s="101"/>
      <c r="U467" s="101"/>
    </row>
    <row r="468" spans="1:21" ht="87.75" customHeight="1" x14ac:dyDescent="0.25">
      <c r="A468" s="134" t="s">
        <v>300</v>
      </c>
      <c r="B468" s="135"/>
      <c r="C468" s="103" t="s">
        <v>1088</v>
      </c>
      <c r="D468" s="104"/>
      <c r="E468" s="104"/>
      <c r="F468" s="11" t="s">
        <v>1813</v>
      </c>
      <c r="G468" s="143">
        <v>0.25</v>
      </c>
      <c r="H468" s="137"/>
      <c r="I468" s="8">
        <v>0.25</v>
      </c>
      <c r="J468" s="143">
        <v>2.46</v>
      </c>
      <c r="K468" s="137"/>
      <c r="L468" s="137"/>
      <c r="M468" s="137"/>
      <c r="N468" s="137"/>
      <c r="O468" s="137"/>
      <c r="P468" s="100">
        <v>2.71</v>
      </c>
      <c r="Q468" s="101"/>
      <c r="R468" s="101"/>
      <c r="S468" s="101"/>
      <c r="T468" s="101"/>
      <c r="U468" s="101"/>
    </row>
    <row r="469" spans="1:21" ht="87.75" customHeight="1" x14ac:dyDescent="0.25">
      <c r="A469" s="134" t="s">
        <v>301</v>
      </c>
      <c r="B469" s="135"/>
      <c r="C469" s="103" t="s">
        <v>1089</v>
      </c>
      <c r="D469" s="104"/>
      <c r="E469" s="104"/>
      <c r="F469" s="11" t="s">
        <v>1813</v>
      </c>
      <c r="G469" s="143">
        <v>0.25</v>
      </c>
      <c r="H469" s="137"/>
      <c r="I469" s="8">
        <v>0.25</v>
      </c>
      <c r="J469" s="143">
        <v>2.77</v>
      </c>
      <c r="K469" s="137"/>
      <c r="L469" s="137"/>
      <c r="M469" s="137"/>
      <c r="N469" s="137"/>
      <c r="O469" s="137"/>
      <c r="P469" s="100">
        <v>3.02</v>
      </c>
      <c r="Q469" s="101"/>
      <c r="R469" s="101"/>
      <c r="S469" s="101"/>
      <c r="T469" s="101"/>
      <c r="U469" s="101"/>
    </row>
    <row r="470" spans="1:21" ht="99" customHeight="1" x14ac:dyDescent="0.25">
      <c r="A470" s="134" t="s">
        <v>302</v>
      </c>
      <c r="B470" s="135"/>
      <c r="C470" s="103" t="s">
        <v>1090</v>
      </c>
      <c r="D470" s="104"/>
      <c r="E470" s="104"/>
      <c r="F470" s="11" t="s">
        <v>1813</v>
      </c>
      <c r="G470" s="143">
        <v>0.25</v>
      </c>
      <c r="H470" s="137"/>
      <c r="I470" s="8">
        <v>0.25</v>
      </c>
      <c r="J470" s="143">
        <v>1.68</v>
      </c>
      <c r="K470" s="137"/>
      <c r="L470" s="137"/>
      <c r="M470" s="137"/>
      <c r="N470" s="137"/>
      <c r="O470" s="137"/>
      <c r="P470" s="100">
        <v>1.93</v>
      </c>
      <c r="Q470" s="101"/>
      <c r="R470" s="101"/>
      <c r="S470" s="101"/>
      <c r="T470" s="101"/>
      <c r="U470" s="101"/>
    </row>
    <row r="471" spans="1:21" ht="17.25" customHeight="1" x14ac:dyDescent="0.25">
      <c r="A471" s="124" t="s">
        <v>303</v>
      </c>
      <c r="B471" s="125"/>
      <c r="C471" s="105" t="s">
        <v>1060</v>
      </c>
      <c r="D471" s="106"/>
      <c r="E471" s="106"/>
      <c r="F471" s="9"/>
      <c r="G471" s="137"/>
      <c r="H471" s="137"/>
      <c r="I471" s="10"/>
      <c r="J471" s="137"/>
      <c r="K471" s="137"/>
      <c r="L471" s="137"/>
      <c r="M471" s="137"/>
      <c r="N471" s="137"/>
      <c r="O471" s="137"/>
      <c r="P471" s="101"/>
      <c r="Q471" s="101"/>
      <c r="R471" s="101"/>
      <c r="S471" s="101"/>
      <c r="T471" s="101"/>
      <c r="U471" s="101"/>
    </row>
    <row r="472" spans="1:21" ht="86.25" customHeight="1" x14ac:dyDescent="0.25">
      <c r="A472" s="134" t="s">
        <v>304</v>
      </c>
      <c r="B472" s="135"/>
      <c r="C472" s="103" t="s">
        <v>1087</v>
      </c>
      <c r="D472" s="104"/>
      <c r="E472" s="104"/>
      <c r="F472" s="11" t="s">
        <v>1813</v>
      </c>
      <c r="G472" s="143">
        <v>0.25</v>
      </c>
      <c r="H472" s="137"/>
      <c r="I472" s="8">
        <v>0.25</v>
      </c>
      <c r="J472" s="143">
        <v>1.63</v>
      </c>
      <c r="K472" s="137"/>
      <c r="L472" s="137"/>
      <c r="M472" s="137"/>
      <c r="N472" s="137"/>
      <c r="O472" s="137"/>
      <c r="P472" s="100">
        <v>1.88</v>
      </c>
      <c r="Q472" s="101"/>
      <c r="R472" s="101"/>
      <c r="S472" s="101"/>
      <c r="T472" s="101"/>
      <c r="U472" s="101"/>
    </row>
    <row r="473" spans="1:21" ht="87" customHeight="1" x14ac:dyDescent="0.25">
      <c r="A473" s="134" t="s">
        <v>305</v>
      </c>
      <c r="B473" s="135"/>
      <c r="C473" s="103" t="s">
        <v>1088</v>
      </c>
      <c r="D473" s="104"/>
      <c r="E473" s="104"/>
      <c r="F473" s="11" t="s">
        <v>1813</v>
      </c>
      <c r="G473" s="143">
        <v>0.25</v>
      </c>
      <c r="H473" s="137"/>
      <c r="I473" s="8">
        <v>0.25</v>
      </c>
      <c r="J473" s="143">
        <v>2.46</v>
      </c>
      <c r="K473" s="137"/>
      <c r="L473" s="137"/>
      <c r="M473" s="137"/>
      <c r="N473" s="137"/>
      <c r="O473" s="137"/>
      <c r="P473" s="100">
        <v>2.71</v>
      </c>
      <c r="Q473" s="101"/>
      <c r="R473" s="101"/>
      <c r="S473" s="101"/>
      <c r="T473" s="101"/>
      <c r="U473" s="101"/>
    </row>
    <row r="474" spans="1:21" ht="90.75" customHeight="1" x14ac:dyDescent="0.25">
      <c r="A474" s="134" t="s">
        <v>306</v>
      </c>
      <c r="B474" s="135"/>
      <c r="C474" s="103" t="s">
        <v>1089</v>
      </c>
      <c r="D474" s="104"/>
      <c r="E474" s="104"/>
      <c r="F474" s="11" t="s">
        <v>1813</v>
      </c>
      <c r="G474" s="143">
        <v>0.25</v>
      </c>
      <c r="H474" s="137"/>
      <c r="I474" s="8">
        <v>0.25</v>
      </c>
      <c r="J474" s="143">
        <v>2.77</v>
      </c>
      <c r="K474" s="137"/>
      <c r="L474" s="137"/>
      <c r="M474" s="137"/>
      <c r="N474" s="137"/>
      <c r="O474" s="137"/>
      <c r="P474" s="100">
        <v>3.02</v>
      </c>
      <c r="Q474" s="101"/>
      <c r="R474" s="101"/>
      <c r="S474" s="101"/>
      <c r="T474" s="101"/>
      <c r="U474" s="101"/>
    </row>
    <row r="475" spans="1:21" ht="101.25" customHeight="1" x14ac:dyDescent="0.25">
      <c r="A475" s="134" t="s">
        <v>307</v>
      </c>
      <c r="B475" s="135"/>
      <c r="C475" s="103" t="s">
        <v>1090</v>
      </c>
      <c r="D475" s="104"/>
      <c r="E475" s="104"/>
      <c r="F475" s="11" t="s">
        <v>1813</v>
      </c>
      <c r="G475" s="143">
        <v>0.25</v>
      </c>
      <c r="H475" s="137"/>
      <c r="I475" s="8">
        <v>0.25</v>
      </c>
      <c r="J475" s="143">
        <v>1.68</v>
      </c>
      <c r="K475" s="137"/>
      <c r="L475" s="137"/>
      <c r="M475" s="137"/>
      <c r="N475" s="137"/>
      <c r="O475" s="137"/>
      <c r="P475" s="100">
        <v>1.93</v>
      </c>
      <c r="Q475" s="101"/>
      <c r="R475" s="101"/>
      <c r="S475" s="101"/>
      <c r="T475" s="101"/>
      <c r="U475" s="101"/>
    </row>
    <row r="476" spans="1:21" ht="30" customHeight="1" x14ac:dyDescent="0.25">
      <c r="A476" s="134" t="s">
        <v>308</v>
      </c>
      <c r="B476" s="135"/>
      <c r="C476" s="103" t="s">
        <v>1065</v>
      </c>
      <c r="D476" s="104"/>
      <c r="E476" s="104"/>
      <c r="F476" s="11" t="s">
        <v>1813</v>
      </c>
      <c r="G476" s="143">
        <v>0.5</v>
      </c>
      <c r="H476" s="137"/>
      <c r="I476" s="8">
        <v>0.5</v>
      </c>
      <c r="J476" s="137"/>
      <c r="K476" s="137"/>
      <c r="L476" s="137"/>
      <c r="M476" s="137"/>
      <c r="N476" s="137"/>
      <c r="O476" s="137"/>
      <c r="P476" s="100">
        <v>0.5</v>
      </c>
      <c r="Q476" s="101"/>
      <c r="R476" s="101"/>
      <c r="S476" s="101"/>
      <c r="T476" s="101"/>
      <c r="U476" s="101"/>
    </row>
    <row r="477" spans="1:21" s="15" customFormat="1" ht="16.5" customHeight="1" x14ac:dyDescent="0.2">
      <c r="A477" s="124"/>
      <c r="B477" s="125"/>
      <c r="C477" s="105" t="s">
        <v>1856</v>
      </c>
      <c r="D477" s="106"/>
      <c r="E477" s="106"/>
      <c r="F477" s="18"/>
      <c r="G477" s="144">
        <f>G472+G473+G474+G475+G476</f>
        <v>1.5</v>
      </c>
      <c r="H477" s="123"/>
      <c r="I477" s="13">
        <f>I472+I473+I474+I475+I476</f>
        <v>1.5</v>
      </c>
      <c r="J477" s="144">
        <f>J472+J473+J474+J475+J476</f>
        <v>8.5399999999999991</v>
      </c>
      <c r="K477" s="123"/>
      <c r="L477" s="123"/>
      <c r="M477" s="123"/>
      <c r="N477" s="123"/>
      <c r="O477" s="123"/>
      <c r="P477" s="100">
        <f>P472+P473+P474+P475+P476</f>
        <v>10.039999999999999</v>
      </c>
      <c r="Q477" s="101"/>
      <c r="R477" s="101"/>
      <c r="S477" s="101"/>
      <c r="T477" s="101"/>
      <c r="U477" s="101"/>
    </row>
    <row r="478" spans="1:21" ht="18.75" customHeight="1" x14ac:dyDescent="0.25">
      <c r="A478" s="124" t="s">
        <v>15</v>
      </c>
      <c r="B478" s="125"/>
      <c r="C478" s="105" t="s">
        <v>1091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ht="18.75" customHeight="1" x14ac:dyDescent="0.25">
      <c r="A479" s="124" t="s">
        <v>16</v>
      </c>
      <c r="B479" s="125"/>
      <c r="C479" s="105" t="s">
        <v>1020</v>
      </c>
      <c r="D479" s="106"/>
      <c r="E479" s="106"/>
      <c r="F479" s="9"/>
      <c r="G479" s="137"/>
      <c r="H479" s="137"/>
      <c r="I479" s="10"/>
      <c r="J479" s="137"/>
      <c r="K479" s="137"/>
      <c r="L479" s="137"/>
      <c r="M479" s="137"/>
      <c r="N479" s="137"/>
      <c r="O479" s="137"/>
      <c r="P479" s="101"/>
      <c r="Q479" s="101"/>
      <c r="R479" s="101"/>
      <c r="S479" s="101"/>
      <c r="T479" s="101"/>
      <c r="U479" s="101"/>
    </row>
    <row r="480" spans="1:21" ht="21" customHeight="1" x14ac:dyDescent="0.25">
      <c r="A480" s="134" t="s">
        <v>309</v>
      </c>
      <c r="B480" s="135"/>
      <c r="C480" s="103" t="s">
        <v>1871</v>
      </c>
      <c r="D480" s="104"/>
      <c r="E480" s="104"/>
      <c r="F480" s="11" t="s">
        <v>1814</v>
      </c>
      <c r="G480" s="143">
        <v>0.21</v>
      </c>
      <c r="H480" s="137"/>
      <c r="I480" s="8">
        <v>0.21</v>
      </c>
      <c r="J480" s="143">
        <v>0.01</v>
      </c>
      <c r="K480" s="137"/>
      <c r="L480" s="137"/>
      <c r="M480" s="137"/>
      <c r="N480" s="137"/>
      <c r="O480" s="137"/>
      <c r="P480" s="100">
        <v>0.22</v>
      </c>
      <c r="Q480" s="101"/>
      <c r="R480" s="101"/>
      <c r="S480" s="101"/>
      <c r="T480" s="101"/>
      <c r="U480" s="101"/>
    </row>
    <row r="481" spans="1:21" ht="87.75" customHeight="1" x14ac:dyDescent="0.25">
      <c r="A481" s="134" t="s">
        <v>310</v>
      </c>
      <c r="B481" s="135"/>
      <c r="C481" s="103" t="s">
        <v>1092</v>
      </c>
      <c r="D481" s="104"/>
      <c r="E481" s="104"/>
      <c r="F481" s="11" t="s">
        <v>1815</v>
      </c>
      <c r="G481" s="143">
        <v>0.21</v>
      </c>
      <c r="H481" s="137"/>
      <c r="I481" s="8">
        <v>0.21</v>
      </c>
      <c r="J481" s="143">
        <v>0.69</v>
      </c>
      <c r="K481" s="137"/>
      <c r="L481" s="137"/>
      <c r="M481" s="137"/>
      <c r="N481" s="137"/>
      <c r="O481" s="137"/>
      <c r="P481" s="100">
        <v>0.9</v>
      </c>
      <c r="Q481" s="101"/>
      <c r="R481" s="101"/>
      <c r="S481" s="101"/>
      <c r="T481" s="101"/>
      <c r="U481" s="101"/>
    </row>
    <row r="482" spans="1:21" s="15" customFormat="1" ht="15.75" customHeight="1" x14ac:dyDescent="0.2">
      <c r="A482" s="124"/>
      <c r="B482" s="125"/>
      <c r="C482" s="105" t="s">
        <v>1856</v>
      </c>
      <c r="D482" s="106"/>
      <c r="E482" s="106"/>
      <c r="F482" s="18"/>
      <c r="G482" s="144">
        <f>G480+G481</f>
        <v>0.42</v>
      </c>
      <c r="H482" s="123"/>
      <c r="I482" s="13">
        <f>I480+I481</f>
        <v>0.42</v>
      </c>
      <c r="J482" s="144">
        <f>J480+J481</f>
        <v>0.7</v>
      </c>
      <c r="K482" s="123"/>
      <c r="L482" s="123"/>
      <c r="M482" s="123"/>
      <c r="N482" s="123"/>
      <c r="O482" s="123"/>
      <c r="P482" s="100">
        <f>P480+P481</f>
        <v>1.1200000000000001</v>
      </c>
      <c r="Q482" s="101"/>
      <c r="R482" s="101"/>
      <c r="S482" s="101"/>
      <c r="T482" s="101"/>
      <c r="U482" s="101"/>
    </row>
    <row r="483" spans="1:21" ht="27" customHeight="1" x14ac:dyDescent="0.25">
      <c r="A483" s="124" t="s">
        <v>17</v>
      </c>
      <c r="B483" s="125"/>
      <c r="C483" s="105" t="s">
        <v>1093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ht="51" customHeight="1" x14ac:dyDescent="0.25">
      <c r="A484" s="134" t="s">
        <v>311</v>
      </c>
      <c r="B484" s="135"/>
      <c r="C484" s="103" t="s">
        <v>1032</v>
      </c>
      <c r="D484" s="104"/>
      <c r="E484" s="104"/>
      <c r="F484" s="11" t="s">
        <v>1813</v>
      </c>
      <c r="G484" s="143">
        <v>0.78</v>
      </c>
      <c r="H484" s="137"/>
      <c r="I484" s="8">
        <v>0.78</v>
      </c>
      <c r="J484" s="143">
        <v>0.27</v>
      </c>
      <c r="K484" s="137"/>
      <c r="L484" s="137"/>
      <c r="M484" s="137"/>
      <c r="N484" s="137"/>
      <c r="O484" s="137"/>
      <c r="P484" s="100">
        <v>1.05</v>
      </c>
      <c r="Q484" s="101"/>
      <c r="R484" s="101"/>
      <c r="S484" s="101"/>
      <c r="T484" s="101"/>
      <c r="U484" s="101"/>
    </row>
    <row r="485" spans="1:21" ht="28.5" customHeight="1" x14ac:dyDescent="0.25">
      <c r="A485" s="134" t="s">
        <v>312</v>
      </c>
      <c r="B485" s="135"/>
      <c r="C485" s="103" t="s">
        <v>926</v>
      </c>
      <c r="D485" s="104"/>
      <c r="E485" s="104"/>
      <c r="F485" s="11" t="s">
        <v>1816</v>
      </c>
      <c r="G485" s="143">
        <v>0.02</v>
      </c>
      <c r="H485" s="137"/>
      <c r="I485" s="8">
        <v>0.02</v>
      </c>
      <c r="J485" s="143">
        <v>0.15</v>
      </c>
      <c r="K485" s="137"/>
      <c r="L485" s="137"/>
      <c r="M485" s="137"/>
      <c r="N485" s="137"/>
      <c r="O485" s="137"/>
      <c r="P485" s="100">
        <v>0.17</v>
      </c>
      <c r="Q485" s="101"/>
      <c r="R485" s="101"/>
      <c r="S485" s="101"/>
      <c r="T485" s="101"/>
      <c r="U485" s="101"/>
    </row>
    <row r="486" spans="1:21" s="15" customFormat="1" ht="18" customHeight="1" x14ac:dyDescent="0.2">
      <c r="A486" s="124"/>
      <c r="B486" s="125"/>
      <c r="C486" s="105" t="s">
        <v>1856</v>
      </c>
      <c r="D486" s="106"/>
      <c r="E486" s="106"/>
      <c r="F486" s="18"/>
      <c r="G486" s="144">
        <f>G484+G485</f>
        <v>0.8</v>
      </c>
      <c r="H486" s="123"/>
      <c r="I486" s="13">
        <f>I484+I485</f>
        <v>0.8</v>
      </c>
      <c r="J486" s="144">
        <f>J484+J485</f>
        <v>0.42000000000000004</v>
      </c>
      <c r="K486" s="123"/>
      <c r="L486" s="123"/>
      <c r="M486" s="123"/>
      <c r="N486" s="123"/>
      <c r="O486" s="123"/>
      <c r="P486" s="100">
        <f>P484+P485</f>
        <v>1.22</v>
      </c>
      <c r="Q486" s="101"/>
      <c r="R486" s="101"/>
      <c r="S486" s="101"/>
      <c r="T486" s="101"/>
      <c r="U486" s="101"/>
    </row>
    <row r="487" spans="1:21" ht="26.25" customHeight="1" x14ac:dyDescent="0.25">
      <c r="A487" s="124" t="s">
        <v>18</v>
      </c>
      <c r="B487" s="125"/>
      <c r="C487" s="105" t="s">
        <v>1094</v>
      </c>
      <c r="D487" s="106"/>
      <c r="E487" s="106"/>
      <c r="F487" s="9"/>
      <c r="G487" s="137"/>
      <c r="H487" s="137"/>
      <c r="I487" s="10"/>
      <c r="J487" s="137"/>
      <c r="K487" s="137"/>
      <c r="L487" s="137"/>
      <c r="M487" s="137"/>
      <c r="N487" s="137"/>
      <c r="O487" s="137"/>
      <c r="P487" s="101"/>
      <c r="Q487" s="101"/>
      <c r="R487" s="101"/>
      <c r="S487" s="101"/>
      <c r="T487" s="101"/>
      <c r="U487" s="101"/>
    </row>
    <row r="488" spans="1:21" ht="29.25" customHeight="1" x14ac:dyDescent="0.25">
      <c r="A488" s="134" t="s">
        <v>313</v>
      </c>
      <c r="B488" s="135"/>
      <c r="C488" s="103" t="s">
        <v>1095</v>
      </c>
      <c r="D488" s="104"/>
      <c r="E488" s="104"/>
      <c r="F488" s="11" t="s">
        <v>1813</v>
      </c>
      <c r="G488" s="143">
        <v>0.63</v>
      </c>
      <c r="H488" s="137"/>
      <c r="I488" s="8">
        <v>0.63</v>
      </c>
      <c r="J488" s="143">
        <v>0.31</v>
      </c>
      <c r="K488" s="137"/>
      <c r="L488" s="137"/>
      <c r="M488" s="137"/>
      <c r="N488" s="137"/>
      <c r="O488" s="137"/>
      <c r="P488" s="100">
        <v>0.94</v>
      </c>
      <c r="Q488" s="101"/>
      <c r="R488" s="101"/>
      <c r="S488" s="101"/>
      <c r="T488" s="101"/>
      <c r="U488" s="101"/>
    </row>
    <row r="489" spans="1:21" ht="24.75" customHeight="1" x14ac:dyDescent="0.25">
      <c r="A489" s="124" t="s">
        <v>19</v>
      </c>
      <c r="B489" s="125"/>
      <c r="C489" s="105" t="s">
        <v>1096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ht="65.25" customHeight="1" x14ac:dyDescent="0.25">
      <c r="A490" s="134" t="s">
        <v>314</v>
      </c>
      <c r="B490" s="135"/>
      <c r="C490" s="103" t="s">
        <v>1097</v>
      </c>
      <c r="D490" s="104"/>
      <c r="E490" s="104"/>
      <c r="F490" s="11" t="s">
        <v>1813</v>
      </c>
      <c r="G490" s="143">
        <v>0.73</v>
      </c>
      <c r="H490" s="137"/>
      <c r="I490" s="8">
        <v>0.73</v>
      </c>
      <c r="J490" s="143">
        <v>1.44</v>
      </c>
      <c r="K490" s="137"/>
      <c r="L490" s="137"/>
      <c r="M490" s="137"/>
      <c r="N490" s="137"/>
      <c r="O490" s="137"/>
      <c r="P490" s="100">
        <v>2.17</v>
      </c>
      <c r="Q490" s="101"/>
      <c r="R490" s="101"/>
      <c r="S490" s="101"/>
      <c r="T490" s="101"/>
      <c r="U490" s="101"/>
    </row>
    <row r="491" spans="1:21" ht="37.5" customHeight="1" x14ac:dyDescent="0.25">
      <c r="A491" s="124" t="s">
        <v>20</v>
      </c>
      <c r="B491" s="125"/>
      <c r="C491" s="105" t="s">
        <v>1098</v>
      </c>
      <c r="D491" s="106"/>
      <c r="E491" s="106"/>
      <c r="F491" s="9"/>
      <c r="G491" s="137"/>
      <c r="H491" s="137"/>
      <c r="I491" s="10"/>
      <c r="J491" s="137"/>
      <c r="K491" s="137"/>
      <c r="L491" s="137"/>
      <c r="M491" s="137"/>
      <c r="N491" s="137"/>
      <c r="O491" s="137"/>
      <c r="P491" s="101"/>
      <c r="Q491" s="101"/>
      <c r="R491" s="101"/>
      <c r="S491" s="101"/>
      <c r="T491" s="101"/>
      <c r="U491" s="101"/>
    </row>
    <row r="492" spans="1:21" ht="64.5" customHeight="1" x14ac:dyDescent="0.25">
      <c r="A492" s="134" t="s">
        <v>315</v>
      </c>
      <c r="B492" s="135"/>
      <c r="C492" s="103" t="s">
        <v>1099</v>
      </c>
      <c r="D492" s="104"/>
      <c r="E492" s="104"/>
      <c r="F492" s="11" t="s">
        <v>1813</v>
      </c>
      <c r="G492" s="143">
        <v>0.94</v>
      </c>
      <c r="H492" s="137"/>
      <c r="I492" s="8">
        <v>0.94</v>
      </c>
      <c r="J492" s="143">
        <v>10.98</v>
      </c>
      <c r="K492" s="137"/>
      <c r="L492" s="137"/>
      <c r="M492" s="137"/>
      <c r="N492" s="137"/>
      <c r="O492" s="137"/>
      <c r="P492" s="100">
        <f>I492+J492</f>
        <v>11.92</v>
      </c>
      <c r="Q492" s="101"/>
      <c r="R492" s="101"/>
      <c r="S492" s="101"/>
      <c r="T492" s="101"/>
      <c r="U492" s="101"/>
    </row>
    <row r="493" spans="1:21" ht="24" customHeight="1" x14ac:dyDescent="0.25">
      <c r="A493" s="124" t="s">
        <v>21</v>
      </c>
      <c r="B493" s="125"/>
      <c r="C493" s="105" t="s">
        <v>1100</v>
      </c>
      <c r="D493" s="106"/>
      <c r="E493" s="106"/>
      <c r="F493" s="9"/>
      <c r="G493" s="137"/>
      <c r="H493" s="137"/>
      <c r="I493" s="10"/>
      <c r="J493" s="137"/>
      <c r="K493" s="137"/>
      <c r="L493" s="137"/>
      <c r="M493" s="137"/>
      <c r="N493" s="137"/>
      <c r="O493" s="137"/>
      <c r="P493" s="101"/>
      <c r="Q493" s="101"/>
      <c r="R493" s="101"/>
      <c r="S493" s="101"/>
      <c r="T493" s="101"/>
      <c r="U493" s="101"/>
    </row>
    <row r="494" spans="1:21" ht="51" customHeight="1" x14ac:dyDescent="0.25">
      <c r="A494" s="134" t="s">
        <v>316</v>
      </c>
      <c r="B494" s="135"/>
      <c r="C494" s="103" t="s">
        <v>1101</v>
      </c>
      <c r="D494" s="104"/>
      <c r="E494" s="104"/>
      <c r="F494" s="11" t="s">
        <v>1813</v>
      </c>
      <c r="G494" s="143">
        <v>0.53</v>
      </c>
      <c r="H494" s="137"/>
      <c r="I494" s="8">
        <v>0.53</v>
      </c>
      <c r="J494" s="143">
        <v>7.15</v>
      </c>
      <c r="K494" s="137"/>
      <c r="L494" s="137"/>
      <c r="M494" s="137"/>
      <c r="N494" s="137"/>
      <c r="O494" s="137"/>
      <c r="P494" s="100">
        <v>7.68</v>
      </c>
      <c r="Q494" s="101"/>
      <c r="R494" s="101"/>
      <c r="S494" s="101"/>
      <c r="T494" s="101"/>
      <c r="U494" s="101"/>
    </row>
    <row r="495" spans="1:21" ht="24" customHeight="1" x14ac:dyDescent="0.25">
      <c r="A495" s="165">
        <v>4</v>
      </c>
      <c r="B495" s="166"/>
      <c r="C495" s="129" t="s">
        <v>1102</v>
      </c>
      <c r="D495" s="130"/>
      <c r="E495" s="130"/>
      <c r="F495" s="4"/>
      <c r="G495" s="136"/>
      <c r="H495" s="136"/>
      <c r="I495" s="5"/>
      <c r="J495" s="136"/>
      <c r="K495" s="136"/>
      <c r="L495" s="136"/>
      <c r="M495" s="136"/>
      <c r="N495" s="136"/>
      <c r="O495" s="136"/>
      <c r="P495" s="126"/>
      <c r="Q495" s="126"/>
      <c r="R495" s="126"/>
      <c r="S495" s="126"/>
      <c r="T495" s="126"/>
      <c r="U495" s="126"/>
    </row>
    <row r="496" spans="1:21" ht="12.75" customHeight="1" x14ac:dyDescent="0.25">
      <c r="A496" s="124" t="s">
        <v>28</v>
      </c>
      <c r="B496" s="125"/>
      <c r="C496" s="105" t="s">
        <v>1103</v>
      </c>
      <c r="D496" s="106"/>
      <c r="E496" s="106"/>
      <c r="F496" s="9"/>
      <c r="G496" s="137"/>
      <c r="H496" s="137"/>
      <c r="I496" s="10"/>
      <c r="J496" s="137"/>
      <c r="K496" s="137"/>
      <c r="L496" s="137"/>
      <c r="M496" s="137"/>
      <c r="N496" s="137"/>
      <c r="O496" s="137"/>
      <c r="P496" s="101"/>
      <c r="Q496" s="101"/>
      <c r="R496" s="101"/>
      <c r="S496" s="101"/>
      <c r="T496" s="101"/>
      <c r="U496" s="101"/>
    </row>
    <row r="497" spans="1:21" ht="15.75" customHeight="1" x14ac:dyDescent="0.25">
      <c r="A497" s="134" t="s">
        <v>71</v>
      </c>
      <c r="B497" s="135"/>
      <c r="C497" s="103" t="s">
        <v>1871</v>
      </c>
      <c r="D497" s="104"/>
      <c r="E497" s="104"/>
      <c r="F497" s="11" t="s">
        <v>1814</v>
      </c>
      <c r="G497" s="143">
        <v>0.21</v>
      </c>
      <c r="H497" s="137"/>
      <c r="I497" s="8">
        <v>0.21</v>
      </c>
      <c r="J497" s="143">
        <v>0.01</v>
      </c>
      <c r="K497" s="137"/>
      <c r="L497" s="137"/>
      <c r="M497" s="137"/>
      <c r="N497" s="137"/>
      <c r="O497" s="137"/>
      <c r="P497" s="100">
        <v>0.22</v>
      </c>
      <c r="Q497" s="101"/>
      <c r="R497" s="101"/>
      <c r="S497" s="101"/>
      <c r="T497" s="101"/>
      <c r="U497" s="101"/>
    </row>
    <row r="498" spans="1:21" ht="14.25" customHeight="1" x14ac:dyDescent="0.25">
      <c r="A498" s="134" t="s">
        <v>72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ht="23.25" customHeight="1" x14ac:dyDescent="0.25">
      <c r="A499" s="134" t="s">
        <v>317</v>
      </c>
      <c r="B499" s="135"/>
      <c r="C499" s="103" t="s">
        <v>1104</v>
      </c>
      <c r="D499" s="104"/>
      <c r="E499" s="104"/>
      <c r="F499" s="11" t="s">
        <v>1815</v>
      </c>
      <c r="G499" s="143">
        <v>0.42</v>
      </c>
      <c r="H499" s="137"/>
      <c r="I499" s="8">
        <v>0.42</v>
      </c>
      <c r="J499" s="143">
        <v>0.22</v>
      </c>
      <c r="K499" s="137"/>
      <c r="L499" s="137"/>
      <c r="M499" s="137"/>
      <c r="N499" s="137"/>
      <c r="O499" s="137"/>
      <c r="P499" s="100">
        <v>0.64</v>
      </c>
      <c r="Q499" s="101"/>
      <c r="R499" s="101"/>
      <c r="S499" s="101"/>
      <c r="T499" s="101"/>
      <c r="U499" s="101"/>
    </row>
    <row r="500" spans="1:21" ht="74.25" customHeight="1" x14ac:dyDescent="0.25">
      <c r="A500" s="134" t="s">
        <v>318</v>
      </c>
      <c r="B500" s="135"/>
      <c r="C500" s="103" t="s">
        <v>1105</v>
      </c>
      <c r="D500" s="104"/>
      <c r="E500" s="104"/>
      <c r="F500" s="11" t="s">
        <v>1813</v>
      </c>
      <c r="G500" s="143">
        <v>0.4</v>
      </c>
      <c r="H500" s="137"/>
      <c r="I500" s="8">
        <v>0.4</v>
      </c>
      <c r="J500" s="143">
        <v>0.47</v>
      </c>
      <c r="K500" s="137"/>
      <c r="L500" s="137"/>
      <c r="M500" s="137"/>
      <c r="N500" s="137"/>
      <c r="O500" s="137"/>
      <c r="P500" s="100">
        <v>0.87</v>
      </c>
      <c r="Q500" s="101"/>
      <c r="R500" s="101"/>
      <c r="S500" s="101"/>
      <c r="T500" s="101"/>
      <c r="U500" s="101"/>
    </row>
    <row r="501" spans="1:21" s="15" customFormat="1" ht="15" customHeight="1" x14ac:dyDescent="0.2">
      <c r="A501" s="124"/>
      <c r="B501" s="125"/>
      <c r="C501" s="105" t="s">
        <v>1856</v>
      </c>
      <c r="D501" s="106"/>
      <c r="E501" s="106"/>
      <c r="F501" s="18"/>
      <c r="G501" s="144">
        <f>G497+G498+G499+G500</f>
        <v>1.4900000000000002</v>
      </c>
      <c r="H501" s="123"/>
      <c r="I501" s="13">
        <f>I497+I498+I499+I500</f>
        <v>1.4900000000000002</v>
      </c>
      <c r="J501" s="144">
        <f>J497+J498+J499+J500</f>
        <v>1.54</v>
      </c>
      <c r="K501" s="123"/>
      <c r="L501" s="123"/>
      <c r="M501" s="123"/>
      <c r="N501" s="123"/>
      <c r="O501" s="123"/>
      <c r="P501" s="100">
        <f>P497+P498+P499+P500</f>
        <v>3.0300000000000002</v>
      </c>
      <c r="Q501" s="101"/>
      <c r="R501" s="101"/>
      <c r="S501" s="101"/>
      <c r="T501" s="101"/>
      <c r="U501" s="101"/>
    </row>
    <row r="502" spans="1:21" ht="12.75" customHeight="1" x14ac:dyDescent="0.25">
      <c r="A502" s="124" t="s">
        <v>29</v>
      </c>
      <c r="B502" s="125"/>
      <c r="C502" s="105" t="s">
        <v>1106</v>
      </c>
      <c r="D502" s="106"/>
      <c r="E502" s="106"/>
      <c r="F502" s="9"/>
      <c r="G502" s="137"/>
      <c r="H502" s="137"/>
      <c r="I502" s="10"/>
      <c r="J502" s="137"/>
      <c r="K502" s="137"/>
      <c r="L502" s="137"/>
      <c r="M502" s="137"/>
      <c r="N502" s="137"/>
      <c r="O502" s="137"/>
      <c r="P502" s="101"/>
      <c r="Q502" s="101"/>
      <c r="R502" s="101"/>
      <c r="S502" s="101"/>
      <c r="T502" s="101"/>
      <c r="U502" s="101"/>
    </row>
    <row r="503" spans="1:21" ht="51.75" customHeight="1" x14ac:dyDescent="0.25">
      <c r="A503" s="134" t="s">
        <v>73</v>
      </c>
      <c r="B503" s="135"/>
      <c r="C503" s="103" t="s">
        <v>1107</v>
      </c>
      <c r="D503" s="104"/>
      <c r="E503" s="104"/>
      <c r="F503" s="11" t="s">
        <v>1813</v>
      </c>
      <c r="G503" s="143">
        <v>1.49</v>
      </c>
      <c r="H503" s="137"/>
      <c r="I503" s="8">
        <v>1.49</v>
      </c>
      <c r="J503" s="143">
        <v>0.75</v>
      </c>
      <c r="K503" s="137"/>
      <c r="L503" s="137"/>
      <c r="M503" s="137"/>
      <c r="N503" s="137"/>
      <c r="O503" s="137"/>
      <c r="P503" s="100">
        <v>2.2400000000000002</v>
      </c>
      <c r="Q503" s="101"/>
      <c r="R503" s="101"/>
      <c r="S503" s="101"/>
      <c r="T503" s="101"/>
      <c r="U503" s="101"/>
    </row>
    <row r="504" spans="1:21" ht="51" customHeight="1" x14ac:dyDescent="0.25">
      <c r="A504" s="134" t="s">
        <v>74</v>
      </c>
      <c r="B504" s="135"/>
      <c r="C504" s="103" t="s">
        <v>1108</v>
      </c>
      <c r="D504" s="104"/>
      <c r="E504" s="104"/>
      <c r="F504" s="11" t="s">
        <v>1813</v>
      </c>
      <c r="G504" s="143">
        <v>0.52</v>
      </c>
      <c r="H504" s="137"/>
      <c r="I504" s="8">
        <v>0.52</v>
      </c>
      <c r="J504" s="143">
        <v>17.39</v>
      </c>
      <c r="K504" s="137"/>
      <c r="L504" s="137"/>
      <c r="M504" s="137"/>
      <c r="N504" s="137"/>
      <c r="O504" s="137"/>
      <c r="P504" s="100">
        <v>17.91</v>
      </c>
      <c r="Q504" s="101"/>
      <c r="R504" s="101"/>
      <c r="S504" s="101"/>
      <c r="T504" s="101"/>
      <c r="U504" s="101"/>
    </row>
    <row r="505" spans="1:21" ht="125.25" customHeight="1" x14ac:dyDescent="0.25">
      <c r="A505" s="134" t="s">
        <v>319</v>
      </c>
      <c r="B505" s="135"/>
      <c r="C505" s="103" t="s">
        <v>1109</v>
      </c>
      <c r="D505" s="104"/>
      <c r="E505" s="104"/>
      <c r="F505" s="11" t="s">
        <v>1813</v>
      </c>
      <c r="G505" s="143">
        <v>0.88</v>
      </c>
      <c r="H505" s="137"/>
      <c r="I505" s="8">
        <v>0.88</v>
      </c>
      <c r="J505" s="143">
        <v>15.75</v>
      </c>
      <c r="K505" s="137"/>
      <c r="L505" s="137"/>
      <c r="M505" s="137"/>
      <c r="N505" s="137"/>
      <c r="O505" s="137"/>
      <c r="P505" s="100">
        <v>16.63</v>
      </c>
      <c r="Q505" s="101"/>
      <c r="R505" s="101"/>
      <c r="S505" s="101"/>
      <c r="T505" s="101"/>
      <c r="U505" s="101"/>
    </row>
    <row r="506" spans="1:21" ht="24.75" customHeight="1" x14ac:dyDescent="0.25">
      <c r="A506" s="165">
        <v>5</v>
      </c>
      <c r="B506" s="166"/>
      <c r="C506" s="129" t="s">
        <v>1110</v>
      </c>
      <c r="D506" s="130"/>
      <c r="E506" s="130"/>
      <c r="F506" s="4"/>
      <c r="G506" s="136"/>
      <c r="H506" s="136"/>
      <c r="I506" s="5"/>
      <c r="J506" s="136"/>
      <c r="K506" s="136"/>
      <c r="L506" s="136"/>
      <c r="M506" s="136"/>
      <c r="N506" s="136"/>
      <c r="O506" s="136"/>
      <c r="P506" s="126"/>
      <c r="Q506" s="126"/>
      <c r="R506" s="126"/>
      <c r="S506" s="126"/>
      <c r="T506" s="126"/>
      <c r="U506" s="126"/>
    </row>
    <row r="507" spans="1:21" ht="13.5" customHeight="1" x14ac:dyDescent="0.25">
      <c r="A507" s="124" t="s">
        <v>31</v>
      </c>
      <c r="B507" s="125"/>
      <c r="C507" s="105" t="s">
        <v>1111</v>
      </c>
      <c r="D507" s="106"/>
      <c r="E507" s="106"/>
      <c r="F507" s="9"/>
      <c r="G507" s="137"/>
      <c r="H507" s="137"/>
      <c r="I507" s="10"/>
      <c r="J507" s="137"/>
      <c r="K507" s="137"/>
      <c r="L507" s="137"/>
      <c r="M507" s="137"/>
      <c r="N507" s="137"/>
      <c r="O507" s="137"/>
      <c r="P507" s="101"/>
      <c r="Q507" s="101"/>
      <c r="R507" s="101"/>
      <c r="S507" s="101"/>
      <c r="T507" s="101"/>
      <c r="U507" s="101"/>
    </row>
    <row r="508" spans="1:21" ht="76.5" customHeight="1" x14ac:dyDescent="0.25">
      <c r="A508" s="134" t="s">
        <v>320</v>
      </c>
      <c r="B508" s="135"/>
      <c r="C508" s="103" t="s">
        <v>827</v>
      </c>
      <c r="D508" s="104"/>
      <c r="E508" s="104"/>
      <c r="F508" s="11" t="s">
        <v>1813</v>
      </c>
      <c r="G508" s="143">
        <v>1.75</v>
      </c>
      <c r="H508" s="137"/>
      <c r="I508" s="8">
        <v>1.75</v>
      </c>
      <c r="J508" s="143">
        <v>0.37</v>
      </c>
      <c r="K508" s="137"/>
      <c r="L508" s="137"/>
      <c r="M508" s="137"/>
      <c r="N508" s="137"/>
      <c r="O508" s="137"/>
      <c r="P508" s="100">
        <v>2.12</v>
      </c>
      <c r="Q508" s="101"/>
      <c r="R508" s="101"/>
      <c r="S508" s="101"/>
      <c r="T508" s="101"/>
      <c r="U508" s="101"/>
    </row>
    <row r="509" spans="1:21" ht="50.25" customHeight="1" x14ac:dyDescent="0.25">
      <c r="A509" s="134" t="s">
        <v>321</v>
      </c>
      <c r="B509" s="135"/>
      <c r="C509" s="103" t="s">
        <v>1112</v>
      </c>
      <c r="D509" s="104"/>
      <c r="E509" s="104"/>
      <c r="F509" s="11" t="s">
        <v>1813</v>
      </c>
      <c r="G509" s="143">
        <v>1.5</v>
      </c>
      <c r="H509" s="137"/>
      <c r="I509" s="8">
        <v>1.5</v>
      </c>
      <c r="J509" s="143">
        <v>0.16</v>
      </c>
      <c r="K509" s="137"/>
      <c r="L509" s="137"/>
      <c r="M509" s="137"/>
      <c r="N509" s="137"/>
      <c r="O509" s="137"/>
      <c r="P509" s="100">
        <v>1.66</v>
      </c>
      <c r="Q509" s="101"/>
      <c r="R509" s="101"/>
      <c r="S509" s="101"/>
      <c r="T509" s="101"/>
      <c r="U509" s="101"/>
    </row>
    <row r="510" spans="1:21" ht="75.75" customHeight="1" x14ac:dyDescent="0.25">
      <c r="A510" s="134" t="s">
        <v>322</v>
      </c>
      <c r="B510" s="135"/>
      <c r="C510" s="103" t="s">
        <v>1113</v>
      </c>
      <c r="D510" s="104"/>
      <c r="E510" s="104"/>
      <c r="F510" s="11" t="s">
        <v>1813</v>
      </c>
      <c r="G510" s="143">
        <v>4.37</v>
      </c>
      <c r="H510" s="137"/>
      <c r="I510" s="8">
        <v>4.37</v>
      </c>
      <c r="J510" s="143">
        <v>0.47</v>
      </c>
      <c r="K510" s="137"/>
      <c r="L510" s="137"/>
      <c r="M510" s="137"/>
      <c r="N510" s="137"/>
      <c r="O510" s="137"/>
      <c r="P510" s="100">
        <v>4.84</v>
      </c>
      <c r="Q510" s="101"/>
      <c r="R510" s="101"/>
      <c r="S510" s="101"/>
      <c r="T510" s="101"/>
      <c r="U510" s="101"/>
    </row>
    <row r="511" spans="1:21" ht="15.75" customHeight="1" x14ac:dyDescent="0.25">
      <c r="A511" s="134" t="s">
        <v>323</v>
      </c>
      <c r="B511" s="135"/>
      <c r="C511" s="103" t="s">
        <v>829</v>
      </c>
      <c r="D511" s="104"/>
      <c r="E511" s="104"/>
      <c r="F511" s="11" t="s">
        <v>1815</v>
      </c>
      <c r="G511" s="143">
        <v>0.46</v>
      </c>
      <c r="H511" s="137"/>
      <c r="I511" s="8">
        <v>0.46</v>
      </c>
      <c r="J511" s="143">
        <v>0.84</v>
      </c>
      <c r="K511" s="137"/>
      <c r="L511" s="137"/>
      <c r="M511" s="137"/>
      <c r="N511" s="137"/>
      <c r="O511" s="137"/>
      <c r="P511" s="100">
        <v>1.3</v>
      </c>
      <c r="Q511" s="101"/>
      <c r="R511" s="101"/>
      <c r="S511" s="101"/>
      <c r="T511" s="101"/>
      <c r="U511" s="101"/>
    </row>
    <row r="512" spans="1:21" ht="26.25" customHeight="1" x14ac:dyDescent="0.25">
      <c r="A512" s="134" t="s">
        <v>324</v>
      </c>
      <c r="B512" s="135"/>
      <c r="C512" s="103" t="s">
        <v>830</v>
      </c>
      <c r="D512" s="104"/>
      <c r="E512" s="104"/>
      <c r="F512" s="11" t="s">
        <v>1815</v>
      </c>
      <c r="G512" s="143">
        <v>0.31</v>
      </c>
      <c r="H512" s="137"/>
      <c r="I512" s="8">
        <v>0.31</v>
      </c>
      <c r="J512" s="143">
        <v>0.12</v>
      </c>
      <c r="K512" s="137"/>
      <c r="L512" s="137"/>
      <c r="M512" s="137"/>
      <c r="N512" s="137"/>
      <c r="O512" s="137"/>
      <c r="P512" s="100">
        <v>0.43</v>
      </c>
      <c r="Q512" s="101"/>
      <c r="R512" s="101"/>
      <c r="S512" s="101"/>
      <c r="T512" s="101"/>
      <c r="U512" s="101"/>
    </row>
    <row r="513" spans="1:21" ht="27" customHeight="1" x14ac:dyDescent="0.25">
      <c r="A513" s="134" t="s">
        <v>325</v>
      </c>
      <c r="B513" s="135"/>
      <c r="C513" s="103" t="s">
        <v>1114</v>
      </c>
      <c r="D513" s="104"/>
      <c r="E513" s="104"/>
      <c r="F513" s="11" t="s">
        <v>1816</v>
      </c>
      <c r="G513" s="143">
        <v>0.6</v>
      </c>
      <c r="H513" s="137"/>
      <c r="I513" s="8">
        <v>0.6</v>
      </c>
      <c r="J513" s="143">
        <v>0.68</v>
      </c>
      <c r="K513" s="137"/>
      <c r="L513" s="137"/>
      <c r="M513" s="137"/>
      <c r="N513" s="137"/>
      <c r="O513" s="137"/>
      <c r="P513" s="100">
        <v>1.28</v>
      </c>
      <c r="Q513" s="101"/>
      <c r="R513" s="101"/>
      <c r="S513" s="101"/>
      <c r="T513" s="101"/>
      <c r="U513" s="101"/>
    </row>
    <row r="514" spans="1:21" ht="14.25" customHeight="1" x14ac:dyDescent="0.25">
      <c r="A514" s="134" t="s">
        <v>326</v>
      </c>
      <c r="B514" s="135"/>
      <c r="C514" s="103" t="s">
        <v>1871</v>
      </c>
      <c r="D514" s="104"/>
      <c r="E514" s="104"/>
      <c r="F514" s="11" t="s">
        <v>1814</v>
      </c>
      <c r="G514" s="143">
        <v>0.21</v>
      </c>
      <c r="H514" s="137"/>
      <c r="I514" s="8">
        <v>0.21</v>
      </c>
      <c r="J514" s="143">
        <v>0.01</v>
      </c>
      <c r="K514" s="137"/>
      <c r="L514" s="137"/>
      <c r="M514" s="137"/>
      <c r="N514" s="137"/>
      <c r="O514" s="137"/>
      <c r="P514" s="100">
        <v>0.22</v>
      </c>
      <c r="Q514" s="101"/>
      <c r="R514" s="101"/>
      <c r="S514" s="101"/>
      <c r="T514" s="101"/>
      <c r="U514" s="101"/>
    </row>
    <row r="515" spans="1:21" s="15" customFormat="1" ht="13.5" customHeight="1" x14ac:dyDescent="0.2">
      <c r="A515" s="124"/>
      <c r="B515" s="125"/>
      <c r="C515" s="105" t="s">
        <v>1856</v>
      </c>
      <c r="D515" s="106"/>
      <c r="E515" s="106"/>
      <c r="F515" s="18"/>
      <c r="G515" s="144">
        <f>G508+G509+G510+G511+G512+G513+G514</f>
        <v>9.2000000000000011</v>
      </c>
      <c r="H515" s="123"/>
      <c r="I515" s="13">
        <f>I508+I509+I510+I511+I512+I514+I513</f>
        <v>9.2000000000000011</v>
      </c>
      <c r="J515" s="144">
        <f>J508+J509+J510+J511+J512+J513+J514</f>
        <v>2.65</v>
      </c>
      <c r="K515" s="123"/>
      <c r="L515" s="123"/>
      <c r="M515" s="123"/>
      <c r="N515" s="123"/>
      <c r="O515" s="123"/>
      <c r="P515" s="100">
        <f>P508+P509+P510+P511+P512+P513+P514</f>
        <v>11.850000000000001</v>
      </c>
      <c r="Q515" s="101"/>
      <c r="R515" s="101"/>
      <c r="S515" s="101"/>
      <c r="T515" s="101"/>
      <c r="U515" s="101"/>
    </row>
    <row r="516" spans="1:21" ht="38.25" customHeight="1" x14ac:dyDescent="0.25">
      <c r="A516" s="124" t="s">
        <v>32</v>
      </c>
      <c r="B516" s="125"/>
      <c r="C516" s="105" t="s">
        <v>1115</v>
      </c>
      <c r="D516" s="106"/>
      <c r="E516" s="106"/>
      <c r="F516" s="9"/>
      <c r="G516" s="137"/>
      <c r="H516" s="137"/>
      <c r="I516" s="10"/>
      <c r="J516" s="137"/>
      <c r="K516" s="137"/>
      <c r="L516" s="137"/>
      <c r="M516" s="137"/>
      <c r="N516" s="137"/>
      <c r="O516" s="137"/>
      <c r="P516" s="101"/>
      <c r="Q516" s="101"/>
      <c r="R516" s="101"/>
      <c r="S516" s="101"/>
      <c r="T516" s="101"/>
      <c r="U516" s="101"/>
    </row>
    <row r="517" spans="1:21" ht="36.75" customHeight="1" x14ac:dyDescent="0.25">
      <c r="A517" s="134" t="s">
        <v>327</v>
      </c>
      <c r="B517" s="135"/>
      <c r="C517" s="103" t="s">
        <v>827</v>
      </c>
      <c r="D517" s="104"/>
      <c r="E517" s="104"/>
      <c r="F517" s="11" t="s">
        <v>1813</v>
      </c>
      <c r="G517" s="143">
        <v>1.75</v>
      </c>
      <c r="H517" s="137"/>
      <c r="I517" s="8">
        <v>1.75</v>
      </c>
      <c r="J517" s="143">
        <v>0.37</v>
      </c>
      <c r="K517" s="137"/>
      <c r="L517" s="137"/>
      <c r="M517" s="137"/>
      <c r="N517" s="137"/>
      <c r="O517" s="137"/>
      <c r="P517" s="100">
        <v>2.12</v>
      </c>
      <c r="Q517" s="101"/>
      <c r="R517" s="101"/>
      <c r="S517" s="101"/>
      <c r="T517" s="101"/>
      <c r="U517" s="101"/>
    </row>
    <row r="518" spans="1:21" ht="26.25" customHeight="1" x14ac:dyDescent="0.25">
      <c r="A518" s="134" t="s">
        <v>328</v>
      </c>
      <c r="B518" s="135"/>
      <c r="C518" s="103" t="s">
        <v>1112</v>
      </c>
      <c r="D518" s="104"/>
      <c r="E518" s="104"/>
      <c r="F518" s="11" t="s">
        <v>1813</v>
      </c>
      <c r="G518" s="143">
        <v>1.5</v>
      </c>
      <c r="H518" s="137"/>
      <c r="I518" s="8">
        <v>1.5</v>
      </c>
      <c r="J518" s="143">
        <v>0.16</v>
      </c>
      <c r="K518" s="137"/>
      <c r="L518" s="137"/>
      <c r="M518" s="137"/>
      <c r="N518" s="137"/>
      <c r="O518" s="137"/>
      <c r="P518" s="100">
        <v>1.66</v>
      </c>
      <c r="Q518" s="101"/>
      <c r="R518" s="101"/>
      <c r="S518" s="101"/>
      <c r="T518" s="101"/>
      <c r="U518" s="101"/>
    </row>
    <row r="519" spans="1:21" ht="14.25" customHeight="1" x14ac:dyDescent="0.25">
      <c r="A519" s="134" t="s">
        <v>329</v>
      </c>
      <c r="B519" s="135"/>
      <c r="C519" s="103" t="s">
        <v>829</v>
      </c>
      <c r="D519" s="104"/>
      <c r="E519" s="104"/>
      <c r="F519" s="11" t="s">
        <v>1815</v>
      </c>
      <c r="G519" s="143">
        <v>0.46</v>
      </c>
      <c r="H519" s="137"/>
      <c r="I519" s="8">
        <v>0.46</v>
      </c>
      <c r="J519" s="143">
        <v>0.84</v>
      </c>
      <c r="K519" s="137"/>
      <c r="L519" s="137"/>
      <c r="M519" s="137"/>
      <c r="N519" s="137"/>
      <c r="O519" s="137"/>
      <c r="P519" s="100">
        <v>1.3</v>
      </c>
      <c r="Q519" s="101"/>
      <c r="R519" s="101"/>
      <c r="S519" s="101"/>
      <c r="T519" s="101"/>
      <c r="U519" s="101"/>
    </row>
    <row r="520" spans="1:21" ht="24" customHeight="1" x14ac:dyDescent="0.25">
      <c r="A520" s="134" t="s">
        <v>330</v>
      </c>
      <c r="B520" s="135"/>
      <c r="C520" s="103" t="s">
        <v>830</v>
      </c>
      <c r="D520" s="104"/>
      <c r="E520" s="104"/>
      <c r="F520" s="11" t="s">
        <v>1815</v>
      </c>
      <c r="G520" s="143">
        <v>0.31</v>
      </c>
      <c r="H520" s="137"/>
      <c r="I520" s="8">
        <v>0.31</v>
      </c>
      <c r="J520" s="143">
        <v>0.12</v>
      </c>
      <c r="K520" s="137"/>
      <c r="L520" s="137"/>
      <c r="M520" s="137"/>
      <c r="N520" s="137"/>
      <c r="O520" s="137"/>
      <c r="P520" s="100">
        <v>0.43</v>
      </c>
      <c r="Q520" s="101"/>
      <c r="R520" s="101"/>
      <c r="S520" s="101"/>
      <c r="T520" s="101"/>
      <c r="U520" s="101"/>
    </row>
    <row r="521" spans="1:21" ht="28.5" customHeight="1" x14ac:dyDescent="0.25">
      <c r="A521" s="134" t="s">
        <v>331</v>
      </c>
      <c r="B521" s="135"/>
      <c r="C521" s="103" t="s">
        <v>1114</v>
      </c>
      <c r="D521" s="104"/>
      <c r="E521" s="104"/>
      <c r="F521" s="11" t="s">
        <v>1816</v>
      </c>
      <c r="G521" s="143">
        <v>0.6</v>
      </c>
      <c r="H521" s="137"/>
      <c r="I521" s="8">
        <v>0.6</v>
      </c>
      <c r="J521" s="143">
        <v>0.68</v>
      </c>
      <c r="K521" s="137"/>
      <c r="L521" s="137"/>
      <c r="M521" s="137"/>
      <c r="N521" s="137"/>
      <c r="O521" s="137"/>
      <c r="P521" s="100">
        <v>1.28</v>
      </c>
      <c r="Q521" s="101"/>
      <c r="R521" s="101"/>
      <c r="S521" s="101"/>
      <c r="T521" s="101"/>
      <c r="U521" s="101"/>
    </row>
    <row r="522" spans="1:21" ht="13.5" customHeight="1" x14ac:dyDescent="0.25">
      <c r="A522" s="134" t="s">
        <v>332</v>
      </c>
      <c r="B522" s="135"/>
      <c r="C522" s="103" t="s">
        <v>1871</v>
      </c>
      <c r="D522" s="104"/>
      <c r="E522" s="104"/>
      <c r="F522" s="11" t="s">
        <v>1814</v>
      </c>
      <c r="G522" s="143">
        <v>0.21</v>
      </c>
      <c r="H522" s="137"/>
      <c r="I522" s="8">
        <v>0.21</v>
      </c>
      <c r="J522" s="143">
        <v>0.01</v>
      </c>
      <c r="K522" s="137"/>
      <c r="L522" s="137"/>
      <c r="M522" s="137"/>
      <c r="N522" s="137"/>
      <c r="O522" s="137"/>
      <c r="P522" s="100">
        <v>0.22</v>
      </c>
      <c r="Q522" s="101"/>
      <c r="R522" s="101"/>
      <c r="S522" s="101"/>
      <c r="T522" s="101"/>
      <c r="U522" s="101"/>
    </row>
    <row r="523" spans="1:21" s="15" customFormat="1" ht="15" customHeight="1" x14ac:dyDescent="0.2">
      <c r="A523" s="124"/>
      <c r="B523" s="125"/>
      <c r="C523" s="105" t="s">
        <v>1856</v>
      </c>
      <c r="D523" s="106"/>
      <c r="E523" s="106"/>
      <c r="F523" s="18"/>
      <c r="G523" s="144">
        <f>SUM(G517:H522)</f>
        <v>4.8299999999999992</v>
      </c>
      <c r="H523" s="123"/>
      <c r="I523" s="13">
        <f>SUM(I517:I522)</f>
        <v>4.8299999999999992</v>
      </c>
      <c r="J523" s="144">
        <f>SUM(J517:M522)</f>
        <v>2.1800000000000002</v>
      </c>
      <c r="K523" s="123"/>
      <c r="L523" s="123"/>
      <c r="M523" s="123"/>
      <c r="N523" s="123"/>
      <c r="O523" s="123"/>
      <c r="P523" s="100">
        <f>SUM(P517:U522)</f>
        <v>7.01</v>
      </c>
      <c r="Q523" s="101"/>
      <c r="R523" s="101"/>
      <c r="S523" s="101"/>
      <c r="T523" s="101"/>
      <c r="U523" s="101"/>
    </row>
    <row r="524" spans="1:21" ht="88.5" customHeight="1" x14ac:dyDescent="0.25">
      <c r="A524" s="124" t="s">
        <v>33</v>
      </c>
      <c r="B524" s="125"/>
      <c r="C524" s="105" t="s">
        <v>1116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ht="50.25" customHeight="1" x14ac:dyDescent="0.25">
      <c r="A525" s="222" t="s">
        <v>333</v>
      </c>
      <c r="B525" s="223"/>
      <c r="C525" s="103" t="s">
        <v>827</v>
      </c>
      <c r="D525" s="104"/>
      <c r="E525" s="104"/>
      <c r="F525" s="11" t="s">
        <v>1813</v>
      </c>
      <c r="G525" s="143">
        <v>1.75</v>
      </c>
      <c r="H525" s="137"/>
      <c r="I525" s="8">
        <v>1.75</v>
      </c>
      <c r="J525" s="143">
        <v>0.37</v>
      </c>
      <c r="K525" s="137"/>
      <c r="L525" s="137"/>
      <c r="M525" s="137"/>
      <c r="N525" s="137"/>
      <c r="O525" s="137"/>
      <c r="P525" s="100">
        <v>2.12</v>
      </c>
      <c r="Q525" s="101"/>
      <c r="R525" s="101"/>
      <c r="S525" s="101"/>
      <c r="T525" s="101"/>
      <c r="U525" s="101"/>
    </row>
    <row r="526" spans="1:21" ht="49.5" customHeight="1" x14ac:dyDescent="0.25">
      <c r="A526" s="134" t="s">
        <v>334</v>
      </c>
      <c r="B526" s="135"/>
      <c r="C526" s="103" t="s">
        <v>1112</v>
      </c>
      <c r="D526" s="104"/>
      <c r="E526" s="104"/>
      <c r="F526" s="11" t="s">
        <v>1813</v>
      </c>
      <c r="G526" s="143">
        <v>1.5</v>
      </c>
      <c r="H526" s="137"/>
      <c r="I526" s="8">
        <v>1.5</v>
      </c>
      <c r="J526" s="143">
        <v>0.16</v>
      </c>
      <c r="K526" s="137"/>
      <c r="L526" s="137"/>
      <c r="M526" s="137"/>
      <c r="N526" s="137"/>
      <c r="O526" s="137"/>
      <c r="P526" s="100">
        <v>1.66</v>
      </c>
      <c r="Q526" s="101"/>
      <c r="R526" s="101"/>
      <c r="S526" s="101"/>
      <c r="T526" s="101"/>
      <c r="U526" s="101"/>
    </row>
    <row r="527" spans="1:21" ht="89.25" customHeight="1" x14ac:dyDescent="0.25">
      <c r="A527" s="134" t="s">
        <v>335</v>
      </c>
      <c r="B527" s="135"/>
      <c r="C527" s="103" t="s">
        <v>1117</v>
      </c>
      <c r="D527" s="104"/>
      <c r="E527" s="104"/>
      <c r="F527" s="11" t="s">
        <v>1813</v>
      </c>
      <c r="G527" s="143">
        <v>1.04</v>
      </c>
      <c r="H527" s="137"/>
      <c r="I527" s="8">
        <v>1.04</v>
      </c>
      <c r="J527" s="143">
        <v>6.14</v>
      </c>
      <c r="K527" s="137"/>
      <c r="L527" s="137"/>
      <c r="M527" s="137"/>
      <c r="N527" s="137"/>
      <c r="O527" s="137"/>
      <c r="P527" s="100">
        <v>7.18</v>
      </c>
      <c r="Q527" s="101"/>
      <c r="R527" s="101"/>
      <c r="S527" s="101"/>
      <c r="T527" s="101"/>
      <c r="U527" s="101"/>
    </row>
    <row r="528" spans="1:21" ht="17.25" customHeight="1" x14ac:dyDescent="0.25">
      <c r="A528" s="134" t="s">
        <v>336</v>
      </c>
      <c r="B528" s="135"/>
      <c r="C528" s="103" t="s">
        <v>829</v>
      </c>
      <c r="D528" s="104"/>
      <c r="E528" s="104"/>
      <c r="F528" s="11" t="s">
        <v>1815</v>
      </c>
      <c r="G528" s="143">
        <v>0.46</v>
      </c>
      <c r="H528" s="137"/>
      <c r="I528" s="8">
        <v>0.46</v>
      </c>
      <c r="J528" s="143">
        <v>0.84</v>
      </c>
      <c r="K528" s="137"/>
      <c r="L528" s="137"/>
      <c r="M528" s="137"/>
      <c r="N528" s="137"/>
      <c r="O528" s="137"/>
      <c r="P528" s="100">
        <v>1.3</v>
      </c>
      <c r="Q528" s="101"/>
      <c r="R528" s="101"/>
      <c r="S528" s="101"/>
      <c r="T528" s="101"/>
      <c r="U528" s="101"/>
    </row>
    <row r="529" spans="1:21" ht="27" customHeight="1" x14ac:dyDescent="0.25">
      <c r="A529" s="134" t="s">
        <v>337</v>
      </c>
      <c r="B529" s="135"/>
      <c r="C529" s="103" t="s">
        <v>830</v>
      </c>
      <c r="D529" s="104"/>
      <c r="E529" s="104"/>
      <c r="F529" s="11" t="s">
        <v>1815</v>
      </c>
      <c r="G529" s="143">
        <v>0.31</v>
      </c>
      <c r="H529" s="137"/>
      <c r="I529" s="8">
        <v>0.31</v>
      </c>
      <c r="J529" s="143">
        <v>0.12</v>
      </c>
      <c r="K529" s="137"/>
      <c r="L529" s="137"/>
      <c r="M529" s="137"/>
      <c r="N529" s="137"/>
      <c r="O529" s="137"/>
      <c r="P529" s="100">
        <v>0.43</v>
      </c>
      <c r="Q529" s="101"/>
      <c r="R529" s="101"/>
      <c r="S529" s="101"/>
      <c r="T529" s="101"/>
      <c r="U529" s="101"/>
    </row>
    <row r="530" spans="1:21" ht="27.75" customHeight="1" x14ac:dyDescent="0.25">
      <c r="A530" s="134" t="s">
        <v>338</v>
      </c>
      <c r="B530" s="135"/>
      <c r="C530" s="103" t="s">
        <v>1114</v>
      </c>
      <c r="D530" s="104"/>
      <c r="E530" s="104"/>
      <c r="F530" s="11" t="s">
        <v>1816</v>
      </c>
      <c r="G530" s="143">
        <v>0.6</v>
      </c>
      <c r="H530" s="137"/>
      <c r="I530" s="8">
        <v>0.6</v>
      </c>
      <c r="J530" s="143">
        <v>0.68</v>
      </c>
      <c r="K530" s="137"/>
      <c r="L530" s="137"/>
      <c r="M530" s="137"/>
      <c r="N530" s="137"/>
      <c r="O530" s="137"/>
      <c r="P530" s="100">
        <v>1.28</v>
      </c>
      <c r="Q530" s="101"/>
      <c r="R530" s="101"/>
      <c r="S530" s="101"/>
      <c r="T530" s="101"/>
      <c r="U530" s="101"/>
    </row>
    <row r="531" spans="1:21" ht="23.25" customHeight="1" x14ac:dyDescent="0.25">
      <c r="A531" s="134" t="s">
        <v>339</v>
      </c>
      <c r="B531" s="135"/>
      <c r="C531" s="103" t="s">
        <v>1871</v>
      </c>
      <c r="D531" s="104"/>
      <c r="E531" s="104"/>
      <c r="F531" s="11" t="s">
        <v>1814</v>
      </c>
      <c r="G531" s="143">
        <v>0.21</v>
      </c>
      <c r="H531" s="137"/>
      <c r="I531" s="8">
        <v>0.21</v>
      </c>
      <c r="J531" s="143">
        <v>0.01</v>
      </c>
      <c r="K531" s="137"/>
      <c r="L531" s="137"/>
      <c r="M531" s="137"/>
      <c r="N531" s="137"/>
      <c r="O531" s="137"/>
      <c r="P531" s="100">
        <v>0.22</v>
      </c>
      <c r="Q531" s="101"/>
      <c r="R531" s="101"/>
      <c r="S531" s="101"/>
      <c r="T531" s="101"/>
      <c r="U531" s="101"/>
    </row>
    <row r="532" spans="1:21" s="15" customFormat="1" ht="15.75" customHeight="1" x14ac:dyDescent="0.2">
      <c r="A532" s="124"/>
      <c r="B532" s="125"/>
      <c r="C532" s="105" t="s">
        <v>1856</v>
      </c>
      <c r="D532" s="106"/>
      <c r="E532" s="106"/>
      <c r="F532" s="18"/>
      <c r="G532" s="144">
        <f>G525+G526+G527+G528+G529+G530+G531</f>
        <v>5.8699999999999992</v>
      </c>
      <c r="H532" s="123"/>
      <c r="I532" s="13">
        <f>I525+I526+I527+I528+I529+I530+I531</f>
        <v>5.8699999999999992</v>
      </c>
      <c r="J532" s="144">
        <f>J525+J526+J527+J528+J529+J530+J531</f>
        <v>8.32</v>
      </c>
      <c r="K532" s="123"/>
      <c r="L532" s="123"/>
      <c r="M532" s="123"/>
      <c r="N532" s="123"/>
      <c r="O532" s="123"/>
      <c r="P532" s="100">
        <f>P525+P526+P527+P528+P529+P530+P531</f>
        <v>14.190000000000001</v>
      </c>
      <c r="Q532" s="101"/>
      <c r="R532" s="101"/>
      <c r="S532" s="101"/>
      <c r="T532" s="101"/>
      <c r="U532" s="101"/>
    </row>
    <row r="533" spans="1:21" ht="38.25" customHeight="1" x14ac:dyDescent="0.25">
      <c r="A533" s="124" t="s">
        <v>34</v>
      </c>
      <c r="B533" s="125"/>
      <c r="C533" s="105" t="s">
        <v>1118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ht="75.75" customHeight="1" x14ac:dyDescent="0.25">
      <c r="A534" s="134" t="s">
        <v>340</v>
      </c>
      <c r="B534" s="135"/>
      <c r="C534" s="103" t="s">
        <v>1119</v>
      </c>
      <c r="D534" s="104"/>
      <c r="E534" s="104"/>
      <c r="F534" s="11" t="s">
        <v>1813</v>
      </c>
      <c r="G534" s="143">
        <v>5.01</v>
      </c>
      <c r="H534" s="137"/>
      <c r="I534" s="8">
        <v>5.01</v>
      </c>
      <c r="J534" s="143">
        <v>1.27</v>
      </c>
      <c r="K534" s="137"/>
      <c r="L534" s="137"/>
      <c r="M534" s="137"/>
      <c r="N534" s="137"/>
      <c r="O534" s="137"/>
      <c r="P534" s="100">
        <v>6.28</v>
      </c>
      <c r="Q534" s="101"/>
      <c r="R534" s="101"/>
      <c r="S534" s="101"/>
      <c r="T534" s="101"/>
      <c r="U534" s="101"/>
    </row>
    <row r="535" spans="1:21" ht="28.5" customHeight="1" x14ac:dyDescent="0.25">
      <c r="A535" s="124" t="s">
        <v>341</v>
      </c>
      <c r="B535" s="125"/>
      <c r="C535" s="105" t="s">
        <v>1120</v>
      </c>
      <c r="D535" s="106"/>
      <c r="E535" s="106"/>
      <c r="F535" s="9"/>
      <c r="G535" s="137"/>
      <c r="H535" s="137"/>
      <c r="I535" s="10"/>
      <c r="J535" s="137"/>
      <c r="K535" s="137"/>
      <c r="L535" s="137"/>
      <c r="M535" s="137"/>
      <c r="N535" s="137"/>
      <c r="O535" s="137"/>
      <c r="P535" s="101"/>
      <c r="Q535" s="101"/>
      <c r="R535" s="101"/>
      <c r="S535" s="101"/>
      <c r="T535" s="101"/>
      <c r="U535" s="101"/>
    </row>
    <row r="536" spans="1:21" ht="90.75" customHeight="1" x14ac:dyDescent="0.25">
      <c r="A536" s="134" t="s">
        <v>342</v>
      </c>
      <c r="B536" s="135"/>
      <c r="C536" s="103" t="s">
        <v>1121</v>
      </c>
      <c r="D536" s="104"/>
      <c r="E536" s="104"/>
      <c r="F536" s="11" t="s">
        <v>1813</v>
      </c>
      <c r="G536" s="143">
        <v>3.89</v>
      </c>
      <c r="H536" s="137"/>
      <c r="I536" s="8">
        <v>3.89</v>
      </c>
      <c r="J536" s="143">
        <v>24.09</v>
      </c>
      <c r="K536" s="137"/>
      <c r="L536" s="137"/>
      <c r="M536" s="137"/>
      <c r="N536" s="137"/>
      <c r="O536" s="137"/>
      <c r="P536" s="100">
        <v>27.98</v>
      </c>
      <c r="Q536" s="101"/>
      <c r="R536" s="101"/>
      <c r="S536" s="101"/>
      <c r="T536" s="101"/>
      <c r="U536" s="101"/>
    </row>
    <row r="537" spans="1:21" ht="16.5" customHeight="1" x14ac:dyDescent="0.25">
      <c r="A537" s="124" t="s">
        <v>343</v>
      </c>
      <c r="B537" s="125"/>
      <c r="C537" s="105" t="s">
        <v>1122</v>
      </c>
      <c r="D537" s="106"/>
      <c r="E537" s="106"/>
      <c r="F537" s="9"/>
      <c r="G537" s="137"/>
      <c r="H537" s="137"/>
      <c r="I537" s="10"/>
      <c r="J537" s="137"/>
      <c r="K537" s="137"/>
      <c r="L537" s="137"/>
      <c r="M537" s="137"/>
      <c r="N537" s="137"/>
      <c r="O537" s="137"/>
      <c r="P537" s="101"/>
      <c r="Q537" s="101"/>
      <c r="R537" s="101"/>
      <c r="S537" s="101"/>
      <c r="T537" s="101"/>
      <c r="U537" s="101"/>
    </row>
    <row r="538" spans="1:21" ht="19.5" customHeight="1" x14ac:dyDescent="0.25">
      <c r="A538" s="124" t="s">
        <v>344</v>
      </c>
      <c r="B538" s="125"/>
      <c r="C538" s="105" t="s">
        <v>1020</v>
      </c>
      <c r="D538" s="106"/>
      <c r="E538" s="106"/>
      <c r="F538" s="9"/>
      <c r="G538" s="137"/>
      <c r="H538" s="137"/>
      <c r="I538" s="10"/>
      <c r="J538" s="137"/>
      <c r="K538" s="137"/>
      <c r="L538" s="137"/>
      <c r="M538" s="137"/>
      <c r="N538" s="137"/>
      <c r="O538" s="137"/>
      <c r="P538" s="101"/>
      <c r="Q538" s="101"/>
      <c r="R538" s="101"/>
      <c r="S538" s="101"/>
      <c r="T538" s="101"/>
      <c r="U538" s="101"/>
    </row>
    <row r="539" spans="1:21" ht="22.5" customHeight="1" x14ac:dyDescent="0.25">
      <c r="A539" s="134" t="s">
        <v>345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ht="19.5" customHeight="1" x14ac:dyDescent="0.25">
      <c r="A540" s="134" t="s">
        <v>346</v>
      </c>
      <c r="B540" s="135"/>
      <c r="C540" s="103" t="s">
        <v>829</v>
      </c>
      <c r="D540" s="104"/>
      <c r="E540" s="104"/>
      <c r="F540" s="11" t="s">
        <v>1815</v>
      </c>
      <c r="G540" s="143">
        <v>0.46</v>
      </c>
      <c r="H540" s="137"/>
      <c r="I540" s="8">
        <v>0.46</v>
      </c>
      <c r="J540" s="143">
        <v>0.84</v>
      </c>
      <c r="K540" s="137"/>
      <c r="L540" s="137"/>
      <c r="M540" s="137"/>
      <c r="N540" s="137"/>
      <c r="O540" s="137"/>
      <c r="P540" s="100">
        <v>1.3</v>
      </c>
      <c r="Q540" s="101"/>
      <c r="R540" s="101"/>
      <c r="S540" s="101"/>
      <c r="T540" s="101"/>
      <c r="U540" s="101"/>
    </row>
    <row r="541" spans="1:21" ht="27.75" customHeight="1" x14ac:dyDescent="0.25">
      <c r="A541" s="134" t="s">
        <v>347</v>
      </c>
      <c r="B541" s="135"/>
      <c r="C541" s="103" t="s">
        <v>830</v>
      </c>
      <c r="D541" s="104"/>
      <c r="E541" s="104"/>
      <c r="F541" s="11" t="s">
        <v>1815</v>
      </c>
      <c r="G541" s="143">
        <v>0.31</v>
      </c>
      <c r="H541" s="137"/>
      <c r="I541" s="8">
        <v>0.31</v>
      </c>
      <c r="J541" s="143">
        <v>0.12</v>
      </c>
      <c r="K541" s="137"/>
      <c r="L541" s="137"/>
      <c r="M541" s="137"/>
      <c r="N541" s="137"/>
      <c r="O541" s="137"/>
      <c r="P541" s="100">
        <v>0.43</v>
      </c>
      <c r="Q541" s="101"/>
      <c r="R541" s="101"/>
      <c r="S541" s="101"/>
      <c r="T541" s="101"/>
      <c r="U541" s="101"/>
    </row>
    <row r="542" spans="1:21" s="15" customFormat="1" ht="19.5" customHeight="1" x14ac:dyDescent="0.2">
      <c r="A542" s="124"/>
      <c r="B542" s="125"/>
      <c r="C542" s="145" t="s">
        <v>1856</v>
      </c>
      <c r="D542" s="146"/>
      <c r="E542" s="146"/>
      <c r="F542" s="12"/>
      <c r="G542" s="144">
        <f>SUM(G539:H541)</f>
        <v>0.98</v>
      </c>
      <c r="H542" s="123"/>
      <c r="I542" s="13">
        <f>I539+I540+I541</f>
        <v>0.98</v>
      </c>
      <c r="J542" s="144">
        <f>J539+J540+J541</f>
        <v>0.97</v>
      </c>
      <c r="K542" s="123"/>
      <c r="L542" s="123"/>
      <c r="M542" s="123"/>
      <c r="N542" s="123"/>
      <c r="O542" s="123"/>
      <c r="P542" s="100">
        <f>P539+P540+P541</f>
        <v>1.95</v>
      </c>
      <c r="Q542" s="101"/>
      <c r="R542" s="101"/>
      <c r="S542" s="101"/>
      <c r="T542" s="101"/>
      <c r="U542" s="101"/>
    </row>
    <row r="543" spans="1:21" ht="63.75" customHeight="1" x14ac:dyDescent="0.25">
      <c r="A543" s="134" t="s">
        <v>348</v>
      </c>
      <c r="B543" s="135"/>
      <c r="C543" s="103" t="s">
        <v>1123</v>
      </c>
      <c r="D543" s="104"/>
      <c r="E543" s="104"/>
      <c r="F543" s="11" t="s">
        <v>1813</v>
      </c>
      <c r="G543" s="143">
        <v>3.24</v>
      </c>
      <c r="H543" s="137"/>
      <c r="I543" s="8">
        <v>3.24</v>
      </c>
      <c r="J543" s="143">
        <v>0.63</v>
      </c>
      <c r="K543" s="137"/>
      <c r="L543" s="137"/>
      <c r="M543" s="137"/>
      <c r="N543" s="137"/>
      <c r="O543" s="137"/>
      <c r="P543" s="100">
        <v>3.87</v>
      </c>
      <c r="Q543" s="101"/>
      <c r="R543" s="101"/>
      <c r="S543" s="101"/>
      <c r="T543" s="101"/>
      <c r="U543" s="101"/>
    </row>
    <row r="544" spans="1:21" ht="42" customHeight="1" x14ac:dyDescent="0.25">
      <c r="A544" s="134" t="s">
        <v>349</v>
      </c>
      <c r="B544" s="135"/>
      <c r="C544" s="103" t="s">
        <v>1124</v>
      </c>
      <c r="D544" s="104"/>
      <c r="E544" s="104"/>
      <c r="F544" s="11" t="s">
        <v>1813</v>
      </c>
      <c r="G544" s="143">
        <v>1.04</v>
      </c>
      <c r="H544" s="137"/>
      <c r="I544" s="8">
        <v>1.04</v>
      </c>
      <c r="J544" s="143">
        <v>7.0000000000000007E-2</v>
      </c>
      <c r="K544" s="137"/>
      <c r="L544" s="137"/>
      <c r="M544" s="137"/>
      <c r="N544" s="137"/>
      <c r="O544" s="137"/>
      <c r="P544" s="100">
        <v>1.1100000000000001</v>
      </c>
      <c r="Q544" s="101"/>
      <c r="R544" s="101"/>
      <c r="S544" s="101"/>
      <c r="T544" s="101"/>
      <c r="U544" s="101"/>
    </row>
    <row r="545" spans="1:21" ht="40.5" customHeight="1" x14ac:dyDescent="0.25">
      <c r="A545" s="134" t="s">
        <v>350</v>
      </c>
      <c r="B545" s="135"/>
      <c r="C545" s="103" t="s">
        <v>1125</v>
      </c>
      <c r="D545" s="104"/>
      <c r="E545" s="104"/>
      <c r="F545" s="11" t="s">
        <v>1813</v>
      </c>
      <c r="G545" s="143">
        <v>1.04</v>
      </c>
      <c r="H545" s="137"/>
      <c r="I545" s="8">
        <v>1.04</v>
      </c>
      <c r="J545" s="143">
        <v>0.08</v>
      </c>
      <c r="K545" s="137"/>
      <c r="L545" s="137"/>
      <c r="M545" s="137"/>
      <c r="N545" s="137"/>
      <c r="O545" s="137"/>
      <c r="P545" s="100">
        <v>1.1200000000000001</v>
      </c>
      <c r="Q545" s="101"/>
      <c r="R545" s="101"/>
      <c r="S545" s="101"/>
      <c r="T545" s="101"/>
      <c r="U545" s="101"/>
    </row>
    <row r="546" spans="1:21" ht="27.75" customHeight="1" x14ac:dyDescent="0.25">
      <c r="A546" s="134" t="s">
        <v>350</v>
      </c>
      <c r="B546" s="135"/>
      <c r="C546" s="103" t="s">
        <v>2014</v>
      </c>
      <c r="D546" s="104"/>
      <c r="E546" s="104"/>
      <c r="F546" s="11" t="s">
        <v>1813</v>
      </c>
      <c r="G546" s="143">
        <v>1.04</v>
      </c>
      <c r="H546" s="137"/>
      <c r="I546" s="83">
        <v>1.04</v>
      </c>
      <c r="J546" s="143">
        <v>0.08</v>
      </c>
      <c r="K546" s="137"/>
      <c r="L546" s="137"/>
      <c r="M546" s="137"/>
      <c r="N546" s="137"/>
      <c r="O546" s="137"/>
      <c r="P546" s="100">
        <v>1.1200000000000001</v>
      </c>
      <c r="Q546" s="101"/>
      <c r="R546" s="101"/>
      <c r="S546" s="101"/>
      <c r="T546" s="101"/>
      <c r="U546" s="101"/>
    </row>
    <row r="547" spans="1:21" ht="18" customHeight="1" x14ac:dyDescent="0.25">
      <c r="A547" s="124" t="s">
        <v>351</v>
      </c>
      <c r="B547" s="125"/>
      <c r="C547" s="105" t="s">
        <v>1126</v>
      </c>
      <c r="D547" s="106"/>
      <c r="E547" s="106"/>
      <c r="F547" s="9"/>
      <c r="G547" s="137"/>
      <c r="H547" s="137"/>
      <c r="I547" s="10"/>
      <c r="J547" s="137"/>
      <c r="K547" s="137"/>
      <c r="L547" s="137"/>
      <c r="M547" s="137"/>
      <c r="N547" s="137"/>
      <c r="O547" s="137"/>
      <c r="P547" s="101"/>
      <c r="Q547" s="101"/>
      <c r="R547" s="101"/>
      <c r="S547" s="101"/>
      <c r="T547" s="101"/>
      <c r="U547" s="101"/>
    </row>
    <row r="548" spans="1:21" ht="63" customHeight="1" x14ac:dyDescent="0.25">
      <c r="A548" s="124" t="s">
        <v>352</v>
      </c>
      <c r="B548" s="125"/>
      <c r="C548" s="105" t="s">
        <v>1127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ht="27.75" customHeight="1" x14ac:dyDescent="0.25">
      <c r="A549" s="134" t="s">
        <v>353</v>
      </c>
      <c r="B549" s="135"/>
      <c r="C549" s="103" t="s">
        <v>1128</v>
      </c>
      <c r="D549" s="104"/>
      <c r="E549" s="104"/>
      <c r="F549" s="11" t="s">
        <v>1813</v>
      </c>
      <c r="G549" s="143">
        <v>1.04</v>
      </c>
      <c r="H549" s="137"/>
      <c r="I549" s="8">
        <v>1.04</v>
      </c>
      <c r="J549" s="143">
        <v>2.44</v>
      </c>
      <c r="K549" s="137"/>
      <c r="L549" s="137"/>
      <c r="M549" s="137"/>
      <c r="N549" s="137"/>
      <c r="O549" s="137"/>
      <c r="P549" s="100">
        <v>3.48</v>
      </c>
      <c r="Q549" s="101"/>
      <c r="R549" s="101"/>
      <c r="S549" s="101"/>
      <c r="T549" s="101"/>
      <c r="U549" s="101"/>
    </row>
    <row r="550" spans="1:21" ht="19.5" customHeight="1" x14ac:dyDescent="0.25">
      <c r="A550" s="134" t="s">
        <v>354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ht="25.5" customHeight="1" x14ac:dyDescent="0.25">
      <c r="A551" s="134" t="s">
        <v>355</v>
      </c>
      <c r="B551" s="135"/>
      <c r="C551" s="103" t="s">
        <v>830</v>
      </c>
      <c r="D551" s="104"/>
      <c r="E551" s="104"/>
      <c r="F551" s="11" t="s">
        <v>1815</v>
      </c>
      <c r="G551" s="143">
        <v>0.31</v>
      </c>
      <c r="H551" s="137"/>
      <c r="I551" s="8">
        <v>0.31</v>
      </c>
      <c r="J551" s="143">
        <v>0.12</v>
      </c>
      <c r="K551" s="137"/>
      <c r="L551" s="137"/>
      <c r="M551" s="137"/>
      <c r="N551" s="137"/>
      <c r="O551" s="137"/>
      <c r="P551" s="100">
        <v>0.43</v>
      </c>
      <c r="Q551" s="101"/>
      <c r="R551" s="101"/>
      <c r="S551" s="101"/>
      <c r="T551" s="101"/>
      <c r="U551" s="101"/>
    </row>
    <row r="552" spans="1:21" ht="39" customHeight="1" x14ac:dyDescent="0.25">
      <c r="A552" s="134" t="s">
        <v>356</v>
      </c>
      <c r="B552" s="135"/>
      <c r="C552" s="103" t="s">
        <v>1129</v>
      </c>
      <c r="D552" s="104"/>
      <c r="E552" s="104"/>
      <c r="F552" s="11" t="s">
        <v>1816</v>
      </c>
      <c r="G552" s="143">
        <v>0.12</v>
      </c>
      <c r="H552" s="137"/>
      <c r="I552" s="8">
        <v>0.12</v>
      </c>
      <c r="J552" s="143">
        <v>0.15</v>
      </c>
      <c r="K552" s="137"/>
      <c r="L552" s="137"/>
      <c r="M552" s="137"/>
      <c r="N552" s="137"/>
      <c r="O552" s="137"/>
      <c r="P552" s="100">
        <v>0.27</v>
      </c>
      <c r="Q552" s="101"/>
      <c r="R552" s="101"/>
      <c r="S552" s="101"/>
      <c r="T552" s="101"/>
      <c r="U552" s="101"/>
    </row>
    <row r="553" spans="1:21" ht="21" customHeight="1" x14ac:dyDescent="0.25">
      <c r="A553" s="134" t="s">
        <v>357</v>
      </c>
      <c r="B553" s="135"/>
      <c r="C553" s="103" t="s">
        <v>1871</v>
      </c>
      <c r="D553" s="104"/>
      <c r="E553" s="104"/>
      <c r="F553" s="11" t="s">
        <v>1814</v>
      </c>
      <c r="G553" s="143">
        <v>0.21</v>
      </c>
      <c r="H553" s="137"/>
      <c r="I553" s="8">
        <v>0.21</v>
      </c>
      <c r="J553" s="143">
        <v>0.01</v>
      </c>
      <c r="K553" s="137"/>
      <c r="L553" s="137"/>
      <c r="M553" s="137"/>
      <c r="N553" s="137"/>
      <c r="O553" s="137"/>
      <c r="P553" s="100">
        <v>0.22</v>
      </c>
      <c r="Q553" s="101"/>
      <c r="R553" s="101"/>
      <c r="S553" s="101"/>
      <c r="T553" s="101"/>
      <c r="U553" s="101"/>
    </row>
    <row r="554" spans="1:21" s="15" customFormat="1" ht="15" customHeight="1" x14ac:dyDescent="0.2">
      <c r="A554" s="124"/>
      <c r="B554" s="125"/>
      <c r="C554" s="105" t="s">
        <v>1856</v>
      </c>
      <c r="D554" s="106"/>
      <c r="E554" s="106"/>
      <c r="F554" s="18"/>
      <c r="G554" s="144">
        <f>G549+G550+G551+G552+G553</f>
        <v>2.14</v>
      </c>
      <c r="H554" s="123"/>
      <c r="I554" s="13">
        <f>I549+I550+I551+I552+I553</f>
        <v>2.14</v>
      </c>
      <c r="J554" s="144">
        <f>J549+J550+J551+J552+J553</f>
        <v>3.5599999999999996</v>
      </c>
      <c r="K554" s="123"/>
      <c r="L554" s="123"/>
      <c r="M554" s="123"/>
      <c r="N554" s="123"/>
      <c r="O554" s="123"/>
      <c r="P554" s="100">
        <f>P549+P550+P551+P552+P553</f>
        <v>5.7</v>
      </c>
      <c r="Q554" s="101"/>
      <c r="R554" s="101"/>
      <c r="S554" s="101"/>
      <c r="T554" s="101"/>
      <c r="U554" s="101"/>
    </row>
    <row r="555" spans="1:21" ht="65.25" customHeight="1" x14ac:dyDescent="0.25">
      <c r="A555" s="124" t="s">
        <v>358</v>
      </c>
      <c r="B555" s="125"/>
      <c r="C555" s="105" t="s">
        <v>1130</v>
      </c>
      <c r="D555" s="106"/>
      <c r="E555" s="106"/>
      <c r="F555" s="9"/>
      <c r="G555" s="137"/>
      <c r="H555" s="137"/>
      <c r="I555" s="10"/>
      <c r="J555" s="137"/>
      <c r="K555" s="137"/>
      <c r="L555" s="137"/>
      <c r="M555" s="137"/>
      <c r="N555" s="137"/>
      <c r="O555" s="137"/>
      <c r="P555" s="101"/>
      <c r="Q555" s="101"/>
      <c r="R555" s="101"/>
      <c r="S555" s="101"/>
      <c r="T555" s="101"/>
      <c r="U555" s="101"/>
    </row>
    <row r="556" spans="1:21" ht="26.25" customHeight="1" x14ac:dyDescent="0.25">
      <c r="A556" s="134" t="s">
        <v>359</v>
      </c>
      <c r="B556" s="135"/>
      <c r="C556" s="103" t="s">
        <v>1128</v>
      </c>
      <c r="D556" s="104"/>
      <c r="E556" s="104"/>
      <c r="F556" s="11" t="s">
        <v>1813</v>
      </c>
      <c r="G556" s="143">
        <v>1.04</v>
      </c>
      <c r="H556" s="137"/>
      <c r="I556" s="8">
        <v>1.04</v>
      </c>
      <c r="J556" s="143">
        <v>1.73</v>
      </c>
      <c r="K556" s="137"/>
      <c r="L556" s="137"/>
      <c r="M556" s="137"/>
      <c r="N556" s="137"/>
      <c r="O556" s="137"/>
      <c r="P556" s="100">
        <v>2.77</v>
      </c>
      <c r="Q556" s="101"/>
      <c r="R556" s="101"/>
      <c r="S556" s="101"/>
      <c r="T556" s="101"/>
      <c r="U556" s="101"/>
    </row>
    <row r="557" spans="1:21" ht="21" customHeight="1" x14ac:dyDescent="0.25">
      <c r="A557" s="134" t="s">
        <v>360</v>
      </c>
      <c r="B557" s="135"/>
      <c r="C557" s="103" t="s">
        <v>829</v>
      </c>
      <c r="D557" s="104"/>
      <c r="E557" s="104"/>
      <c r="F557" s="11" t="s">
        <v>1815</v>
      </c>
      <c r="G557" s="143">
        <v>0.46</v>
      </c>
      <c r="H557" s="137"/>
      <c r="I557" s="8">
        <v>0.46</v>
      </c>
      <c r="J557" s="143">
        <v>0.84</v>
      </c>
      <c r="K557" s="137"/>
      <c r="L557" s="137"/>
      <c r="M557" s="137"/>
      <c r="N557" s="137"/>
      <c r="O557" s="137"/>
      <c r="P557" s="100">
        <v>1.3</v>
      </c>
      <c r="Q557" s="101"/>
      <c r="R557" s="101"/>
      <c r="S557" s="101"/>
      <c r="T557" s="101"/>
      <c r="U557" s="101"/>
    </row>
    <row r="558" spans="1:21" ht="27.75" customHeight="1" x14ac:dyDescent="0.25">
      <c r="A558" s="134" t="s">
        <v>361</v>
      </c>
      <c r="B558" s="135"/>
      <c r="C558" s="103" t="s">
        <v>830</v>
      </c>
      <c r="D558" s="104"/>
      <c r="E558" s="104"/>
      <c r="F558" s="11" t="s">
        <v>1815</v>
      </c>
      <c r="G558" s="143">
        <v>0.31</v>
      </c>
      <c r="H558" s="137"/>
      <c r="I558" s="8">
        <v>0.31</v>
      </c>
      <c r="J558" s="143">
        <v>0.12</v>
      </c>
      <c r="K558" s="137"/>
      <c r="L558" s="137"/>
      <c r="M558" s="137"/>
      <c r="N558" s="137"/>
      <c r="O558" s="137"/>
      <c r="P558" s="100">
        <v>0.43</v>
      </c>
      <c r="Q558" s="101"/>
      <c r="R558" s="101"/>
      <c r="S558" s="101"/>
      <c r="T558" s="101"/>
      <c r="U558" s="101"/>
    </row>
    <row r="559" spans="1:21" ht="39.75" customHeight="1" x14ac:dyDescent="0.25">
      <c r="A559" s="134" t="s">
        <v>362</v>
      </c>
      <c r="B559" s="135"/>
      <c r="C559" s="103" t="s">
        <v>1129</v>
      </c>
      <c r="D559" s="104"/>
      <c r="E559" s="104"/>
      <c r="F559" s="11" t="s">
        <v>1816</v>
      </c>
      <c r="G559" s="143">
        <v>0.12</v>
      </c>
      <c r="H559" s="137"/>
      <c r="I559" s="8">
        <v>0.12</v>
      </c>
      <c r="J559" s="143">
        <v>0.15</v>
      </c>
      <c r="K559" s="137"/>
      <c r="L559" s="137"/>
      <c r="M559" s="137"/>
      <c r="N559" s="137"/>
      <c r="O559" s="137"/>
      <c r="P559" s="100">
        <v>0.27</v>
      </c>
      <c r="Q559" s="101"/>
      <c r="R559" s="101"/>
      <c r="S559" s="101"/>
      <c r="T559" s="101"/>
      <c r="U559" s="101"/>
    </row>
    <row r="560" spans="1:21" ht="22.5" customHeight="1" x14ac:dyDescent="0.25">
      <c r="A560" s="134" t="s">
        <v>363</v>
      </c>
      <c r="B560" s="135"/>
      <c r="C560" s="103" t="s">
        <v>1871</v>
      </c>
      <c r="D560" s="104"/>
      <c r="E560" s="104"/>
      <c r="F560" s="11" t="s">
        <v>1814</v>
      </c>
      <c r="G560" s="143">
        <v>0.21</v>
      </c>
      <c r="H560" s="137"/>
      <c r="I560" s="8">
        <v>0.21</v>
      </c>
      <c r="J560" s="143">
        <v>0.01</v>
      </c>
      <c r="K560" s="137"/>
      <c r="L560" s="137"/>
      <c r="M560" s="137"/>
      <c r="N560" s="137"/>
      <c r="O560" s="137"/>
      <c r="P560" s="100">
        <v>0.22</v>
      </c>
      <c r="Q560" s="101"/>
      <c r="R560" s="101"/>
      <c r="S560" s="101"/>
      <c r="T560" s="101"/>
      <c r="U560" s="101"/>
    </row>
    <row r="561" spans="1:21" s="15" customFormat="1" ht="20.25" customHeight="1" x14ac:dyDescent="0.2">
      <c r="A561" s="124"/>
      <c r="B561" s="125"/>
      <c r="C561" s="105" t="s">
        <v>1856</v>
      </c>
      <c r="D561" s="106"/>
      <c r="E561" s="106"/>
      <c r="F561" s="18"/>
      <c r="G561" s="144">
        <f>G556+G557+G558+G559+G560</f>
        <v>2.14</v>
      </c>
      <c r="H561" s="123"/>
      <c r="I561" s="13">
        <f>I556+I557+I558+I559+I560</f>
        <v>2.14</v>
      </c>
      <c r="J561" s="144">
        <f>J556+J557+J558+J559+J560</f>
        <v>2.8499999999999996</v>
      </c>
      <c r="K561" s="123"/>
      <c r="L561" s="123"/>
      <c r="M561" s="123"/>
      <c r="N561" s="123"/>
      <c r="O561" s="123"/>
      <c r="P561" s="100">
        <f>P556+P557+P558+P559+P560</f>
        <v>4.9899999999999993</v>
      </c>
      <c r="Q561" s="101"/>
      <c r="R561" s="101"/>
      <c r="S561" s="101"/>
      <c r="T561" s="101"/>
      <c r="U561" s="101"/>
    </row>
    <row r="562" spans="1:21" ht="52.5" customHeight="1" x14ac:dyDescent="0.25">
      <c r="A562" s="124" t="s">
        <v>364</v>
      </c>
      <c r="B562" s="125"/>
      <c r="C562" s="105" t="s">
        <v>1131</v>
      </c>
      <c r="D562" s="106"/>
      <c r="E562" s="106"/>
      <c r="F562" s="9"/>
      <c r="G562" s="137"/>
      <c r="H562" s="137"/>
      <c r="I562" s="10"/>
      <c r="J562" s="137"/>
      <c r="K562" s="137"/>
      <c r="L562" s="137"/>
      <c r="M562" s="137"/>
      <c r="N562" s="137"/>
      <c r="O562" s="137"/>
      <c r="P562" s="101"/>
      <c r="Q562" s="101"/>
      <c r="R562" s="101"/>
      <c r="S562" s="101"/>
      <c r="T562" s="101"/>
      <c r="U562" s="101"/>
    </row>
    <row r="563" spans="1:21" ht="52.5" customHeight="1" x14ac:dyDescent="0.25">
      <c r="A563" s="134" t="s">
        <v>365</v>
      </c>
      <c r="B563" s="135"/>
      <c r="C563" s="103" t="s">
        <v>1132</v>
      </c>
      <c r="D563" s="104"/>
      <c r="E563" s="104"/>
      <c r="F563" s="11" t="s">
        <v>1813</v>
      </c>
      <c r="G563" s="143">
        <v>0.42</v>
      </c>
      <c r="H563" s="137"/>
      <c r="I563" s="8">
        <v>0.42</v>
      </c>
      <c r="J563" s="143">
        <v>5.0599999999999996</v>
      </c>
      <c r="K563" s="137"/>
      <c r="L563" s="137"/>
      <c r="M563" s="137"/>
      <c r="N563" s="137"/>
      <c r="O563" s="137"/>
      <c r="P563" s="100">
        <v>5.48</v>
      </c>
      <c r="Q563" s="101"/>
      <c r="R563" s="101"/>
      <c r="S563" s="101"/>
      <c r="T563" s="101"/>
      <c r="U563" s="101"/>
    </row>
    <row r="564" spans="1:21" ht="21" customHeight="1" x14ac:dyDescent="0.25">
      <c r="A564" s="134" t="s">
        <v>366</v>
      </c>
      <c r="B564" s="135"/>
      <c r="C564" s="103" t="s">
        <v>829</v>
      </c>
      <c r="D564" s="104"/>
      <c r="E564" s="104"/>
      <c r="F564" s="11" t="s">
        <v>1815</v>
      </c>
      <c r="G564" s="143">
        <v>0.46</v>
      </c>
      <c r="H564" s="137"/>
      <c r="I564" s="8">
        <v>0.46</v>
      </c>
      <c r="J564" s="143">
        <v>0.84</v>
      </c>
      <c r="K564" s="137"/>
      <c r="L564" s="137"/>
      <c r="M564" s="137"/>
      <c r="N564" s="137"/>
      <c r="O564" s="137"/>
      <c r="P564" s="100">
        <v>1.3</v>
      </c>
      <c r="Q564" s="101"/>
      <c r="R564" s="101"/>
      <c r="S564" s="101"/>
      <c r="T564" s="101"/>
      <c r="U564" s="101"/>
    </row>
    <row r="565" spans="1:21" ht="24" customHeight="1" x14ac:dyDescent="0.25">
      <c r="A565" s="134" t="s">
        <v>367</v>
      </c>
      <c r="B565" s="135"/>
      <c r="C565" s="103" t="s">
        <v>1871</v>
      </c>
      <c r="D565" s="104"/>
      <c r="E565" s="104"/>
      <c r="F565" s="11" t="s">
        <v>1814</v>
      </c>
      <c r="G565" s="143">
        <v>0.21</v>
      </c>
      <c r="H565" s="137"/>
      <c r="I565" s="8">
        <v>0.21</v>
      </c>
      <c r="J565" s="143">
        <v>0.01</v>
      </c>
      <c r="K565" s="137"/>
      <c r="L565" s="137"/>
      <c r="M565" s="137"/>
      <c r="N565" s="137"/>
      <c r="O565" s="137"/>
      <c r="P565" s="100">
        <v>0.22</v>
      </c>
      <c r="Q565" s="101"/>
      <c r="R565" s="101"/>
      <c r="S565" s="101"/>
      <c r="T565" s="101"/>
      <c r="U565" s="101"/>
    </row>
    <row r="566" spans="1:21" s="15" customFormat="1" ht="19.5" customHeight="1" x14ac:dyDescent="0.2">
      <c r="A566" s="124"/>
      <c r="B566" s="125"/>
      <c r="C566" s="105" t="s">
        <v>1856</v>
      </c>
      <c r="D566" s="106"/>
      <c r="E566" s="106"/>
      <c r="F566" s="18"/>
      <c r="G566" s="144">
        <f>G563+G564+G565</f>
        <v>1.0900000000000001</v>
      </c>
      <c r="H566" s="123"/>
      <c r="I566" s="13">
        <f>I563+I564+I565</f>
        <v>1.0900000000000001</v>
      </c>
      <c r="J566" s="144">
        <f>J563+J564+J565</f>
        <v>5.9099999999999993</v>
      </c>
      <c r="K566" s="123"/>
      <c r="L566" s="123"/>
      <c r="M566" s="123"/>
      <c r="N566" s="123"/>
      <c r="O566" s="123"/>
      <c r="P566" s="100">
        <f>P563+P564+P565</f>
        <v>7</v>
      </c>
      <c r="Q566" s="101"/>
      <c r="R566" s="101"/>
      <c r="S566" s="101"/>
      <c r="T566" s="101"/>
      <c r="U566" s="101"/>
    </row>
    <row r="567" spans="1:21" ht="39.75" customHeight="1" x14ac:dyDescent="0.25">
      <c r="A567" s="124" t="s">
        <v>368</v>
      </c>
      <c r="B567" s="125"/>
      <c r="C567" s="105" t="s">
        <v>1133</v>
      </c>
      <c r="D567" s="106"/>
      <c r="E567" s="106"/>
      <c r="F567" s="9"/>
      <c r="G567" s="137"/>
      <c r="H567" s="137"/>
      <c r="I567" s="10"/>
      <c r="J567" s="137"/>
      <c r="K567" s="137"/>
      <c r="L567" s="137"/>
      <c r="M567" s="137"/>
      <c r="N567" s="137"/>
      <c r="O567" s="137"/>
      <c r="P567" s="101"/>
      <c r="Q567" s="101"/>
      <c r="R567" s="101"/>
      <c r="S567" s="101"/>
      <c r="T567" s="101"/>
      <c r="U567" s="101"/>
    </row>
    <row r="568" spans="1:21" ht="27.75" customHeight="1" x14ac:dyDescent="0.25">
      <c r="A568" s="134" t="s">
        <v>369</v>
      </c>
      <c r="B568" s="135"/>
      <c r="C568" s="103" t="s">
        <v>1134</v>
      </c>
      <c r="D568" s="104"/>
      <c r="E568" s="104"/>
      <c r="F568" s="11" t="s">
        <v>1813</v>
      </c>
      <c r="G568" s="143">
        <v>0.52</v>
      </c>
      <c r="H568" s="137"/>
      <c r="I568" s="8">
        <v>0.52</v>
      </c>
      <c r="J568" s="143">
        <v>12.96</v>
      </c>
      <c r="K568" s="137"/>
      <c r="L568" s="137"/>
      <c r="M568" s="137"/>
      <c r="N568" s="137"/>
      <c r="O568" s="137"/>
      <c r="P568" s="100">
        <v>13.48</v>
      </c>
      <c r="Q568" s="101"/>
      <c r="R568" s="101"/>
      <c r="S568" s="101"/>
      <c r="T568" s="101"/>
      <c r="U568" s="101"/>
    </row>
    <row r="569" spans="1:21" ht="21" customHeight="1" x14ac:dyDescent="0.25">
      <c r="A569" s="134" t="s">
        <v>370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9.5" customHeight="1" x14ac:dyDescent="0.2">
      <c r="A570" s="124"/>
      <c r="B570" s="125"/>
      <c r="C570" s="105" t="s">
        <v>1856</v>
      </c>
      <c r="D570" s="106"/>
      <c r="E570" s="106"/>
      <c r="F570" s="18"/>
      <c r="G570" s="144">
        <f>G568+G569</f>
        <v>0.73</v>
      </c>
      <c r="H570" s="123"/>
      <c r="I570" s="13">
        <f>I568+I569</f>
        <v>0.73</v>
      </c>
      <c r="J570" s="144">
        <f>J568+J569</f>
        <v>12.97</v>
      </c>
      <c r="K570" s="123"/>
      <c r="L570" s="123"/>
      <c r="M570" s="123"/>
      <c r="N570" s="123"/>
      <c r="O570" s="123"/>
      <c r="P570" s="100">
        <f>P568+P569</f>
        <v>13.700000000000001</v>
      </c>
      <c r="Q570" s="101"/>
      <c r="R570" s="101"/>
      <c r="S570" s="101"/>
      <c r="T570" s="101"/>
      <c r="U570" s="101"/>
    </row>
    <row r="571" spans="1:21" ht="28.5" customHeight="1" x14ac:dyDescent="0.25">
      <c r="A571" s="124" t="s">
        <v>371</v>
      </c>
      <c r="B571" s="125"/>
      <c r="C571" s="105" t="s">
        <v>1135</v>
      </c>
      <c r="D571" s="106"/>
      <c r="E571" s="106"/>
      <c r="F571" s="9"/>
      <c r="G571" s="137"/>
      <c r="H571" s="137"/>
      <c r="I571" s="10"/>
      <c r="J571" s="137"/>
      <c r="K571" s="137"/>
      <c r="L571" s="137"/>
      <c r="M571" s="137"/>
      <c r="N571" s="137"/>
      <c r="O571" s="137"/>
      <c r="P571" s="101"/>
      <c r="Q571" s="101"/>
      <c r="R571" s="101"/>
      <c r="S571" s="101"/>
      <c r="T571" s="101"/>
      <c r="U571" s="101"/>
    </row>
    <row r="572" spans="1:21" ht="128.25" customHeight="1" x14ac:dyDescent="0.25">
      <c r="A572" s="134" t="s">
        <v>372</v>
      </c>
      <c r="B572" s="135"/>
      <c r="C572" s="103" t="s">
        <v>1877</v>
      </c>
      <c r="D572" s="104"/>
      <c r="E572" s="104"/>
      <c r="F572" s="11" t="s">
        <v>1813</v>
      </c>
      <c r="G572" s="143">
        <v>0.88</v>
      </c>
      <c r="H572" s="137"/>
      <c r="I572" s="8">
        <v>0.88</v>
      </c>
      <c r="J572" s="143">
        <v>15.75</v>
      </c>
      <c r="K572" s="137"/>
      <c r="L572" s="137"/>
      <c r="M572" s="137"/>
      <c r="N572" s="137"/>
      <c r="O572" s="137"/>
      <c r="P572" s="100">
        <v>16.63</v>
      </c>
      <c r="Q572" s="101"/>
      <c r="R572" s="101"/>
      <c r="S572" s="101"/>
      <c r="T572" s="101"/>
      <c r="U572" s="101"/>
    </row>
    <row r="573" spans="1:21" ht="18.75" customHeight="1" x14ac:dyDescent="0.25">
      <c r="A573" s="134" t="s">
        <v>373</v>
      </c>
      <c r="B573" s="135"/>
      <c r="C573" s="103" t="s">
        <v>829</v>
      </c>
      <c r="D573" s="104"/>
      <c r="E573" s="104"/>
      <c r="F573" s="11" t="s">
        <v>1815</v>
      </c>
      <c r="G573" s="143">
        <v>0.46</v>
      </c>
      <c r="H573" s="137"/>
      <c r="I573" s="8">
        <v>0.46</v>
      </c>
      <c r="J573" s="143">
        <v>0.84</v>
      </c>
      <c r="K573" s="137"/>
      <c r="L573" s="137"/>
      <c r="M573" s="137"/>
      <c r="N573" s="137"/>
      <c r="O573" s="137"/>
      <c r="P573" s="100">
        <v>1.3</v>
      </c>
      <c r="Q573" s="101"/>
      <c r="R573" s="101"/>
      <c r="S573" s="101"/>
      <c r="T573" s="101"/>
      <c r="U573" s="101"/>
    </row>
    <row r="574" spans="1:21" ht="27" customHeight="1" x14ac:dyDescent="0.25">
      <c r="A574" s="134" t="s">
        <v>374</v>
      </c>
      <c r="B574" s="135"/>
      <c r="C574" s="103" t="s">
        <v>830</v>
      </c>
      <c r="D574" s="104"/>
      <c r="E574" s="104"/>
      <c r="F574" s="11" t="s">
        <v>1815</v>
      </c>
      <c r="G574" s="143">
        <v>0.31</v>
      </c>
      <c r="H574" s="137"/>
      <c r="I574" s="8">
        <v>0.31</v>
      </c>
      <c r="J574" s="143">
        <v>0.12</v>
      </c>
      <c r="K574" s="137"/>
      <c r="L574" s="137"/>
      <c r="M574" s="137"/>
      <c r="N574" s="137"/>
      <c r="O574" s="137"/>
      <c r="P574" s="100">
        <v>0.43</v>
      </c>
      <c r="Q574" s="101"/>
      <c r="R574" s="101"/>
      <c r="S574" s="101"/>
      <c r="T574" s="101"/>
      <c r="U574" s="101"/>
    </row>
    <row r="575" spans="1:21" ht="29.25" customHeight="1" x14ac:dyDescent="0.25">
      <c r="A575" s="134" t="s">
        <v>375</v>
      </c>
      <c r="B575" s="135"/>
      <c r="C575" s="103" t="s">
        <v>926</v>
      </c>
      <c r="D575" s="104"/>
      <c r="E575" s="104"/>
      <c r="F575" s="11" t="s">
        <v>1816</v>
      </c>
      <c r="G575" s="143">
        <v>0.02</v>
      </c>
      <c r="H575" s="137"/>
      <c r="I575" s="8">
        <v>0.02</v>
      </c>
      <c r="J575" s="143">
        <v>0.15</v>
      </c>
      <c r="K575" s="137"/>
      <c r="L575" s="137"/>
      <c r="M575" s="137"/>
      <c r="N575" s="137"/>
      <c r="O575" s="137"/>
      <c r="P575" s="100">
        <v>0.17</v>
      </c>
      <c r="Q575" s="101"/>
      <c r="R575" s="101"/>
      <c r="S575" s="101"/>
      <c r="T575" s="101"/>
      <c r="U575" s="101"/>
    </row>
    <row r="576" spans="1:21" ht="21.75" customHeight="1" x14ac:dyDescent="0.25">
      <c r="A576" s="134" t="s">
        <v>376</v>
      </c>
      <c r="B576" s="135"/>
      <c r="C576" s="103" t="s">
        <v>1871</v>
      </c>
      <c r="D576" s="104"/>
      <c r="E576" s="104"/>
      <c r="F576" s="11" t="s">
        <v>1814</v>
      </c>
      <c r="G576" s="143">
        <v>0.21</v>
      </c>
      <c r="H576" s="137"/>
      <c r="I576" s="8">
        <v>0.21</v>
      </c>
      <c r="J576" s="143">
        <v>0.01</v>
      </c>
      <c r="K576" s="137"/>
      <c r="L576" s="137"/>
      <c r="M576" s="137"/>
      <c r="N576" s="137"/>
      <c r="O576" s="137"/>
      <c r="P576" s="100">
        <v>0.22</v>
      </c>
      <c r="Q576" s="101"/>
      <c r="R576" s="101"/>
      <c r="S576" s="101"/>
      <c r="T576" s="101"/>
      <c r="U576" s="101"/>
    </row>
    <row r="577" spans="1:21" s="15" customFormat="1" ht="19.5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G572+G573+G574+G575+G576</f>
        <v>1.8800000000000001</v>
      </c>
      <c r="H577" s="123"/>
      <c r="I577" s="13">
        <f>I572+I573+I574+I575+I576</f>
        <v>1.8800000000000001</v>
      </c>
      <c r="J577" s="144">
        <f>J572+J573+J574+J575+J576</f>
        <v>16.87</v>
      </c>
      <c r="K577" s="123"/>
      <c r="L577" s="123"/>
      <c r="M577" s="123"/>
      <c r="N577" s="123"/>
      <c r="O577" s="123"/>
      <c r="P577" s="100">
        <f>P572+P573+P574+P575+P576</f>
        <v>18.75</v>
      </c>
      <c r="Q577" s="101"/>
      <c r="R577" s="101"/>
      <c r="S577" s="101"/>
      <c r="T577" s="101"/>
      <c r="U577" s="101"/>
    </row>
    <row r="578" spans="1:21" ht="31.5" customHeight="1" x14ac:dyDescent="0.25">
      <c r="A578" s="124" t="s">
        <v>377</v>
      </c>
      <c r="B578" s="125"/>
      <c r="C578" s="105" t="s">
        <v>1136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ht="128.25" customHeight="1" x14ac:dyDescent="0.25">
      <c r="A579" s="134" t="s">
        <v>378</v>
      </c>
      <c r="B579" s="135"/>
      <c r="C579" s="103" t="s">
        <v>1878</v>
      </c>
      <c r="D579" s="104"/>
      <c r="E579" s="104"/>
      <c r="F579" s="11" t="s">
        <v>1813</v>
      </c>
      <c r="G579" s="143">
        <v>0.88</v>
      </c>
      <c r="H579" s="137"/>
      <c r="I579" s="8">
        <v>0.88</v>
      </c>
      <c r="J579" s="143">
        <v>10.08</v>
      </c>
      <c r="K579" s="137"/>
      <c r="L579" s="137"/>
      <c r="M579" s="137"/>
      <c r="N579" s="137"/>
      <c r="O579" s="137"/>
      <c r="P579" s="100">
        <v>10.96</v>
      </c>
      <c r="Q579" s="101"/>
      <c r="R579" s="101"/>
      <c r="S579" s="101"/>
      <c r="T579" s="101"/>
      <c r="U579" s="101"/>
    </row>
    <row r="580" spans="1:21" ht="21" customHeight="1" x14ac:dyDescent="0.25">
      <c r="A580" s="134" t="s">
        <v>379</v>
      </c>
      <c r="B580" s="135"/>
      <c r="C580" s="103" t="s">
        <v>829</v>
      </c>
      <c r="D580" s="104"/>
      <c r="E580" s="104"/>
      <c r="F580" s="11" t="s">
        <v>1815</v>
      </c>
      <c r="G580" s="143">
        <v>0.46</v>
      </c>
      <c r="H580" s="137"/>
      <c r="I580" s="8">
        <v>0.46</v>
      </c>
      <c r="J580" s="143">
        <v>0.84</v>
      </c>
      <c r="K580" s="137"/>
      <c r="L580" s="137"/>
      <c r="M580" s="137"/>
      <c r="N580" s="137"/>
      <c r="O580" s="137"/>
      <c r="P580" s="100">
        <v>1.3</v>
      </c>
      <c r="Q580" s="101"/>
      <c r="R580" s="101"/>
      <c r="S580" s="101"/>
      <c r="T580" s="101"/>
      <c r="U580" s="101"/>
    </row>
    <row r="581" spans="1:21" ht="28.5" customHeight="1" x14ac:dyDescent="0.25">
      <c r="A581" s="134" t="s">
        <v>380</v>
      </c>
      <c r="B581" s="135"/>
      <c r="C581" s="103" t="s">
        <v>830</v>
      </c>
      <c r="D581" s="104"/>
      <c r="E581" s="104"/>
      <c r="F581" s="11" t="s">
        <v>1815</v>
      </c>
      <c r="G581" s="143">
        <v>0.31</v>
      </c>
      <c r="H581" s="137"/>
      <c r="I581" s="8">
        <v>0.31</v>
      </c>
      <c r="J581" s="143">
        <v>0.12</v>
      </c>
      <c r="K581" s="137"/>
      <c r="L581" s="137"/>
      <c r="M581" s="137"/>
      <c r="N581" s="137"/>
      <c r="O581" s="137"/>
      <c r="P581" s="100">
        <v>0.43</v>
      </c>
      <c r="Q581" s="101"/>
      <c r="R581" s="101"/>
      <c r="S581" s="101"/>
      <c r="T581" s="101"/>
      <c r="U581" s="101"/>
    </row>
    <row r="582" spans="1:21" ht="27.75" customHeight="1" x14ac:dyDescent="0.25">
      <c r="A582" s="134" t="s">
        <v>381</v>
      </c>
      <c r="B582" s="135"/>
      <c r="C582" s="103" t="s">
        <v>926</v>
      </c>
      <c r="D582" s="104"/>
      <c r="E582" s="104"/>
      <c r="F582" s="11" t="s">
        <v>1816</v>
      </c>
      <c r="G582" s="143">
        <v>0.02</v>
      </c>
      <c r="H582" s="137"/>
      <c r="I582" s="8">
        <v>0.02</v>
      </c>
      <c r="J582" s="143">
        <v>0.15</v>
      </c>
      <c r="K582" s="137"/>
      <c r="L582" s="137"/>
      <c r="M582" s="137"/>
      <c r="N582" s="137"/>
      <c r="O582" s="137"/>
      <c r="P582" s="100">
        <v>0.17</v>
      </c>
      <c r="Q582" s="101"/>
      <c r="R582" s="101"/>
      <c r="S582" s="101"/>
      <c r="T582" s="101"/>
      <c r="U582" s="101"/>
    </row>
    <row r="583" spans="1:21" ht="21" customHeight="1" x14ac:dyDescent="0.25">
      <c r="A583" s="134" t="s">
        <v>382</v>
      </c>
      <c r="B583" s="135"/>
      <c r="C583" s="103" t="s">
        <v>1871</v>
      </c>
      <c r="D583" s="104"/>
      <c r="E583" s="104"/>
      <c r="F583" s="11" t="s">
        <v>1814</v>
      </c>
      <c r="G583" s="143">
        <v>0.21</v>
      </c>
      <c r="H583" s="137"/>
      <c r="I583" s="8">
        <v>0.21</v>
      </c>
      <c r="J583" s="143">
        <v>0.01</v>
      </c>
      <c r="K583" s="137"/>
      <c r="L583" s="137"/>
      <c r="M583" s="137"/>
      <c r="N583" s="137"/>
      <c r="O583" s="137"/>
      <c r="P583" s="100">
        <v>0.22</v>
      </c>
      <c r="Q583" s="101"/>
      <c r="R583" s="101"/>
      <c r="S583" s="101"/>
      <c r="T583" s="101"/>
      <c r="U583" s="101"/>
    </row>
    <row r="584" spans="1:21" s="15" customFormat="1" ht="15.75" customHeight="1" x14ac:dyDescent="0.2">
      <c r="A584" s="127"/>
      <c r="B584" s="128"/>
      <c r="C584" s="129" t="s">
        <v>1856</v>
      </c>
      <c r="D584" s="130"/>
      <c r="E584" s="130"/>
      <c r="F584" s="19"/>
      <c r="G584" s="131">
        <f>G579+G580+G581+G582+G583</f>
        <v>1.8800000000000001</v>
      </c>
      <c r="H584" s="132"/>
      <c r="I584" s="16">
        <f>I579+I580+I581+I582+I583</f>
        <v>1.8800000000000001</v>
      </c>
      <c r="J584" s="131">
        <f>J579+J580+J581+J582+J583</f>
        <v>11.2</v>
      </c>
      <c r="K584" s="132"/>
      <c r="L584" s="132"/>
      <c r="M584" s="132"/>
      <c r="N584" s="132"/>
      <c r="O584" s="132"/>
      <c r="P584" s="133">
        <f>P579+P580+P581+P582+P583</f>
        <v>13.080000000000002</v>
      </c>
      <c r="Q584" s="126"/>
      <c r="R584" s="126"/>
      <c r="S584" s="126"/>
      <c r="T584" s="126"/>
      <c r="U584" s="126"/>
    </row>
    <row r="585" spans="1:21" ht="25.5" customHeight="1" x14ac:dyDescent="0.25">
      <c r="A585" s="165">
        <v>6</v>
      </c>
      <c r="B585" s="166"/>
      <c r="C585" s="129" t="s">
        <v>1137</v>
      </c>
      <c r="D585" s="130"/>
      <c r="E585" s="130"/>
      <c r="F585" s="4"/>
      <c r="G585" s="136"/>
      <c r="H585" s="136"/>
      <c r="I585" s="5"/>
      <c r="J585" s="136"/>
      <c r="K585" s="136"/>
      <c r="L585" s="136"/>
      <c r="M585" s="136"/>
      <c r="N585" s="136"/>
      <c r="O585" s="136"/>
      <c r="P585" s="126"/>
      <c r="Q585" s="126"/>
      <c r="R585" s="126"/>
      <c r="S585" s="126"/>
      <c r="T585" s="126"/>
      <c r="U585" s="126"/>
    </row>
    <row r="586" spans="1:21" ht="25.5" customHeight="1" x14ac:dyDescent="0.25">
      <c r="A586" s="124" t="s">
        <v>35</v>
      </c>
      <c r="B586" s="125"/>
      <c r="C586" s="105" t="s">
        <v>1138</v>
      </c>
      <c r="D586" s="106"/>
      <c r="E586" s="106"/>
      <c r="F586" s="9"/>
      <c r="G586" s="137"/>
      <c r="H586" s="137"/>
      <c r="I586" s="10"/>
      <c r="J586" s="137"/>
      <c r="K586" s="137"/>
      <c r="L586" s="137"/>
      <c r="M586" s="137"/>
      <c r="N586" s="137"/>
      <c r="O586" s="137"/>
      <c r="P586" s="101"/>
      <c r="Q586" s="101"/>
      <c r="R586" s="101"/>
      <c r="S586" s="101"/>
      <c r="T586" s="101"/>
      <c r="U586" s="101"/>
    </row>
    <row r="587" spans="1:21" ht="18.75" customHeight="1" x14ac:dyDescent="0.25">
      <c r="A587" s="124" t="s">
        <v>383</v>
      </c>
      <c r="B587" s="125"/>
      <c r="C587" s="105" t="s">
        <v>1020</v>
      </c>
      <c r="D587" s="106"/>
      <c r="E587" s="106"/>
      <c r="F587" s="9"/>
      <c r="G587" s="137"/>
      <c r="H587" s="137"/>
      <c r="I587" s="10"/>
      <c r="J587" s="137"/>
      <c r="K587" s="137"/>
      <c r="L587" s="137"/>
      <c r="M587" s="137"/>
      <c r="N587" s="137"/>
      <c r="O587" s="137"/>
      <c r="P587" s="101"/>
      <c r="Q587" s="101"/>
      <c r="R587" s="101"/>
      <c r="S587" s="101"/>
      <c r="T587" s="101"/>
      <c r="U587" s="101"/>
    </row>
    <row r="588" spans="1:21" ht="21" customHeight="1" x14ac:dyDescent="0.25">
      <c r="A588" s="134" t="s">
        <v>384</v>
      </c>
      <c r="B588" s="135"/>
      <c r="C588" s="103" t="s">
        <v>829</v>
      </c>
      <c r="D588" s="104"/>
      <c r="E588" s="104"/>
      <c r="F588" s="11" t="s">
        <v>1815</v>
      </c>
      <c r="G588" s="143">
        <v>0.46</v>
      </c>
      <c r="H588" s="137"/>
      <c r="I588" s="8">
        <v>0.46</v>
      </c>
      <c r="J588" s="143">
        <v>0.84</v>
      </c>
      <c r="K588" s="137"/>
      <c r="L588" s="137"/>
      <c r="M588" s="137"/>
      <c r="N588" s="137"/>
      <c r="O588" s="137"/>
      <c r="P588" s="100">
        <v>1.3</v>
      </c>
      <c r="Q588" s="101"/>
      <c r="R588" s="101"/>
      <c r="S588" s="101"/>
      <c r="T588" s="101"/>
      <c r="U588" s="101"/>
    </row>
    <row r="589" spans="1:21" ht="21" customHeight="1" x14ac:dyDescent="0.25">
      <c r="A589" s="134" t="s">
        <v>385</v>
      </c>
      <c r="B589" s="135"/>
      <c r="C589" s="103" t="s">
        <v>1871</v>
      </c>
      <c r="D589" s="104"/>
      <c r="E589" s="104"/>
      <c r="F589" s="11" t="s">
        <v>1814</v>
      </c>
      <c r="G589" s="143">
        <v>0.21</v>
      </c>
      <c r="H589" s="137"/>
      <c r="I589" s="8">
        <v>0.21</v>
      </c>
      <c r="J589" s="143">
        <v>0.01</v>
      </c>
      <c r="K589" s="137"/>
      <c r="L589" s="137"/>
      <c r="M589" s="137"/>
      <c r="N589" s="137"/>
      <c r="O589" s="137"/>
      <c r="P589" s="100">
        <v>0.22</v>
      </c>
      <c r="Q589" s="101"/>
      <c r="R589" s="101"/>
      <c r="S589" s="101"/>
      <c r="T589" s="101"/>
      <c r="U589" s="101"/>
    </row>
    <row r="590" spans="1:21" ht="39" customHeight="1" x14ac:dyDescent="0.25">
      <c r="A590" s="134" t="s">
        <v>386</v>
      </c>
      <c r="B590" s="135"/>
      <c r="C590" s="103" t="s">
        <v>1139</v>
      </c>
      <c r="D590" s="104"/>
      <c r="E590" s="104"/>
      <c r="F590" s="11" t="s">
        <v>1813</v>
      </c>
      <c r="G590" s="143">
        <v>0.21</v>
      </c>
      <c r="H590" s="137"/>
      <c r="I590" s="8">
        <v>0.21</v>
      </c>
      <c r="J590" s="137"/>
      <c r="K590" s="137"/>
      <c r="L590" s="137"/>
      <c r="M590" s="137"/>
      <c r="N590" s="137"/>
      <c r="O590" s="137"/>
      <c r="P590" s="100">
        <v>0.21</v>
      </c>
      <c r="Q590" s="101"/>
      <c r="R590" s="101"/>
      <c r="S590" s="101"/>
      <c r="T590" s="101"/>
      <c r="U590" s="101"/>
    </row>
    <row r="591" spans="1:21" s="15" customFormat="1" ht="16.5" customHeight="1" x14ac:dyDescent="0.2">
      <c r="A591" s="124"/>
      <c r="B591" s="125"/>
      <c r="C591" s="105" t="s">
        <v>1856</v>
      </c>
      <c r="D591" s="106"/>
      <c r="E591" s="106"/>
      <c r="F591" s="18"/>
      <c r="G591" s="144">
        <f>G588+G589+G590</f>
        <v>0.88</v>
      </c>
      <c r="H591" s="123"/>
      <c r="I591" s="13">
        <f>I588+I589+I590</f>
        <v>0.88</v>
      </c>
      <c r="J591" s="144">
        <f>J588+J589+J590</f>
        <v>0.85</v>
      </c>
      <c r="K591" s="123"/>
      <c r="L591" s="123"/>
      <c r="M591" s="123"/>
      <c r="N591" s="123"/>
      <c r="O591" s="123"/>
      <c r="P591" s="100">
        <f>P588+P589+P590</f>
        <v>1.73</v>
      </c>
      <c r="Q591" s="101"/>
      <c r="R591" s="101"/>
      <c r="S591" s="101"/>
      <c r="T591" s="101"/>
      <c r="U591" s="101"/>
    </row>
    <row r="592" spans="1:21" ht="24.75" customHeight="1" x14ac:dyDescent="0.25">
      <c r="A592" s="124" t="s">
        <v>387</v>
      </c>
      <c r="B592" s="125"/>
      <c r="C592" s="105" t="s">
        <v>1140</v>
      </c>
      <c r="D592" s="106"/>
      <c r="E592" s="106"/>
      <c r="F592" s="9"/>
      <c r="G592" s="137"/>
      <c r="H592" s="137"/>
      <c r="I592" s="10"/>
      <c r="J592" s="137"/>
      <c r="K592" s="137"/>
      <c r="L592" s="137"/>
      <c r="M592" s="137"/>
      <c r="N592" s="137"/>
      <c r="O592" s="137"/>
      <c r="P592" s="101"/>
      <c r="Q592" s="101"/>
      <c r="R592" s="101"/>
      <c r="S592" s="101"/>
      <c r="T592" s="101"/>
      <c r="U592" s="101"/>
    </row>
    <row r="593" spans="1:21" ht="21" customHeight="1" x14ac:dyDescent="0.25">
      <c r="A593" s="134" t="s">
        <v>388</v>
      </c>
      <c r="B593" s="135"/>
      <c r="C593" s="103" t="s">
        <v>1141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2.4500000000000002</v>
      </c>
      <c r="K593" s="137"/>
      <c r="L593" s="137"/>
      <c r="M593" s="137"/>
      <c r="N593" s="137"/>
      <c r="O593" s="137"/>
      <c r="P593" s="100">
        <v>3.85</v>
      </c>
      <c r="Q593" s="101"/>
      <c r="R593" s="101"/>
      <c r="S593" s="101"/>
      <c r="T593" s="101"/>
      <c r="U593" s="101"/>
    </row>
    <row r="594" spans="1:21" ht="21" customHeight="1" x14ac:dyDescent="0.25">
      <c r="A594" s="134" t="s">
        <v>389</v>
      </c>
      <c r="B594" s="135"/>
      <c r="C594" s="103" t="s">
        <v>1142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2.42</v>
      </c>
      <c r="K594" s="137"/>
      <c r="L594" s="137"/>
      <c r="M594" s="137"/>
      <c r="N594" s="137"/>
      <c r="O594" s="137"/>
      <c r="P594" s="100">
        <v>3.82</v>
      </c>
      <c r="Q594" s="101"/>
      <c r="R594" s="101"/>
      <c r="S594" s="101"/>
      <c r="T594" s="101"/>
      <c r="U594" s="101"/>
    </row>
    <row r="595" spans="1:21" ht="21" customHeight="1" x14ac:dyDescent="0.25">
      <c r="A595" s="134" t="s">
        <v>390</v>
      </c>
      <c r="B595" s="135"/>
      <c r="C595" s="103" t="s">
        <v>1143</v>
      </c>
      <c r="D595" s="104"/>
      <c r="E595" s="104"/>
      <c r="F595" s="11" t="s">
        <v>1813</v>
      </c>
      <c r="G595" s="143">
        <v>1.4</v>
      </c>
      <c r="H595" s="137"/>
      <c r="I595" s="8">
        <v>1.4</v>
      </c>
      <c r="J595" s="143">
        <v>3.04</v>
      </c>
      <c r="K595" s="137"/>
      <c r="L595" s="137"/>
      <c r="M595" s="137"/>
      <c r="N595" s="137"/>
      <c r="O595" s="137"/>
      <c r="P595" s="100">
        <f>I595+J595</f>
        <v>4.4399999999999995</v>
      </c>
      <c r="Q595" s="101"/>
      <c r="R595" s="101"/>
      <c r="S595" s="101"/>
      <c r="T595" s="101"/>
      <c r="U595" s="101"/>
    </row>
    <row r="596" spans="1:21" ht="21" customHeight="1" x14ac:dyDescent="0.25">
      <c r="A596" s="134" t="s">
        <v>391</v>
      </c>
      <c r="B596" s="135"/>
      <c r="C596" s="103" t="s">
        <v>1144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4.33</v>
      </c>
      <c r="K596" s="137"/>
      <c r="L596" s="137"/>
      <c r="M596" s="137"/>
      <c r="N596" s="137"/>
      <c r="O596" s="137"/>
      <c r="P596" s="100">
        <v>5.73</v>
      </c>
      <c r="Q596" s="101"/>
      <c r="R596" s="101"/>
      <c r="S596" s="101"/>
      <c r="T596" s="101"/>
      <c r="U596" s="101"/>
    </row>
    <row r="597" spans="1:21" ht="26.25" customHeight="1" x14ac:dyDescent="0.25">
      <c r="A597" s="124" t="s">
        <v>392</v>
      </c>
      <c r="B597" s="125"/>
      <c r="C597" s="105" t="s">
        <v>1145</v>
      </c>
      <c r="D597" s="106"/>
      <c r="E597" s="106"/>
      <c r="F597" s="9"/>
      <c r="G597" s="137"/>
      <c r="H597" s="137"/>
      <c r="I597" s="10"/>
      <c r="J597" s="137"/>
      <c r="K597" s="137"/>
      <c r="L597" s="137"/>
      <c r="M597" s="137"/>
      <c r="N597" s="137"/>
      <c r="O597" s="137"/>
      <c r="P597" s="101"/>
      <c r="Q597" s="101"/>
      <c r="R597" s="101"/>
      <c r="S597" s="101"/>
      <c r="T597" s="101"/>
      <c r="U597" s="101"/>
    </row>
    <row r="598" spans="1:21" ht="51" customHeight="1" x14ac:dyDescent="0.25">
      <c r="A598" s="134" t="s">
        <v>393</v>
      </c>
      <c r="B598" s="135"/>
      <c r="C598" s="103" t="s">
        <v>1146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5.64</v>
      </c>
      <c r="K598" s="137"/>
      <c r="L598" s="137"/>
      <c r="M598" s="137"/>
      <c r="N598" s="137"/>
      <c r="O598" s="137"/>
      <c r="P598" s="100">
        <v>7.04</v>
      </c>
      <c r="Q598" s="101"/>
      <c r="R598" s="101"/>
      <c r="S598" s="101"/>
      <c r="T598" s="101"/>
      <c r="U598" s="101"/>
    </row>
    <row r="599" spans="1:21" ht="21" customHeight="1" x14ac:dyDescent="0.25">
      <c r="A599" s="124" t="s">
        <v>394</v>
      </c>
      <c r="B599" s="125"/>
      <c r="C599" s="105" t="s">
        <v>1147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ht="28.5" customHeight="1" x14ac:dyDescent="0.25">
      <c r="A600" s="134" t="s">
        <v>395</v>
      </c>
      <c r="B600" s="135"/>
      <c r="C600" s="103" t="s">
        <v>1148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4.37</v>
      </c>
      <c r="K600" s="137"/>
      <c r="L600" s="137"/>
      <c r="M600" s="137"/>
      <c r="N600" s="137"/>
      <c r="O600" s="137"/>
      <c r="P600" s="100">
        <v>5.77</v>
      </c>
      <c r="Q600" s="101"/>
      <c r="R600" s="101"/>
      <c r="S600" s="101"/>
      <c r="T600" s="101"/>
      <c r="U600" s="101"/>
    </row>
    <row r="601" spans="1:21" ht="40.5" customHeight="1" x14ac:dyDescent="0.25">
      <c r="A601" s="134" t="s">
        <v>396</v>
      </c>
      <c r="B601" s="135"/>
      <c r="C601" s="103" t="s">
        <v>1149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2.25</v>
      </c>
      <c r="K601" s="137"/>
      <c r="L601" s="137"/>
      <c r="M601" s="137"/>
      <c r="N601" s="137"/>
      <c r="O601" s="137"/>
      <c r="P601" s="100">
        <v>3.65</v>
      </c>
      <c r="Q601" s="101"/>
      <c r="R601" s="101"/>
      <c r="S601" s="101"/>
      <c r="T601" s="101"/>
      <c r="U601" s="101"/>
    </row>
    <row r="602" spans="1:21" ht="25.5" customHeight="1" x14ac:dyDescent="0.25">
      <c r="A602" s="134" t="s">
        <v>397</v>
      </c>
      <c r="B602" s="135"/>
      <c r="C602" s="103" t="s">
        <v>1150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7.16</v>
      </c>
      <c r="K602" s="137"/>
      <c r="L602" s="137"/>
      <c r="M602" s="137"/>
      <c r="N602" s="137"/>
      <c r="O602" s="137"/>
      <c r="P602" s="100">
        <v>8.56</v>
      </c>
      <c r="Q602" s="101"/>
      <c r="R602" s="101"/>
      <c r="S602" s="101"/>
      <c r="T602" s="101"/>
      <c r="U602" s="101"/>
    </row>
    <row r="603" spans="1:21" ht="30" customHeight="1" x14ac:dyDescent="0.25">
      <c r="A603" s="134" t="s">
        <v>398</v>
      </c>
      <c r="B603" s="135"/>
      <c r="C603" s="103" t="s">
        <v>1151</v>
      </c>
      <c r="D603" s="104"/>
      <c r="E603" s="104"/>
      <c r="F603" s="11" t="s">
        <v>1813</v>
      </c>
      <c r="G603" s="143">
        <v>1.4</v>
      </c>
      <c r="H603" s="137"/>
      <c r="I603" s="8">
        <v>1.4</v>
      </c>
      <c r="J603" s="143">
        <v>20.67</v>
      </c>
      <c r="K603" s="137"/>
      <c r="L603" s="137"/>
      <c r="M603" s="137"/>
      <c r="N603" s="137"/>
      <c r="O603" s="137"/>
      <c r="P603" s="100">
        <v>22.07</v>
      </c>
      <c r="Q603" s="101"/>
      <c r="R603" s="101"/>
      <c r="S603" s="101"/>
      <c r="T603" s="101"/>
      <c r="U603" s="101"/>
    </row>
    <row r="604" spans="1:21" ht="27" customHeight="1" x14ac:dyDescent="0.25">
      <c r="A604" s="134" t="s">
        <v>399</v>
      </c>
      <c r="B604" s="135"/>
      <c r="C604" s="103" t="s">
        <v>1152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6.94</v>
      </c>
      <c r="K604" s="137"/>
      <c r="L604" s="137"/>
      <c r="M604" s="137"/>
      <c r="N604" s="137"/>
      <c r="O604" s="137"/>
      <c r="P604" s="100">
        <v>8.34</v>
      </c>
      <c r="Q604" s="101"/>
      <c r="R604" s="101"/>
      <c r="S604" s="101"/>
      <c r="T604" s="101"/>
      <c r="U604" s="101"/>
    </row>
    <row r="605" spans="1:21" ht="51.75" customHeight="1" x14ac:dyDescent="0.25">
      <c r="A605" s="134" t="s">
        <v>400</v>
      </c>
      <c r="B605" s="135"/>
      <c r="C605" s="103" t="s">
        <v>1153</v>
      </c>
      <c r="D605" s="104"/>
      <c r="E605" s="104"/>
      <c r="F605" s="11" t="s">
        <v>1813</v>
      </c>
      <c r="G605" s="143">
        <v>1.4</v>
      </c>
      <c r="H605" s="137"/>
      <c r="I605" s="8">
        <v>1.4</v>
      </c>
      <c r="J605" s="143">
        <v>6.92</v>
      </c>
      <c r="K605" s="137"/>
      <c r="L605" s="137"/>
      <c r="M605" s="137"/>
      <c r="N605" s="137"/>
      <c r="O605" s="137"/>
      <c r="P605" s="100">
        <v>8.32</v>
      </c>
      <c r="Q605" s="101"/>
      <c r="R605" s="101"/>
      <c r="S605" s="101"/>
      <c r="T605" s="101"/>
      <c r="U605" s="101"/>
    </row>
    <row r="606" spans="1:21" ht="30" customHeight="1" x14ac:dyDescent="0.25">
      <c r="A606" s="134" t="s">
        <v>401</v>
      </c>
      <c r="B606" s="135"/>
      <c r="C606" s="103" t="s">
        <v>1154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10.75</v>
      </c>
      <c r="K606" s="137"/>
      <c r="L606" s="137"/>
      <c r="M606" s="137"/>
      <c r="N606" s="137"/>
      <c r="O606" s="137"/>
      <c r="P606" s="100">
        <v>12.15</v>
      </c>
      <c r="Q606" s="101"/>
      <c r="R606" s="101"/>
      <c r="S606" s="101"/>
      <c r="T606" s="101"/>
      <c r="U606" s="101"/>
    </row>
    <row r="607" spans="1:21" ht="27.75" customHeight="1" x14ac:dyDescent="0.25">
      <c r="A607" s="134" t="s">
        <v>402</v>
      </c>
      <c r="B607" s="135"/>
      <c r="C607" s="103" t="s">
        <v>1155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6.54</v>
      </c>
      <c r="K607" s="137"/>
      <c r="L607" s="137"/>
      <c r="M607" s="137"/>
      <c r="N607" s="137"/>
      <c r="O607" s="137"/>
      <c r="P607" s="100">
        <v>7.94</v>
      </c>
      <c r="Q607" s="101"/>
      <c r="R607" s="101"/>
      <c r="S607" s="101"/>
      <c r="T607" s="101"/>
      <c r="U607" s="101"/>
    </row>
    <row r="608" spans="1:21" ht="25.5" customHeight="1" x14ac:dyDescent="0.25">
      <c r="A608" s="134" t="s">
        <v>403</v>
      </c>
      <c r="B608" s="135"/>
      <c r="C608" s="103" t="s">
        <v>1156</v>
      </c>
      <c r="D608" s="104"/>
      <c r="E608" s="104"/>
      <c r="F608" s="11" t="s">
        <v>1813</v>
      </c>
      <c r="G608" s="143">
        <v>1.4</v>
      </c>
      <c r="H608" s="137"/>
      <c r="I608" s="8">
        <v>1.4</v>
      </c>
      <c r="J608" s="143">
        <v>5.99</v>
      </c>
      <c r="K608" s="137"/>
      <c r="L608" s="137"/>
      <c r="M608" s="137"/>
      <c r="N608" s="137"/>
      <c r="O608" s="137"/>
      <c r="P608" s="100">
        <v>7.39</v>
      </c>
      <c r="Q608" s="101"/>
      <c r="R608" s="101"/>
      <c r="S608" s="101"/>
      <c r="T608" s="101"/>
      <c r="U608" s="101"/>
    </row>
    <row r="609" spans="1:21" ht="25.5" customHeight="1" x14ac:dyDescent="0.25">
      <c r="A609" s="124" t="s">
        <v>404</v>
      </c>
      <c r="B609" s="125"/>
      <c r="C609" s="105" t="s">
        <v>1157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ht="27" customHeight="1" x14ac:dyDescent="0.25">
      <c r="A610" s="134" t="s">
        <v>405</v>
      </c>
      <c r="B610" s="135"/>
      <c r="C610" s="103" t="s">
        <v>1158</v>
      </c>
      <c r="D610" s="104"/>
      <c r="E610" s="104"/>
      <c r="F610" s="11" t="s">
        <v>1813</v>
      </c>
      <c r="G610" s="143">
        <v>1.4</v>
      </c>
      <c r="H610" s="137"/>
      <c r="I610" s="8">
        <v>1.4</v>
      </c>
      <c r="J610" s="143">
        <v>2.4</v>
      </c>
      <c r="K610" s="137"/>
      <c r="L610" s="137"/>
      <c r="M610" s="137"/>
      <c r="N610" s="137"/>
      <c r="O610" s="137"/>
      <c r="P610" s="100">
        <v>3.8</v>
      </c>
      <c r="Q610" s="101"/>
      <c r="R610" s="101"/>
      <c r="S610" s="101"/>
      <c r="T610" s="101"/>
      <c r="U610" s="101"/>
    </row>
    <row r="611" spans="1:21" ht="30" customHeight="1" x14ac:dyDescent="0.25">
      <c r="A611" s="134" t="s">
        <v>406</v>
      </c>
      <c r="B611" s="135"/>
      <c r="C611" s="103" t="s">
        <v>1159</v>
      </c>
      <c r="D611" s="104"/>
      <c r="E611" s="104"/>
      <c r="F611" s="11" t="s">
        <v>1813</v>
      </c>
      <c r="G611" s="143">
        <v>1.4</v>
      </c>
      <c r="H611" s="137"/>
      <c r="I611" s="8">
        <v>1.4</v>
      </c>
      <c r="J611" s="143">
        <v>2.82</v>
      </c>
      <c r="K611" s="137"/>
      <c r="L611" s="137"/>
      <c r="M611" s="137"/>
      <c r="N611" s="137"/>
      <c r="O611" s="137"/>
      <c r="P611" s="100">
        <v>4.22</v>
      </c>
      <c r="Q611" s="101"/>
      <c r="R611" s="101"/>
      <c r="S611" s="101"/>
      <c r="T611" s="101"/>
      <c r="U611" s="101"/>
    </row>
    <row r="612" spans="1:21" ht="18.75" customHeight="1" x14ac:dyDescent="0.25">
      <c r="A612" s="134" t="s">
        <v>407</v>
      </c>
      <c r="B612" s="135"/>
      <c r="C612" s="103" t="s">
        <v>1160</v>
      </c>
      <c r="D612" s="104"/>
      <c r="E612" s="104"/>
      <c r="F612" s="11" t="s">
        <v>1813</v>
      </c>
      <c r="G612" s="143">
        <v>1.4</v>
      </c>
      <c r="H612" s="137"/>
      <c r="I612" s="8">
        <v>1.4</v>
      </c>
      <c r="J612" s="143">
        <v>4.63</v>
      </c>
      <c r="K612" s="137"/>
      <c r="L612" s="137"/>
      <c r="M612" s="137"/>
      <c r="N612" s="137"/>
      <c r="O612" s="137"/>
      <c r="P612" s="100">
        <v>6.03</v>
      </c>
      <c r="Q612" s="101"/>
      <c r="R612" s="101"/>
      <c r="S612" s="101"/>
      <c r="T612" s="101"/>
      <c r="U612" s="101"/>
    </row>
    <row r="613" spans="1:21" ht="27.75" customHeight="1" x14ac:dyDescent="0.25">
      <c r="A613" s="124" t="s">
        <v>408</v>
      </c>
      <c r="B613" s="125"/>
      <c r="C613" s="105" t="s">
        <v>1161</v>
      </c>
      <c r="D613" s="106"/>
      <c r="E613" s="106"/>
      <c r="F613" s="9"/>
      <c r="G613" s="137"/>
      <c r="H613" s="137"/>
      <c r="I613" s="10"/>
      <c r="J613" s="137"/>
      <c r="K613" s="137"/>
      <c r="L613" s="137"/>
      <c r="M613" s="137"/>
      <c r="N613" s="137"/>
      <c r="O613" s="137"/>
      <c r="P613" s="101"/>
      <c r="Q613" s="101"/>
      <c r="R613" s="101"/>
      <c r="S613" s="101"/>
      <c r="T613" s="101"/>
      <c r="U613" s="101"/>
    </row>
    <row r="614" spans="1:21" ht="66.75" customHeight="1" x14ac:dyDescent="0.25">
      <c r="A614" s="134" t="s">
        <v>409</v>
      </c>
      <c r="B614" s="135"/>
      <c r="C614" s="103" t="s">
        <v>1162</v>
      </c>
      <c r="D614" s="104"/>
      <c r="E614" s="104"/>
      <c r="F614" s="11" t="s">
        <v>1813</v>
      </c>
      <c r="G614" s="143">
        <v>1.4</v>
      </c>
      <c r="H614" s="137"/>
      <c r="I614" s="8">
        <v>1.4</v>
      </c>
      <c r="J614" s="143">
        <v>2.12</v>
      </c>
      <c r="K614" s="137"/>
      <c r="L614" s="137"/>
      <c r="M614" s="137"/>
      <c r="N614" s="137"/>
      <c r="O614" s="137"/>
      <c r="P614" s="100">
        <v>3.52</v>
      </c>
      <c r="Q614" s="101"/>
      <c r="R614" s="101"/>
      <c r="S614" s="101"/>
      <c r="T614" s="101"/>
      <c r="U614" s="101"/>
    </row>
    <row r="615" spans="1:21" ht="55.5" customHeight="1" x14ac:dyDescent="0.25">
      <c r="A615" s="134" t="s">
        <v>410</v>
      </c>
      <c r="B615" s="135"/>
      <c r="C615" s="103" t="s">
        <v>1163</v>
      </c>
      <c r="D615" s="104"/>
      <c r="E615" s="104"/>
      <c r="F615" s="11" t="s">
        <v>1813</v>
      </c>
      <c r="G615" s="143">
        <v>1.4</v>
      </c>
      <c r="H615" s="137"/>
      <c r="I615" s="8">
        <v>1.4</v>
      </c>
      <c r="J615" s="143">
        <v>2.89</v>
      </c>
      <c r="K615" s="137"/>
      <c r="L615" s="137"/>
      <c r="M615" s="137"/>
      <c r="N615" s="137"/>
      <c r="O615" s="137"/>
      <c r="P615" s="100">
        <v>4.29</v>
      </c>
      <c r="Q615" s="101"/>
      <c r="R615" s="101"/>
      <c r="S615" s="101"/>
      <c r="T615" s="101"/>
      <c r="U615" s="101"/>
    </row>
    <row r="616" spans="1:21" ht="42" customHeight="1" x14ac:dyDescent="0.25">
      <c r="A616" s="134" t="s">
        <v>411</v>
      </c>
      <c r="B616" s="135"/>
      <c r="C616" s="103" t="s">
        <v>1164</v>
      </c>
      <c r="D616" s="104"/>
      <c r="E616" s="104"/>
      <c r="F616" s="11" t="s">
        <v>1813</v>
      </c>
      <c r="G616" s="143">
        <v>1.4</v>
      </c>
      <c r="H616" s="137"/>
      <c r="I616" s="8">
        <v>1.4</v>
      </c>
      <c r="J616" s="143">
        <v>2.86</v>
      </c>
      <c r="K616" s="137"/>
      <c r="L616" s="137"/>
      <c r="M616" s="137"/>
      <c r="N616" s="137"/>
      <c r="O616" s="137"/>
      <c r="P616" s="100">
        <v>4.26</v>
      </c>
      <c r="Q616" s="101"/>
      <c r="R616" s="101"/>
      <c r="S616" s="101"/>
      <c r="T616" s="101"/>
      <c r="U616" s="101"/>
    </row>
    <row r="617" spans="1:21" ht="18.75" customHeight="1" x14ac:dyDescent="0.25">
      <c r="A617" s="124" t="s">
        <v>412</v>
      </c>
      <c r="B617" s="125"/>
      <c r="C617" s="105" t="s">
        <v>1165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ht="64.5" customHeight="1" x14ac:dyDescent="0.25">
      <c r="A618" s="134" t="s">
        <v>413</v>
      </c>
      <c r="B618" s="135"/>
      <c r="C618" s="103" t="s">
        <v>1166</v>
      </c>
      <c r="D618" s="104"/>
      <c r="E618" s="104"/>
      <c r="F618" s="11" t="s">
        <v>1813</v>
      </c>
      <c r="G618" s="143">
        <v>1.4</v>
      </c>
      <c r="H618" s="137"/>
      <c r="I618" s="8">
        <v>1.4</v>
      </c>
      <c r="J618" s="143">
        <v>4.91</v>
      </c>
      <c r="K618" s="137"/>
      <c r="L618" s="137"/>
      <c r="M618" s="137"/>
      <c r="N618" s="137"/>
      <c r="O618" s="137"/>
      <c r="P618" s="100">
        <v>6.31</v>
      </c>
      <c r="Q618" s="101"/>
      <c r="R618" s="101"/>
      <c r="S618" s="101"/>
      <c r="T618" s="101"/>
      <c r="U618" s="101"/>
    </row>
    <row r="619" spans="1:21" ht="18.75" customHeight="1" x14ac:dyDescent="0.25">
      <c r="A619" s="124" t="s">
        <v>414</v>
      </c>
      <c r="B619" s="125"/>
      <c r="C619" s="105" t="s">
        <v>1167</v>
      </c>
      <c r="D619" s="106"/>
      <c r="E619" s="106"/>
      <c r="F619" s="9"/>
      <c r="G619" s="137"/>
      <c r="H619" s="137"/>
      <c r="I619" s="10"/>
      <c r="J619" s="137"/>
      <c r="K619" s="137"/>
      <c r="L619" s="137"/>
      <c r="M619" s="137"/>
      <c r="N619" s="137"/>
      <c r="O619" s="137"/>
      <c r="P619" s="101"/>
      <c r="Q619" s="101"/>
      <c r="R619" s="101"/>
      <c r="S619" s="101"/>
      <c r="T619" s="101"/>
      <c r="U619" s="101"/>
    </row>
    <row r="620" spans="1:21" ht="78.75" customHeight="1" x14ac:dyDescent="0.25">
      <c r="A620" s="134" t="s">
        <v>415</v>
      </c>
      <c r="B620" s="135"/>
      <c r="C620" s="103" t="s">
        <v>1168</v>
      </c>
      <c r="D620" s="104"/>
      <c r="E620" s="104"/>
      <c r="F620" s="11" t="s">
        <v>1813</v>
      </c>
      <c r="G620" s="143">
        <v>1.4</v>
      </c>
      <c r="H620" s="137"/>
      <c r="I620" s="8">
        <v>1.4</v>
      </c>
      <c r="J620" s="143">
        <v>3.54</v>
      </c>
      <c r="K620" s="137"/>
      <c r="L620" s="137"/>
      <c r="M620" s="137"/>
      <c r="N620" s="137"/>
      <c r="O620" s="137"/>
      <c r="P620" s="100">
        <v>4.9400000000000004</v>
      </c>
      <c r="Q620" s="101"/>
      <c r="R620" s="101"/>
      <c r="S620" s="101"/>
      <c r="T620" s="101"/>
      <c r="U620" s="101"/>
    </row>
    <row r="621" spans="1:21" ht="75.75" customHeight="1" x14ac:dyDescent="0.25">
      <c r="A621" s="134" t="s">
        <v>416</v>
      </c>
      <c r="B621" s="135"/>
      <c r="C621" s="103" t="s">
        <v>1169</v>
      </c>
      <c r="D621" s="104"/>
      <c r="E621" s="104"/>
      <c r="F621" s="11" t="s">
        <v>1813</v>
      </c>
      <c r="G621" s="143">
        <v>1.4</v>
      </c>
      <c r="H621" s="137"/>
      <c r="I621" s="8">
        <v>1.4</v>
      </c>
      <c r="J621" s="143">
        <v>3.29</v>
      </c>
      <c r="K621" s="137"/>
      <c r="L621" s="137"/>
      <c r="M621" s="137"/>
      <c r="N621" s="137"/>
      <c r="O621" s="137"/>
      <c r="P621" s="100">
        <v>4.6900000000000004</v>
      </c>
      <c r="Q621" s="101"/>
      <c r="R621" s="101"/>
      <c r="S621" s="101"/>
      <c r="T621" s="101"/>
      <c r="U621" s="101"/>
    </row>
    <row r="622" spans="1:21" ht="18" customHeight="1" x14ac:dyDescent="0.25">
      <c r="A622" s="124" t="s">
        <v>36</v>
      </c>
      <c r="B622" s="125"/>
      <c r="C622" s="105" t="s">
        <v>1170</v>
      </c>
      <c r="D622" s="106"/>
      <c r="E622" s="106"/>
      <c r="F622" s="9"/>
      <c r="G622" s="137"/>
      <c r="H622" s="137"/>
      <c r="I622" s="10"/>
      <c r="J622" s="137"/>
      <c r="K622" s="137"/>
      <c r="L622" s="137"/>
      <c r="M622" s="137"/>
      <c r="N622" s="137"/>
      <c r="O622" s="137"/>
      <c r="P622" s="101"/>
      <c r="Q622" s="101"/>
      <c r="R622" s="101"/>
      <c r="S622" s="101"/>
      <c r="T622" s="101"/>
      <c r="U622" s="101"/>
    </row>
    <row r="623" spans="1:21" ht="27" customHeight="1" x14ac:dyDescent="0.25">
      <c r="A623" s="124" t="s">
        <v>417</v>
      </c>
      <c r="B623" s="125"/>
      <c r="C623" s="105" t="s">
        <v>1171</v>
      </c>
      <c r="D623" s="106"/>
      <c r="E623" s="106"/>
      <c r="F623" s="9"/>
      <c r="G623" s="137"/>
      <c r="H623" s="137"/>
      <c r="I623" s="10"/>
      <c r="J623" s="137"/>
      <c r="K623" s="137"/>
      <c r="L623" s="137"/>
      <c r="M623" s="137"/>
      <c r="N623" s="137"/>
      <c r="O623" s="137"/>
      <c r="P623" s="101"/>
      <c r="Q623" s="101"/>
      <c r="R623" s="101"/>
      <c r="S623" s="101"/>
      <c r="T623" s="101"/>
      <c r="U623" s="101"/>
    </row>
    <row r="624" spans="1:21" ht="76.5" customHeight="1" x14ac:dyDescent="0.25">
      <c r="A624" s="134" t="s">
        <v>418</v>
      </c>
      <c r="B624" s="135"/>
      <c r="C624" s="103" t="s">
        <v>828</v>
      </c>
      <c r="D624" s="104"/>
      <c r="E624" s="104"/>
      <c r="F624" s="11" t="s">
        <v>1813</v>
      </c>
      <c r="G624" s="143">
        <v>0.8</v>
      </c>
      <c r="H624" s="137"/>
      <c r="I624" s="8">
        <v>0.8</v>
      </c>
      <c r="J624" s="143">
        <v>0.68</v>
      </c>
      <c r="K624" s="137"/>
      <c r="L624" s="137"/>
      <c r="M624" s="137"/>
      <c r="N624" s="137"/>
      <c r="O624" s="137"/>
      <c r="P624" s="100">
        <v>1.48</v>
      </c>
      <c r="Q624" s="101"/>
      <c r="R624" s="101"/>
      <c r="S624" s="101"/>
      <c r="T624" s="101"/>
      <c r="U624" s="101"/>
    </row>
    <row r="625" spans="1:21" ht="21" customHeight="1" x14ac:dyDescent="0.25">
      <c r="A625" s="134" t="s">
        <v>419</v>
      </c>
      <c r="B625" s="135"/>
      <c r="C625" s="103" t="s">
        <v>829</v>
      </c>
      <c r="D625" s="104"/>
      <c r="E625" s="104"/>
      <c r="F625" s="11" t="s">
        <v>1815</v>
      </c>
      <c r="G625" s="143">
        <v>0.46</v>
      </c>
      <c r="H625" s="137"/>
      <c r="I625" s="8">
        <v>0.46</v>
      </c>
      <c r="J625" s="143">
        <v>0.84</v>
      </c>
      <c r="K625" s="137"/>
      <c r="L625" s="137"/>
      <c r="M625" s="137"/>
      <c r="N625" s="137"/>
      <c r="O625" s="137"/>
      <c r="P625" s="100">
        <v>1.3</v>
      </c>
      <c r="Q625" s="101"/>
      <c r="R625" s="101"/>
      <c r="S625" s="101"/>
      <c r="T625" s="101"/>
      <c r="U625" s="101"/>
    </row>
    <row r="626" spans="1:21" ht="28.5" customHeight="1" x14ac:dyDescent="0.25">
      <c r="A626" s="134" t="s">
        <v>420</v>
      </c>
      <c r="B626" s="135"/>
      <c r="C626" s="103" t="s">
        <v>830</v>
      </c>
      <c r="D626" s="104"/>
      <c r="E626" s="104"/>
      <c r="F626" s="11" t="s">
        <v>1815</v>
      </c>
      <c r="G626" s="143">
        <v>0.31</v>
      </c>
      <c r="H626" s="137"/>
      <c r="I626" s="8">
        <v>0.31</v>
      </c>
      <c r="J626" s="143">
        <v>0.12</v>
      </c>
      <c r="K626" s="137"/>
      <c r="L626" s="137"/>
      <c r="M626" s="137"/>
      <c r="N626" s="137"/>
      <c r="O626" s="137"/>
      <c r="P626" s="100">
        <v>0.43</v>
      </c>
      <c r="Q626" s="101"/>
      <c r="R626" s="101"/>
      <c r="S626" s="101"/>
      <c r="T626" s="101"/>
      <c r="U626" s="101"/>
    </row>
    <row r="627" spans="1:21" ht="41.25" customHeight="1" x14ac:dyDescent="0.25">
      <c r="A627" s="134" t="s">
        <v>421</v>
      </c>
      <c r="B627" s="135"/>
      <c r="C627" s="103" t="s">
        <v>831</v>
      </c>
      <c r="D627" s="104"/>
      <c r="E627" s="104"/>
      <c r="F627" s="11" t="s">
        <v>1816</v>
      </c>
      <c r="G627" s="143">
        <v>0.04</v>
      </c>
      <c r="H627" s="137"/>
      <c r="I627" s="8">
        <v>0.04</v>
      </c>
      <c r="J627" s="143">
        <v>0.15</v>
      </c>
      <c r="K627" s="137"/>
      <c r="L627" s="137"/>
      <c r="M627" s="137"/>
      <c r="N627" s="137"/>
      <c r="O627" s="137"/>
      <c r="P627" s="100">
        <v>0.19</v>
      </c>
      <c r="Q627" s="101"/>
      <c r="R627" s="101"/>
      <c r="S627" s="101"/>
      <c r="T627" s="101"/>
      <c r="U627" s="101"/>
    </row>
    <row r="628" spans="1:21" ht="24" customHeight="1" x14ac:dyDescent="0.25">
      <c r="A628" s="134" t="s">
        <v>422</v>
      </c>
      <c r="B628" s="135"/>
      <c r="C628" s="103" t="s">
        <v>1871</v>
      </c>
      <c r="D628" s="104"/>
      <c r="E628" s="104"/>
      <c r="F628" s="11" t="s">
        <v>1814</v>
      </c>
      <c r="G628" s="143">
        <v>0.21</v>
      </c>
      <c r="H628" s="137"/>
      <c r="I628" s="8">
        <v>0.21</v>
      </c>
      <c r="J628" s="143">
        <v>0.01</v>
      </c>
      <c r="K628" s="137"/>
      <c r="L628" s="137"/>
      <c r="M628" s="137"/>
      <c r="N628" s="137"/>
      <c r="O628" s="137"/>
      <c r="P628" s="100">
        <v>0.22</v>
      </c>
      <c r="Q628" s="101"/>
      <c r="R628" s="101"/>
      <c r="S628" s="101"/>
      <c r="T628" s="101"/>
      <c r="U628" s="101"/>
    </row>
    <row r="629" spans="1:21" ht="38.25" customHeight="1" x14ac:dyDescent="0.25">
      <c r="A629" s="134" t="s">
        <v>423</v>
      </c>
      <c r="B629" s="135"/>
      <c r="C629" s="103" t="s">
        <v>1139</v>
      </c>
      <c r="D629" s="104"/>
      <c r="E629" s="104"/>
      <c r="F629" s="11" t="s">
        <v>1813</v>
      </c>
      <c r="G629" s="143">
        <v>0.21</v>
      </c>
      <c r="H629" s="137"/>
      <c r="I629" s="8">
        <v>0.21</v>
      </c>
      <c r="J629" s="137"/>
      <c r="K629" s="137"/>
      <c r="L629" s="137"/>
      <c r="M629" s="137"/>
      <c r="N629" s="137"/>
      <c r="O629" s="137"/>
      <c r="P629" s="100">
        <v>0.21</v>
      </c>
      <c r="Q629" s="101"/>
      <c r="R629" s="101"/>
      <c r="S629" s="101"/>
      <c r="T629" s="101"/>
      <c r="U629" s="101"/>
    </row>
    <row r="630" spans="1:21" s="15" customFormat="1" ht="21" customHeight="1" x14ac:dyDescent="0.2">
      <c r="A630" s="124"/>
      <c r="B630" s="125"/>
      <c r="C630" s="105" t="s">
        <v>1856</v>
      </c>
      <c r="D630" s="106"/>
      <c r="E630" s="106"/>
      <c r="F630" s="18"/>
      <c r="G630" s="144">
        <f>G624+G625+G626+G627+G628+G629</f>
        <v>2.0300000000000002</v>
      </c>
      <c r="H630" s="123"/>
      <c r="I630" s="13">
        <f>I624+I625+I626+I627+I628+I629</f>
        <v>2.0300000000000002</v>
      </c>
      <c r="J630" s="144">
        <f>J624+J625+J626+J627+J628</f>
        <v>1.8</v>
      </c>
      <c r="K630" s="123"/>
      <c r="L630" s="123"/>
      <c r="M630" s="123"/>
      <c r="N630" s="123"/>
      <c r="O630" s="123"/>
      <c r="P630" s="100">
        <f>P624+P625+P626+P627+P628+P629</f>
        <v>3.8300000000000005</v>
      </c>
      <c r="Q630" s="101"/>
      <c r="R630" s="101"/>
      <c r="S630" s="101"/>
      <c r="T630" s="101"/>
      <c r="U630" s="101"/>
    </row>
    <row r="631" spans="1:21" ht="18" customHeight="1" x14ac:dyDescent="0.25">
      <c r="A631" s="124" t="s">
        <v>424</v>
      </c>
      <c r="B631" s="125"/>
      <c r="C631" s="105" t="s">
        <v>1172</v>
      </c>
      <c r="D631" s="106"/>
      <c r="E631" s="106"/>
      <c r="F631" s="9"/>
      <c r="G631" s="137"/>
      <c r="H631" s="137"/>
      <c r="I631" s="10"/>
      <c r="J631" s="137"/>
      <c r="K631" s="137"/>
      <c r="L631" s="137"/>
      <c r="M631" s="137"/>
      <c r="N631" s="137"/>
      <c r="O631" s="137"/>
      <c r="P631" s="101"/>
      <c r="Q631" s="101"/>
      <c r="R631" s="101"/>
      <c r="S631" s="101"/>
      <c r="T631" s="101"/>
      <c r="U631" s="101"/>
    </row>
    <row r="632" spans="1:21" ht="52.5" customHeight="1" x14ac:dyDescent="0.25">
      <c r="A632" s="134" t="s">
        <v>425</v>
      </c>
      <c r="B632" s="135"/>
      <c r="C632" s="103" t="s">
        <v>1173</v>
      </c>
      <c r="D632" s="104"/>
      <c r="E632" s="104"/>
      <c r="F632" s="11" t="s">
        <v>1813</v>
      </c>
      <c r="G632" s="143">
        <v>2.2400000000000002</v>
      </c>
      <c r="H632" s="137"/>
      <c r="I632" s="8">
        <v>2.2400000000000002</v>
      </c>
      <c r="J632" s="143">
        <v>2.58</v>
      </c>
      <c r="K632" s="137"/>
      <c r="L632" s="137"/>
      <c r="M632" s="137"/>
      <c r="N632" s="137"/>
      <c r="O632" s="137"/>
      <c r="P632" s="100">
        <v>4.82</v>
      </c>
      <c r="Q632" s="101"/>
      <c r="R632" s="101"/>
      <c r="S632" s="101"/>
      <c r="T632" s="101"/>
      <c r="U632" s="101"/>
    </row>
    <row r="633" spans="1:21" ht="21" customHeight="1" x14ac:dyDescent="0.25">
      <c r="A633" s="134" t="s">
        <v>426</v>
      </c>
      <c r="B633" s="135"/>
      <c r="C633" s="103" t="s">
        <v>829</v>
      </c>
      <c r="D633" s="104"/>
      <c r="E633" s="104"/>
      <c r="F633" s="11" t="s">
        <v>1815</v>
      </c>
      <c r="G633" s="143">
        <v>0.46</v>
      </c>
      <c r="H633" s="137"/>
      <c r="I633" s="8">
        <v>0.46</v>
      </c>
      <c r="J633" s="143">
        <v>0.84</v>
      </c>
      <c r="K633" s="137"/>
      <c r="L633" s="137"/>
      <c r="M633" s="137"/>
      <c r="N633" s="137"/>
      <c r="O633" s="137"/>
      <c r="P633" s="100">
        <v>1.3</v>
      </c>
      <c r="Q633" s="101"/>
      <c r="R633" s="101"/>
      <c r="S633" s="101"/>
      <c r="T633" s="101"/>
      <c r="U633" s="101"/>
    </row>
    <row r="634" spans="1:21" ht="27" customHeight="1" x14ac:dyDescent="0.25">
      <c r="A634" s="134" t="s">
        <v>427</v>
      </c>
      <c r="B634" s="135"/>
      <c r="C634" s="103" t="s">
        <v>830</v>
      </c>
      <c r="D634" s="104"/>
      <c r="E634" s="104"/>
      <c r="F634" s="11" t="s">
        <v>1815</v>
      </c>
      <c r="G634" s="143">
        <v>0.31</v>
      </c>
      <c r="H634" s="137"/>
      <c r="I634" s="8">
        <v>0.31</v>
      </c>
      <c r="J634" s="143">
        <v>0.12</v>
      </c>
      <c r="K634" s="137"/>
      <c r="L634" s="137"/>
      <c r="M634" s="137"/>
      <c r="N634" s="137"/>
      <c r="O634" s="137"/>
      <c r="P634" s="100">
        <v>0.43</v>
      </c>
      <c r="Q634" s="101"/>
      <c r="R634" s="101"/>
      <c r="S634" s="101"/>
      <c r="T634" s="101"/>
      <c r="U634" s="101"/>
    </row>
    <row r="635" spans="1:21" ht="40.5" customHeight="1" x14ac:dyDescent="0.25">
      <c r="A635" s="134" t="s">
        <v>428</v>
      </c>
      <c r="B635" s="135"/>
      <c r="C635" s="103" t="s">
        <v>831</v>
      </c>
      <c r="D635" s="104"/>
      <c r="E635" s="104"/>
      <c r="F635" s="11" t="s">
        <v>1816</v>
      </c>
      <c r="G635" s="143">
        <v>0.04</v>
      </c>
      <c r="H635" s="137"/>
      <c r="I635" s="8">
        <v>0.04</v>
      </c>
      <c r="J635" s="143">
        <v>0.15</v>
      </c>
      <c r="K635" s="137"/>
      <c r="L635" s="137"/>
      <c r="M635" s="137"/>
      <c r="N635" s="137"/>
      <c r="O635" s="137"/>
      <c r="P635" s="100">
        <v>0.19</v>
      </c>
      <c r="Q635" s="101"/>
      <c r="R635" s="101"/>
      <c r="S635" s="101"/>
      <c r="T635" s="101"/>
      <c r="U635" s="101"/>
    </row>
    <row r="636" spans="1:21" ht="27" customHeight="1" x14ac:dyDescent="0.25">
      <c r="A636" s="134" t="s">
        <v>429</v>
      </c>
      <c r="B636" s="135"/>
      <c r="C636" s="103" t="s">
        <v>1871</v>
      </c>
      <c r="D636" s="104"/>
      <c r="E636" s="104"/>
      <c r="F636" s="11" t="s">
        <v>1814</v>
      </c>
      <c r="G636" s="143">
        <v>0.21</v>
      </c>
      <c r="H636" s="137"/>
      <c r="I636" s="8">
        <v>0.21</v>
      </c>
      <c r="J636" s="143">
        <v>0.01</v>
      </c>
      <c r="K636" s="137"/>
      <c r="L636" s="137"/>
      <c r="M636" s="137"/>
      <c r="N636" s="137"/>
      <c r="O636" s="137"/>
      <c r="P636" s="100">
        <v>0.22</v>
      </c>
      <c r="Q636" s="101"/>
      <c r="R636" s="101"/>
      <c r="S636" s="101"/>
      <c r="T636" s="101"/>
      <c r="U636" s="101"/>
    </row>
    <row r="637" spans="1:21" ht="40.5" customHeight="1" x14ac:dyDescent="0.25">
      <c r="A637" s="134" t="s">
        <v>430</v>
      </c>
      <c r="B637" s="135"/>
      <c r="C637" s="103" t="s">
        <v>1139</v>
      </c>
      <c r="D637" s="104"/>
      <c r="E637" s="104"/>
      <c r="F637" s="11" t="s">
        <v>1813</v>
      </c>
      <c r="G637" s="143">
        <v>0.21</v>
      </c>
      <c r="H637" s="137"/>
      <c r="I637" s="8">
        <v>0.21</v>
      </c>
      <c r="J637" s="137"/>
      <c r="K637" s="137"/>
      <c r="L637" s="137"/>
      <c r="M637" s="137"/>
      <c r="N637" s="137"/>
      <c r="O637" s="137"/>
      <c r="P637" s="100">
        <v>0.21</v>
      </c>
      <c r="Q637" s="101"/>
      <c r="R637" s="101"/>
      <c r="S637" s="101"/>
      <c r="T637" s="101"/>
      <c r="U637" s="101"/>
    </row>
    <row r="638" spans="1:21" s="15" customFormat="1" ht="16.5" customHeight="1" x14ac:dyDescent="0.2">
      <c r="A638" s="124"/>
      <c r="B638" s="125"/>
      <c r="C638" s="145" t="s">
        <v>1856</v>
      </c>
      <c r="D638" s="146"/>
      <c r="E638" s="146"/>
      <c r="F638" s="12"/>
      <c r="G638" s="144">
        <f>G632+G633+G634+G635+G636+G637</f>
        <v>3.47</v>
      </c>
      <c r="H638" s="123"/>
      <c r="I638" s="13">
        <f>I632+I633+I634+I635+I636+I637</f>
        <v>3.47</v>
      </c>
      <c r="J638" s="144">
        <f>J632+J633+J634+J635+J636+J637</f>
        <v>3.6999999999999997</v>
      </c>
      <c r="K638" s="123"/>
      <c r="L638" s="123"/>
      <c r="M638" s="123"/>
      <c r="N638" s="123"/>
      <c r="O638" s="123"/>
      <c r="P638" s="100">
        <f>P632+P633+P634+P635+P636+P637</f>
        <v>7.17</v>
      </c>
      <c r="Q638" s="101"/>
      <c r="R638" s="101"/>
      <c r="S638" s="101"/>
      <c r="T638" s="101"/>
      <c r="U638" s="101"/>
    </row>
    <row r="639" spans="1:21" ht="16.5" customHeight="1" x14ac:dyDescent="0.25">
      <c r="A639" s="186" t="s">
        <v>431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ht="39" customHeight="1" x14ac:dyDescent="0.25">
      <c r="A640" s="165">
        <v>1</v>
      </c>
      <c r="B640" s="166"/>
      <c r="C640" s="129" t="s">
        <v>1174</v>
      </c>
      <c r="D640" s="130"/>
      <c r="E640" s="130"/>
      <c r="F640" s="4"/>
      <c r="G640" s="136"/>
      <c r="H640" s="136"/>
      <c r="I640" s="5"/>
      <c r="J640" s="136"/>
      <c r="K640" s="136"/>
      <c r="L640" s="136"/>
      <c r="M640" s="136"/>
      <c r="N640" s="136"/>
      <c r="O640" s="136"/>
      <c r="P640" s="126"/>
      <c r="Q640" s="126"/>
      <c r="R640" s="126"/>
      <c r="S640" s="126"/>
      <c r="T640" s="126"/>
      <c r="U640" s="126"/>
    </row>
    <row r="641" spans="1:21" ht="25.5" customHeight="1" x14ac:dyDescent="0.25">
      <c r="A641" s="134" t="s">
        <v>53</v>
      </c>
      <c r="B641" s="135"/>
      <c r="C641" s="163" t="s">
        <v>1175</v>
      </c>
      <c r="D641" s="164"/>
      <c r="E641" s="164"/>
      <c r="F641" s="9"/>
      <c r="G641" s="137"/>
      <c r="H641" s="137"/>
      <c r="I641" s="10"/>
      <c r="J641" s="137"/>
      <c r="K641" s="137"/>
      <c r="L641" s="137"/>
      <c r="M641" s="137"/>
      <c r="N641" s="137"/>
      <c r="O641" s="137"/>
      <c r="P641" s="101"/>
      <c r="Q641" s="101"/>
      <c r="R641" s="101"/>
      <c r="S641" s="101"/>
      <c r="T641" s="101"/>
      <c r="U641" s="101"/>
    </row>
    <row r="642" spans="1:21" ht="27" customHeight="1" x14ac:dyDescent="0.25">
      <c r="A642" s="134" t="s">
        <v>136</v>
      </c>
      <c r="B642" s="135"/>
      <c r="C642" s="103" t="s">
        <v>1176</v>
      </c>
      <c r="D642" s="104"/>
      <c r="E642" s="104"/>
      <c r="F642" s="11" t="s">
        <v>1817</v>
      </c>
      <c r="G642" s="143">
        <v>0.81</v>
      </c>
      <c r="H642" s="137"/>
      <c r="I642" s="8">
        <v>0.81</v>
      </c>
      <c r="J642" s="137"/>
      <c r="K642" s="137"/>
      <c r="L642" s="137"/>
      <c r="M642" s="137"/>
      <c r="N642" s="137"/>
      <c r="O642" s="137"/>
      <c r="P642" s="100">
        <v>0.81</v>
      </c>
      <c r="Q642" s="101"/>
      <c r="R642" s="101"/>
      <c r="S642" s="101"/>
      <c r="T642" s="101"/>
      <c r="U642" s="101"/>
    </row>
    <row r="643" spans="1:21" ht="29.25" customHeight="1" x14ac:dyDescent="0.25">
      <c r="A643" s="134" t="s">
        <v>144</v>
      </c>
      <c r="B643" s="135"/>
      <c r="C643" s="103" t="s">
        <v>1177</v>
      </c>
      <c r="D643" s="104"/>
      <c r="E643" s="104"/>
      <c r="F643" s="11" t="s">
        <v>1817</v>
      </c>
      <c r="G643" s="143">
        <v>0.55000000000000004</v>
      </c>
      <c r="H643" s="137"/>
      <c r="I643" s="8">
        <v>0.55000000000000004</v>
      </c>
      <c r="J643" s="137"/>
      <c r="K643" s="137"/>
      <c r="L643" s="137"/>
      <c r="M643" s="137"/>
      <c r="N643" s="137"/>
      <c r="O643" s="137"/>
      <c r="P643" s="100">
        <v>0.55000000000000004</v>
      </c>
      <c r="Q643" s="101"/>
      <c r="R643" s="101"/>
      <c r="S643" s="101"/>
      <c r="T643" s="101"/>
      <c r="U643" s="101"/>
    </row>
    <row r="644" spans="1:21" ht="27.75" customHeight="1" x14ac:dyDescent="0.25">
      <c r="A644" s="134" t="s">
        <v>54</v>
      </c>
      <c r="B644" s="135"/>
      <c r="C644" s="163" t="s">
        <v>1178</v>
      </c>
      <c r="D644" s="164"/>
      <c r="E644" s="164"/>
      <c r="F644" s="9"/>
      <c r="G644" s="137"/>
      <c r="H644" s="137"/>
      <c r="I644" s="10"/>
      <c r="J644" s="137"/>
      <c r="K644" s="137"/>
      <c r="L644" s="137"/>
      <c r="M644" s="137"/>
      <c r="N644" s="137"/>
      <c r="O644" s="137"/>
      <c r="P644" s="101"/>
      <c r="Q644" s="101"/>
      <c r="R644" s="101"/>
      <c r="S644" s="101"/>
      <c r="T644" s="101"/>
      <c r="U644" s="101"/>
    </row>
    <row r="645" spans="1:21" ht="25.5" customHeight="1" x14ac:dyDescent="0.25">
      <c r="A645" s="134" t="s">
        <v>153</v>
      </c>
      <c r="B645" s="135"/>
      <c r="C645" s="103" t="s">
        <v>1179</v>
      </c>
      <c r="D645" s="104"/>
      <c r="E645" s="104"/>
      <c r="F645" s="11" t="s">
        <v>1817</v>
      </c>
      <c r="G645" s="143">
        <v>2.76</v>
      </c>
      <c r="H645" s="137"/>
      <c r="I645" s="8">
        <v>2.76</v>
      </c>
      <c r="J645" s="137"/>
      <c r="K645" s="137"/>
      <c r="L645" s="137"/>
      <c r="M645" s="137"/>
      <c r="N645" s="137"/>
      <c r="O645" s="137"/>
      <c r="P645" s="100">
        <v>2.76</v>
      </c>
      <c r="Q645" s="101"/>
      <c r="R645" s="101"/>
      <c r="S645" s="101"/>
      <c r="T645" s="101"/>
      <c r="U645" s="101"/>
    </row>
    <row r="646" spans="1:21" ht="27" customHeight="1" x14ac:dyDescent="0.25">
      <c r="A646" s="134" t="s">
        <v>432</v>
      </c>
      <c r="B646" s="135"/>
      <c r="C646" s="103" t="s">
        <v>1176</v>
      </c>
      <c r="D646" s="104"/>
      <c r="E646" s="104"/>
      <c r="F646" s="11" t="s">
        <v>1817</v>
      </c>
      <c r="G646" s="143">
        <v>0.81</v>
      </c>
      <c r="H646" s="137"/>
      <c r="I646" s="8">
        <v>0.81</v>
      </c>
      <c r="J646" s="137"/>
      <c r="K646" s="137"/>
      <c r="L646" s="137"/>
      <c r="M646" s="137"/>
      <c r="N646" s="137"/>
      <c r="O646" s="137"/>
      <c r="P646" s="100">
        <v>0.81</v>
      </c>
      <c r="Q646" s="101"/>
      <c r="R646" s="101"/>
      <c r="S646" s="101"/>
      <c r="T646" s="101"/>
      <c r="U646" s="101"/>
    </row>
    <row r="647" spans="1:21" ht="25.5" customHeight="1" x14ac:dyDescent="0.25">
      <c r="A647" s="134" t="s">
        <v>55</v>
      </c>
      <c r="B647" s="135"/>
      <c r="C647" s="163" t="s">
        <v>1180</v>
      </c>
      <c r="D647" s="164"/>
      <c r="E647" s="164"/>
      <c r="F647" s="9"/>
      <c r="G647" s="137"/>
      <c r="H647" s="137"/>
      <c r="I647" s="10"/>
      <c r="J647" s="137"/>
      <c r="K647" s="137"/>
      <c r="L647" s="137"/>
      <c r="M647" s="137"/>
      <c r="N647" s="137"/>
      <c r="O647" s="137"/>
      <c r="P647" s="101"/>
      <c r="Q647" s="101"/>
      <c r="R647" s="101"/>
      <c r="S647" s="101"/>
      <c r="T647" s="101"/>
      <c r="U647" s="101"/>
    </row>
    <row r="648" spans="1:21" ht="23.25" customHeight="1" x14ac:dyDescent="0.25">
      <c r="A648" s="134" t="s">
        <v>157</v>
      </c>
      <c r="B648" s="135"/>
      <c r="C648" s="103" t="s">
        <v>1181</v>
      </c>
      <c r="D648" s="104"/>
      <c r="E648" s="104"/>
      <c r="F648" s="11" t="s">
        <v>1817</v>
      </c>
      <c r="G648" s="143">
        <v>1.82</v>
      </c>
      <c r="H648" s="137"/>
      <c r="I648" s="8">
        <v>1.82</v>
      </c>
      <c r="J648" s="137"/>
      <c r="K648" s="137"/>
      <c r="L648" s="137"/>
      <c r="M648" s="137"/>
      <c r="N648" s="137"/>
      <c r="O648" s="137"/>
      <c r="P648" s="100">
        <v>1.82</v>
      </c>
      <c r="Q648" s="101"/>
      <c r="R648" s="101"/>
      <c r="S648" s="101"/>
      <c r="T648" s="101"/>
      <c r="U648" s="101"/>
    </row>
    <row r="649" spans="1:21" ht="26.25" customHeight="1" x14ac:dyDescent="0.25">
      <c r="A649" s="134" t="s">
        <v>160</v>
      </c>
      <c r="B649" s="135"/>
      <c r="C649" s="103" t="s">
        <v>1182</v>
      </c>
      <c r="D649" s="104"/>
      <c r="E649" s="104"/>
      <c r="F649" s="11" t="s">
        <v>1817</v>
      </c>
      <c r="G649" s="143">
        <v>1.87</v>
      </c>
      <c r="H649" s="137"/>
      <c r="I649" s="8">
        <v>1.87</v>
      </c>
      <c r="J649" s="137"/>
      <c r="K649" s="137"/>
      <c r="L649" s="137"/>
      <c r="M649" s="137"/>
      <c r="N649" s="137"/>
      <c r="O649" s="137"/>
      <c r="P649" s="100">
        <v>1.87</v>
      </c>
      <c r="Q649" s="101"/>
      <c r="R649" s="101"/>
      <c r="S649" s="101"/>
      <c r="T649" s="101"/>
      <c r="U649" s="101"/>
    </row>
    <row r="650" spans="1:21" ht="14.25" customHeight="1" x14ac:dyDescent="0.25">
      <c r="A650" s="186" t="s">
        <v>433</v>
      </c>
      <c r="B650" s="187"/>
      <c r="C650" s="187"/>
      <c r="D650" s="187"/>
      <c r="E650" s="187"/>
      <c r="F650" s="187"/>
      <c r="G650" s="187"/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</row>
    <row r="651" spans="1:21" ht="27" customHeight="1" x14ac:dyDescent="0.25">
      <c r="A651" s="165">
        <v>1</v>
      </c>
      <c r="B651" s="166"/>
      <c r="C651" s="163" t="s">
        <v>1183</v>
      </c>
      <c r="D651" s="164"/>
      <c r="E651" s="164"/>
      <c r="F651" s="7" t="s">
        <v>1834</v>
      </c>
      <c r="G651" s="143">
        <v>5.04</v>
      </c>
      <c r="H651" s="137"/>
      <c r="I651" s="8">
        <v>6.05</v>
      </c>
      <c r="J651" s="137"/>
      <c r="K651" s="137"/>
      <c r="L651" s="137"/>
      <c r="M651" s="137"/>
      <c r="N651" s="137"/>
      <c r="O651" s="137"/>
      <c r="P651" s="100">
        <v>6.05</v>
      </c>
      <c r="Q651" s="101"/>
      <c r="R651" s="101"/>
      <c r="S651" s="101"/>
      <c r="T651" s="101"/>
      <c r="U651" s="101"/>
    </row>
    <row r="652" spans="1:21" ht="38.25" customHeight="1" x14ac:dyDescent="0.25">
      <c r="A652" s="165">
        <v>2</v>
      </c>
      <c r="B652" s="166"/>
      <c r="C652" s="163" t="s">
        <v>1184</v>
      </c>
      <c r="D652" s="164"/>
      <c r="E652" s="164"/>
      <c r="F652" s="7" t="s">
        <v>1834</v>
      </c>
      <c r="G652" s="143">
        <v>4.22</v>
      </c>
      <c r="H652" s="137"/>
      <c r="I652" s="8">
        <v>5.07</v>
      </c>
      <c r="J652" s="137"/>
      <c r="K652" s="137"/>
      <c r="L652" s="137"/>
      <c r="M652" s="137"/>
      <c r="N652" s="137"/>
      <c r="O652" s="137"/>
      <c r="P652" s="100">
        <v>5.07</v>
      </c>
      <c r="Q652" s="101"/>
      <c r="R652" s="101"/>
      <c r="S652" s="101"/>
      <c r="T652" s="101"/>
      <c r="U652" s="101"/>
    </row>
    <row r="653" spans="1:21" ht="14.25" customHeight="1" x14ac:dyDescent="0.25">
      <c r="A653" s="186" t="s">
        <v>434</v>
      </c>
      <c r="B653" s="187"/>
      <c r="C653" s="187"/>
      <c r="D653" s="187"/>
      <c r="E653" s="187"/>
      <c r="F653" s="187"/>
      <c r="G653" s="187"/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</row>
    <row r="654" spans="1:21" ht="18.75" customHeight="1" x14ac:dyDescent="0.25">
      <c r="A654" s="165">
        <v>1</v>
      </c>
      <c r="B654" s="166"/>
      <c r="C654" s="163" t="s">
        <v>1185</v>
      </c>
      <c r="D654" s="164"/>
      <c r="E654" s="164"/>
      <c r="F654" s="7" t="s">
        <v>1819</v>
      </c>
      <c r="G654" s="143">
        <v>0.95</v>
      </c>
      <c r="H654" s="137"/>
      <c r="I654" s="8">
        <v>0.95</v>
      </c>
      <c r="J654" s="143">
        <v>1.59</v>
      </c>
      <c r="K654" s="137"/>
      <c r="L654" s="137"/>
      <c r="M654" s="137"/>
      <c r="N654" s="137"/>
      <c r="O654" s="137"/>
      <c r="P654" s="100">
        <v>2.54</v>
      </c>
      <c r="Q654" s="101"/>
      <c r="R654" s="101"/>
      <c r="S654" s="101"/>
      <c r="T654" s="101"/>
      <c r="U654" s="101"/>
    </row>
    <row r="655" spans="1:21" ht="26.25" customHeight="1" x14ac:dyDescent="0.25">
      <c r="A655" s="165">
        <v>2</v>
      </c>
      <c r="B655" s="166"/>
      <c r="C655" s="129" t="s">
        <v>1186</v>
      </c>
      <c r="D655" s="130"/>
      <c r="E655" s="130"/>
      <c r="F655" s="4"/>
      <c r="G655" s="136"/>
      <c r="H655" s="136"/>
      <c r="I655" s="5"/>
      <c r="J655" s="136"/>
      <c r="K655" s="136"/>
      <c r="L655" s="136"/>
      <c r="M655" s="136"/>
      <c r="N655" s="136"/>
      <c r="O655" s="136"/>
      <c r="P655" s="126"/>
      <c r="Q655" s="126"/>
      <c r="R655" s="126"/>
      <c r="S655" s="126"/>
      <c r="T655" s="126"/>
      <c r="U655" s="126"/>
    </row>
    <row r="656" spans="1:21" ht="62.25" customHeight="1" x14ac:dyDescent="0.25">
      <c r="A656" s="134" t="s">
        <v>61</v>
      </c>
      <c r="B656" s="135"/>
      <c r="C656" s="103" t="s">
        <v>1187</v>
      </c>
      <c r="D656" s="104"/>
      <c r="E656" s="104"/>
      <c r="F656" s="11" t="s">
        <v>1817</v>
      </c>
      <c r="G656" s="143">
        <v>3.32</v>
      </c>
      <c r="H656" s="137"/>
      <c r="I656" s="8">
        <v>3.32</v>
      </c>
      <c r="J656" s="143">
        <v>2.75</v>
      </c>
      <c r="K656" s="137"/>
      <c r="L656" s="137"/>
      <c r="M656" s="137"/>
      <c r="N656" s="137"/>
      <c r="O656" s="137"/>
      <c r="P656" s="100">
        <v>6.07</v>
      </c>
      <c r="Q656" s="101"/>
      <c r="R656" s="101"/>
      <c r="S656" s="101"/>
      <c r="T656" s="101"/>
      <c r="U656" s="101"/>
    </row>
    <row r="657" spans="1:21" ht="63" customHeight="1" x14ac:dyDescent="0.25">
      <c r="A657" s="134" t="s">
        <v>62</v>
      </c>
      <c r="B657" s="135"/>
      <c r="C657" s="103" t="s">
        <v>1188</v>
      </c>
      <c r="D657" s="104"/>
      <c r="E657" s="104"/>
      <c r="F657" s="11" t="s">
        <v>1817</v>
      </c>
      <c r="G657" s="143">
        <v>5.22</v>
      </c>
      <c r="H657" s="137"/>
      <c r="I657" s="8">
        <v>5.22</v>
      </c>
      <c r="J657" s="143">
        <v>2.75</v>
      </c>
      <c r="K657" s="137"/>
      <c r="L657" s="137"/>
      <c r="M657" s="137"/>
      <c r="N657" s="137"/>
      <c r="O657" s="137"/>
      <c r="P657" s="100">
        <v>7.97</v>
      </c>
      <c r="Q657" s="101"/>
      <c r="R657" s="101"/>
      <c r="S657" s="101"/>
      <c r="T657" s="101"/>
      <c r="U657" s="101"/>
    </row>
    <row r="658" spans="1:21" ht="62.25" customHeight="1" x14ac:dyDescent="0.25">
      <c r="A658" s="134" t="s">
        <v>63</v>
      </c>
      <c r="B658" s="135"/>
      <c r="C658" s="103" t="s">
        <v>1189</v>
      </c>
      <c r="D658" s="104"/>
      <c r="E658" s="104"/>
      <c r="F658" s="11" t="s">
        <v>1817</v>
      </c>
      <c r="G658" s="143">
        <v>9.01</v>
      </c>
      <c r="H658" s="137"/>
      <c r="I658" s="8">
        <v>9.01</v>
      </c>
      <c r="J658" s="143">
        <v>2.75</v>
      </c>
      <c r="K658" s="137"/>
      <c r="L658" s="137"/>
      <c r="M658" s="137"/>
      <c r="N658" s="137"/>
      <c r="O658" s="137"/>
      <c r="P658" s="100">
        <v>11.76</v>
      </c>
      <c r="Q658" s="101"/>
      <c r="R658" s="101"/>
      <c r="S658" s="101"/>
      <c r="T658" s="101"/>
      <c r="U658" s="101"/>
    </row>
    <row r="659" spans="1:21" ht="18" customHeight="1" x14ac:dyDescent="0.25">
      <c r="A659" s="165">
        <v>3</v>
      </c>
      <c r="B659" s="166"/>
      <c r="C659" s="163" t="s">
        <v>1190</v>
      </c>
      <c r="D659" s="164"/>
      <c r="E659" s="164"/>
      <c r="F659" s="7" t="s">
        <v>1819</v>
      </c>
      <c r="G659" s="143">
        <v>0.66</v>
      </c>
      <c r="H659" s="137"/>
      <c r="I659" s="8">
        <v>0.66</v>
      </c>
      <c r="J659" s="143">
        <v>1.58</v>
      </c>
      <c r="K659" s="137"/>
      <c r="L659" s="137"/>
      <c r="M659" s="137"/>
      <c r="N659" s="137"/>
      <c r="O659" s="137"/>
      <c r="P659" s="100">
        <v>2.2400000000000002</v>
      </c>
      <c r="Q659" s="101"/>
      <c r="R659" s="101"/>
      <c r="S659" s="101"/>
      <c r="T659" s="101"/>
      <c r="U659" s="101"/>
    </row>
    <row r="660" spans="1:21" ht="27" customHeight="1" x14ac:dyDescent="0.25">
      <c r="A660" s="165">
        <v>4</v>
      </c>
      <c r="B660" s="166"/>
      <c r="C660" s="163" t="s">
        <v>1191</v>
      </c>
      <c r="D660" s="164"/>
      <c r="E660" s="164"/>
      <c r="F660" s="7" t="s">
        <v>1819</v>
      </c>
      <c r="G660" s="143">
        <v>1.42</v>
      </c>
      <c r="H660" s="137"/>
      <c r="I660" s="8">
        <v>1.42</v>
      </c>
      <c r="J660" s="143">
        <v>2.2200000000000002</v>
      </c>
      <c r="K660" s="137"/>
      <c r="L660" s="137"/>
      <c r="M660" s="137"/>
      <c r="N660" s="137"/>
      <c r="O660" s="137"/>
      <c r="P660" s="100">
        <v>3.64</v>
      </c>
      <c r="Q660" s="101"/>
      <c r="R660" s="101"/>
      <c r="S660" s="101"/>
      <c r="T660" s="101"/>
      <c r="U660" s="101"/>
    </row>
    <row r="661" spans="1:21" ht="19.5" customHeight="1" x14ac:dyDescent="0.25">
      <c r="A661" s="165">
        <v>5</v>
      </c>
      <c r="B661" s="166"/>
      <c r="C661" s="163" t="s">
        <v>1192</v>
      </c>
      <c r="D661" s="164"/>
      <c r="E661" s="164"/>
      <c r="F661" s="7" t="s">
        <v>1819</v>
      </c>
      <c r="G661" s="143">
        <v>0.66</v>
      </c>
      <c r="H661" s="137"/>
      <c r="I661" s="8">
        <v>0.66</v>
      </c>
      <c r="J661" s="143">
        <v>1.58</v>
      </c>
      <c r="K661" s="137"/>
      <c r="L661" s="137"/>
      <c r="M661" s="137"/>
      <c r="N661" s="137"/>
      <c r="O661" s="137"/>
      <c r="P661" s="100">
        <v>2.2400000000000002</v>
      </c>
      <c r="Q661" s="101"/>
      <c r="R661" s="101"/>
      <c r="S661" s="101"/>
      <c r="T661" s="101"/>
      <c r="U661" s="101"/>
    </row>
    <row r="662" spans="1:21" ht="18" customHeight="1" x14ac:dyDescent="0.25">
      <c r="A662" s="165">
        <v>6</v>
      </c>
      <c r="B662" s="166"/>
      <c r="C662" s="163" t="s">
        <v>1193</v>
      </c>
      <c r="D662" s="164"/>
      <c r="E662" s="164"/>
      <c r="F662" s="7" t="s">
        <v>1819</v>
      </c>
      <c r="G662" s="143">
        <v>6.67</v>
      </c>
      <c r="H662" s="137"/>
      <c r="I662" s="8">
        <v>6.67</v>
      </c>
      <c r="J662" s="143">
        <v>2.82</v>
      </c>
      <c r="K662" s="137"/>
      <c r="L662" s="137"/>
      <c r="M662" s="137"/>
      <c r="N662" s="137"/>
      <c r="O662" s="137"/>
      <c r="P662" s="100">
        <v>9.49</v>
      </c>
      <c r="Q662" s="101"/>
      <c r="R662" s="101"/>
      <c r="S662" s="101"/>
      <c r="T662" s="101"/>
      <c r="U662" s="101"/>
    </row>
    <row r="663" spans="1:21" ht="15.75" customHeight="1" x14ac:dyDescent="0.25">
      <c r="A663" s="165">
        <v>7</v>
      </c>
      <c r="B663" s="166"/>
      <c r="C663" s="129" t="s">
        <v>1194</v>
      </c>
      <c r="D663" s="130"/>
      <c r="E663" s="130"/>
      <c r="F663" s="4"/>
      <c r="G663" s="136"/>
      <c r="H663" s="136"/>
      <c r="I663" s="5"/>
      <c r="J663" s="136"/>
      <c r="K663" s="136"/>
      <c r="L663" s="136"/>
      <c r="M663" s="136"/>
      <c r="N663" s="136"/>
      <c r="O663" s="136"/>
      <c r="P663" s="126"/>
      <c r="Q663" s="126"/>
      <c r="R663" s="126"/>
      <c r="S663" s="126"/>
      <c r="T663" s="126"/>
      <c r="U663" s="126"/>
    </row>
    <row r="664" spans="1:21" ht="21" customHeight="1" x14ac:dyDescent="0.25">
      <c r="A664" s="134" t="s">
        <v>37</v>
      </c>
      <c r="B664" s="135"/>
      <c r="C664" s="103" t="s">
        <v>1195</v>
      </c>
      <c r="D664" s="104"/>
      <c r="E664" s="104"/>
      <c r="F664" s="11" t="s">
        <v>1817</v>
      </c>
      <c r="G664" s="143">
        <v>1.9</v>
      </c>
      <c r="H664" s="137"/>
      <c r="I664" s="8">
        <v>1.9</v>
      </c>
      <c r="J664" s="143">
        <v>10.220000000000001</v>
      </c>
      <c r="K664" s="137"/>
      <c r="L664" s="137"/>
      <c r="M664" s="137"/>
      <c r="N664" s="137"/>
      <c r="O664" s="137"/>
      <c r="P664" s="100">
        <v>12.12</v>
      </c>
      <c r="Q664" s="101"/>
      <c r="R664" s="101"/>
      <c r="S664" s="101"/>
      <c r="T664" s="101"/>
      <c r="U664" s="101"/>
    </row>
    <row r="665" spans="1:21" ht="21" customHeight="1" x14ac:dyDescent="0.25">
      <c r="A665" s="134" t="s">
        <v>38</v>
      </c>
      <c r="B665" s="135"/>
      <c r="C665" s="103" t="s">
        <v>1196</v>
      </c>
      <c r="D665" s="104"/>
      <c r="E665" s="104"/>
      <c r="F665" s="11" t="s">
        <v>1817</v>
      </c>
      <c r="G665" s="143">
        <v>0.95</v>
      </c>
      <c r="H665" s="137"/>
      <c r="I665" s="8">
        <v>0.95</v>
      </c>
      <c r="J665" s="143">
        <v>2.96</v>
      </c>
      <c r="K665" s="137"/>
      <c r="L665" s="137"/>
      <c r="M665" s="137"/>
      <c r="N665" s="137"/>
      <c r="O665" s="137"/>
      <c r="P665" s="100">
        <v>3.91</v>
      </c>
      <c r="Q665" s="101"/>
      <c r="R665" s="101"/>
      <c r="S665" s="101"/>
      <c r="T665" s="101"/>
      <c r="U665" s="101"/>
    </row>
    <row r="666" spans="1:21" ht="21" customHeight="1" x14ac:dyDescent="0.25">
      <c r="A666" s="134" t="s">
        <v>435</v>
      </c>
      <c r="B666" s="135"/>
      <c r="C666" s="103" t="s">
        <v>1197</v>
      </c>
      <c r="D666" s="104"/>
      <c r="E666" s="104"/>
      <c r="F666" s="11" t="s">
        <v>1817</v>
      </c>
      <c r="G666" s="143">
        <v>5.69</v>
      </c>
      <c r="H666" s="137"/>
      <c r="I666" s="8">
        <v>5.69</v>
      </c>
      <c r="J666" s="143">
        <v>3.77</v>
      </c>
      <c r="K666" s="137"/>
      <c r="L666" s="137"/>
      <c r="M666" s="137"/>
      <c r="N666" s="137"/>
      <c r="O666" s="137"/>
      <c r="P666" s="100">
        <v>9.4600000000000009</v>
      </c>
      <c r="Q666" s="101"/>
      <c r="R666" s="101"/>
      <c r="S666" s="101"/>
      <c r="T666" s="101"/>
      <c r="U666" s="101"/>
    </row>
    <row r="667" spans="1:21" ht="21" customHeight="1" x14ac:dyDescent="0.25">
      <c r="A667" s="134" t="s">
        <v>436</v>
      </c>
      <c r="B667" s="135"/>
      <c r="C667" s="103" t="s">
        <v>1198</v>
      </c>
      <c r="D667" s="104"/>
      <c r="E667" s="104"/>
      <c r="F667" s="11" t="s">
        <v>1817</v>
      </c>
      <c r="G667" s="143">
        <v>0.95</v>
      </c>
      <c r="H667" s="137"/>
      <c r="I667" s="8">
        <v>0.95</v>
      </c>
      <c r="J667" s="143">
        <v>2.96</v>
      </c>
      <c r="K667" s="137"/>
      <c r="L667" s="137"/>
      <c r="M667" s="137"/>
      <c r="N667" s="137"/>
      <c r="O667" s="137"/>
      <c r="P667" s="100">
        <v>3.91</v>
      </c>
      <c r="Q667" s="101"/>
      <c r="R667" s="101"/>
      <c r="S667" s="101"/>
      <c r="T667" s="101"/>
      <c r="U667" s="101"/>
    </row>
    <row r="668" spans="1:21" ht="25.5" customHeight="1" x14ac:dyDescent="0.25">
      <c r="A668" s="165">
        <v>8</v>
      </c>
      <c r="B668" s="166"/>
      <c r="C668" s="163" t="s">
        <v>1199</v>
      </c>
      <c r="D668" s="164"/>
      <c r="E668" s="164"/>
      <c r="F668" s="7" t="s">
        <v>1819</v>
      </c>
      <c r="G668" s="143">
        <v>0.66</v>
      </c>
      <c r="H668" s="137"/>
      <c r="I668" s="8">
        <v>0.66</v>
      </c>
      <c r="J668" s="143">
        <v>0.46</v>
      </c>
      <c r="K668" s="137"/>
      <c r="L668" s="137"/>
      <c r="M668" s="137"/>
      <c r="N668" s="137"/>
      <c r="O668" s="137"/>
      <c r="P668" s="100">
        <v>1.1200000000000001</v>
      </c>
      <c r="Q668" s="101"/>
      <c r="R668" s="101"/>
      <c r="S668" s="101"/>
      <c r="T668" s="101"/>
      <c r="U668" s="101"/>
    </row>
    <row r="669" spans="1:21" ht="14.25" customHeight="1" x14ac:dyDescent="0.25">
      <c r="A669" s="186" t="s">
        <v>437</v>
      </c>
      <c r="B669" s="187"/>
      <c r="C669" s="187"/>
      <c r="D669" s="187"/>
      <c r="E669" s="187"/>
      <c r="F669" s="187"/>
      <c r="G669" s="187"/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</row>
    <row r="670" spans="1:21" ht="26.25" customHeight="1" x14ac:dyDescent="0.25">
      <c r="A670" s="165">
        <v>1</v>
      </c>
      <c r="B670" s="166"/>
      <c r="C670" s="129" t="s">
        <v>1200</v>
      </c>
      <c r="D670" s="130"/>
      <c r="E670" s="130"/>
      <c r="F670" s="4"/>
      <c r="G670" s="136"/>
      <c r="H670" s="136"/>
      <c r="I670" s="5"/>
      <c r="J670" s="136"/>
      <c r="K670" s="136"/>
      <c r="L670" s="136"/>
      <c r="M670" s="136"/>
      <c r="N670" s="136"/>
      <c r="O670" s="136"/>
      <c r="P670" s="126"/>
      <c r="Q670" s="126"/>
      <c r="R670" s="126"/>
      <c r="S670" s="126"/>
      <c r="T670" s="126"/>
      <c r="U670" s="126"/>
    </row>
    <row r="671" spans="1:21" ht="15" customHeight="1" x14ac:dyDescent="0.25">
      <c r="A671" s="124" t="s">
        <v>53</v>
      </c>
      <c r="B671" s="125"/>
      <c r="C671" s="105" t="s">
        <v>1201</v>
      </c>
      <c r="D671" s="106"/>
      <c r="E671" s="106"/>
      <c r="F671" s="9"/>
      <c r="G671" s="137"/>
      <c r="H671" s="137"/>
      <c r="I671" s="10"/>
      <c r="J671" s="137"/>
      <c r="K671" s="137"/>
      <c r="L671" s="137"/>
      <c r="M671" s="137"/>
      <c r="N671" s="137"/>
      <c r="O671" s="137"/>
      <c r="P671" s="101"/>
      <c r="Q671" s="101"/>
      <c r="R671" s="101"/>
      <c r="S671" s="101"/>
      <c r="T671" s="101"/>
      <c r="U671" s="101"/>
    </row>
    <row r="672" spans="1:21" ht="27.75" customHeight="1" x14ac:dyDescent="0.25">
      <c r="A672" s="134" t="s">
        <v>136</v>
      </c>
      <c r="B672" s="135"/>
      <c r="C672" s="103" t="s">
        <v>1202</v>
      </c>
      <c r="D672" s="104"/>
      <c r="E672" s="104"/>
      <c r="F672" s="11" t="s">
        <v>1817</v>
      </c>
      <c r="G672" s="143">
        <v>0.68</v>
      </c>
      <c r="H672" s="137"/>
      <c r="I672" s="8">
        <v>0.68</v>
      </c>
      <c r="J672" s="143">
        <v>0.48</v>
      </c>
      <c r="K672" s="137"/>
      <c r="L672" s="137"/>
      <c r="M672" s="137"/>
      <c r="N672" s="137"/>
      <c r="O672" s="137"/>
      <c r="P672" s="100">
        <v>1.1599999999999999</v>
      </c>
      <c r="Q672" s="101"/>
      <c r="R672" s="101"/>
      <c r="S672" s="101"/>
      <c r="T672" s="101"/>
      <c r="U672" s="101"/>
    </row>
    <row r="673" spans="1:21" ht="24.75" customHeight="1" x14ac:dyDescent="0.25">
      <c r="A673" s="134" t="s">
        <v>144</v>
      </c>
      <c r="B673" s="135"/>
      <c r="C673" s="103" t="s">
        <v>1203</v>
      </c>
      <c r="D673" s="104"/>
      <c r="E673" s="104"/>
      <c r="F673" s="11" t="s">
        <v>1835</v>
      </c>
      <c r="G673" s="143">
        <v>0.3</v>
      </c>
      <c r="H673" s="137"/>
      <c r="I673" s="8">
        <v>0.3</v>
      </c>
      <c r="J673" s="137"/>
      <c r="K673" s="137"/>
      <c r="L673" s="137"/>
      <c r="M673" s="137"/>
      <c r="N673" s="137"/>
      <c r="O673" s="137"/>
      <c r="P673" s="100">
        <v>0.3</v>
      </c>
      <c r="Q673" s="101"/>
      <c r="R673" s="101"/>
      <c r="S673" s="101"/>
      <c r="T673" s="101"/>
      <c r="U673" s="101"/>
    </row>
    <row r="674" spans="1:21" s="15" customFormat="1" ht="15.75" customHeight="1" x14ac:dyDescent="0.2">
      <c r="A674" s="124"/>
      <c r="B674" s="125"/>
      <c r="C674" s="105" t="s">
        <v>1856</v>
      </c>
      <c r="D674" s="106"/>
      <c r="E674" s="106"/>
      <c r="F674" s="18"/>
      <c r="G674" s="144">
        <f>G672+G673</f>
        <v>0.98</v>
      </c>
      <c r="H674" s="123"/>
      <c r="I674" s="13">
        <f>I672+I673</f>
        <v>0.98</v>
      </c>
      <c r="J674" s="144">
        <f>J672+J673</f>
        <v>0.48</v>
      </c>
      <c r="K674" s="123"/>
      <c r="L674" s="123"/>
      <c r="M674" s="123"/>
      <c r="N674" s="123"/>
      <c r="O674" s="123"/>
      <c r="P674" s="100">
        <f>P672+P673</f>
        <v>1.46</v>
      </c>
      <c r="Q674" s="101"/>
      <c r="R674" s="101"/>
      <c r="S674" s="101"/>
      <c r="T674" s="101"/>
      <c r="U674" s="101"/>
    </row>
    <row r="675" spans="1:21" ht="18" customHeight="1" x14ac:dyDescent="0.25">
      <c r="A675" s="124" t="s">
        <v>54</v>
      </c>
      <c r="B675" s="125"/>
      <c r="C675" s="105" t="s">
        <v>1204</v>
      </c>
      <c r="D675" s="106"/>
      <c r="E675" s="106"/>
      <c r="F675" s="9"/>
      <c r="G675" s="137"/>
      <c r="H675" s="137"/>
      <c r="I675" s="10"/>
      <c r="J675" s="137"/>
      <c r="K675" s="137"/>
      <c r="L675" s="137"/>
      <c r="M675" s="137"/>
      <c r="N675" s="137"/>
      <c r="O675" s="137"/>
      <c r="P675" s="101"/>
      <c r="Q675" s="101"/>
      <c r="R675" s="101"/>
      <c r="S675" s="101"/>
      <c r="T675" s="101"/>
      <c r="U675" s="101"/>
    </row>
    <row r="676" spans="1:21" ht="24" customHeight="1" x14ac:dyDescent="0.25">
      <c r="A676" s="134" t="s">
        <v>153</v>
      </c>
      <c r="B676" s="135"/>
      <c r="C676" s="103" t="s">
        <v>1204</v>
      </c>
      <c r="D676" s="104"/>
      <c r="E676" s="104"/>
      <c r="F676" s="11" t="s">
        <v>1817</v>
      </c>
      <c r="G676" s="143">
        <v>0.68</v>
      </c>
      <c r="H676" s="137"/>
      <c r="I676" s="8">
        <v>0.68</v>
      </c>
      <c r="J676" s="143">
        <v>0.48</v>
      </c>
      <c r="K676" s="137"/>
      <c r="L676" s="137"/>
      <c r="M676" s="137"/>
      <c r="N676" s="137"/>
      <c r="O676" s="137"/>
      <c r="P676" s="100">
        <v>1.1599999999999999</v>
      </c>
      <c r="Q676" s="101"/>
      <c r="R676" s="101"/>
      <c r="S676" s="101"/>
      <c r="T676" s="101"/>
      <c r="U676" s="101"/>
    </row>
    <row r="677" spans="1:21" ht="27.75" customHeight="1" x14ac:dyDescent="0.25">
      <c r="A677" s="134" t="s">
        <v>432</v>
      </c>
      <c r="B677" s="135"/>
      <c r="C677" s="103" t="s">
        <v>1203</v>
      </c>
      <c r="D677" s="104"/>
      <c r="E677" s="104"/>
      <c r="F677" s="11" t="s">
        <v>1835</v>
      </c>
      <c r="G677" s="143">
        <v>0.3</v>
      </c>
      <c r="H677" s="137"/>
      <c r="I677" s="8">
        <v>0.3</v>
      </c>
      <c r="J677" s="137"/>
      <c r="K677" s="137"/>
      <c r="L677" s="137"/>
      <c r="M677" s="137"/>
      <c r="N677" s="137"/>
      <c r="O677" s="137"/>
      <c r="P677" s="100">
        <v>0.3</v>
      </c>
      <c r="Q677" s="101"/>
      <c r="R677" s="101"/>
      <c r="S677" s="101"/>
      <c r="T677" s="101"/>
      <c r="U677" s="101"/>
    </row>
    <row r="678" spans="1:21" s="15" customFormat="1" ht="18" customHeight="1" x14ac:dyDescent="0.2">
      <c r="A678" s="124"/>
      <c r="B678" s="125"/>
      <c r="C678" s="105" t="s">
        <v>1856</v>
      </c>
      <c r="D678" s="106"/>
      <c r="E678" s="106"/>
      <c r="F678" s="18"/>
      <c r="G678" s="144">
        <f>G676+G677</f>
        <v>0.98</v>
      </c>
      <c r="H678" s="123"/>
      <c r="I678" s="13">
        <f>I676+I677</f>
        <v>0.98</v>
      </c>
      <c r="J678" s="144">
        <f>J676+J677</f>
        <v>0.48</v>
      </c>
      <c r="K678" s="123"/>
      <c r="L678" s="123"/>
      <c r="M678" s="123"/>
      <c r="N678" s="123"/>
      <c r="O678" s="123"/>
      <c r="P678" s="100">
        <f>P676+P677</f>
        <v>1.46</v>
      </c>
      <c r="Q678" s="101"/>
      <c r="R678" s="101"/>
      <c r="S678" s="101"/>
      <c r="T678" s="101"/>
      <c r="U678" s="101"/>
    </row>
    <row r="679" spans="1:21" ht="17.25" customHeight="1" x14ac:dyDescent="0.25">
      <c r="A679" s="124" t="s">
        <v>55</v>
      </c>
      <c r="B679" s="125"/>
      <c r="C679" s="105" t="s">
        <v>1205</v>
      </c>
      <c r="D679" s="106"/>
      <c r="E679" s="106"/>
      <c r="F679" s="9"/>
      <c r="G679" s="137"/>
      <c r="H679" s="137"/>
      <c r="I679" s="10"/>
      <c r="J679" s="137"/>
      <c r="K679" s="137"/>
      <c r="L679" s="137"/>
      <c r="M679" s="137"/>
      <c r="N679" s="137"/>
      <c r="O679" s="137"/>
      <c r="P679" s="101"/>
      <c r="Q679" s="101"/>
      <c r="R679" s="101"/>
      <c r="S679" s="101"/>
      <c r="T679" s="101"/>
      <c r="U679" s="101"/>
    </row>
    <row r="680" spans="1:21" ht="63.75" customHeight="1" x14ac:dyDescent="0.25">
      <c r="A680" s="134" t="s">
        <v>157</v>
      </c>
      <c r="B680" s="135"/>
      <c r="C680" s="103" t="s">
        <v>1206</v>
      </c>
      <c r="D680" s="104"/>
      <c r="E680" s="104"/>
      <c r="F680" s="11" t="s">
        <v>1817</v>
      </c>
      <c r="G680" s="143">
        <v>0.88</v>
      </c>
      <c r="H680" s="137"/>
      <c r="I680" s="8">
        <v>0.88</v>
      </c>
      <c r="J680" s="143">
        <v>0.48</v>
      </c>
      <c r="K680" s="137"/>
      <c r="L680" s="137"/>
      <c r="M680" s="137"/>
      <c r="N680" s="137"/>
      <c r="O680" s="137"/>
      <c r="P680" s="100">
        <v>1.36</v>
      </c>
      <c r="Q680" s="101"/>
      <c r="R680" s="101"/>
      <c r="S680" s="101"/>
      <c r="T680" s="101"/>
      <c r="U680" s="101"/>
    </row>
    <row r="681" spans="1:21" ht="27" customHeight="1" x14ac:dyDescent="0.25">
      <c r="A681" s="134" t="s">
        <v>160</v>
      </c>
      <c r="B681" s="135"/>
      <c r="C681" s="103" t="s">
        <v>1203</v>
      </c>
      <c r="D681" s="104"/>
      <c r="E681" s="104"/>
      <c r="F681" s="11" t="s">
        <v>1835</v>
      </c>
      <c r="G681" s="143">
        <v>0.3</v>
      </c>
      <c r="H681" s="137"/>
      <c r="I681" s="8">
        <v>0.3</v>
      </c>
      <c r="J681" s="137"/>
      <c r="K681" s="137"/>
      <c r="L681" s="137"/>
      <c r="M681" s="137"/>
      <c r="N681" s="137"/>
      <c r="O681" s="137"/>
      <c r="P681" s="100">
        <v>0.3</v>
      </c>
      <c r="Q681" s="101"/>
      <c r="R681" s="101"/>
      <c r="S681" s="101"/>
      <c r="T681" s="101"/>
      <c r="U681" s="101"/>
    </row>
    <row r="682" spans="1:21" s="15" customFormat="1" ht="15.75" customHeight="1" x14ac:dyDescent="0.2">
      <c r="A682" s="124"/>
      <c r="B682" s="125"/>
      <c r="C682" s="105" t="s">
        <v>1856</v>
      </c>
      <c r="D682" s="106"/>
      <c r="E682" s="106"/>
      <c r="F682" s="18"/>
      <c r="G682" s="144">
        <f>G680+G681</f>
        <v>1.18</v>
      </c>
      <c r="H682" s="123"/>
      <c r="I682" s="13">
        <f>I680+I681</f>
        <v>1.18</v>
      </c>
      <c r="J682" s="144">
        <f>J680+J681</f>
        <v>0.48</v>
      </c>
      <c r="K682" s="123"/>
      <c r="L682" s="123"/>
      <c r="M682" s="123"/>
      <c r="N682" s="123"/>
      <c r="O682" s="123"/>
      <c r="P682" s="100">
        <f>P680+P681</f>
        <v>1.6600000000000001</v>
      </c>
      <c r="Q682" s="101"/>
      <c r="R682" s="101"/>
      <c r="S682" s="101"/>
      <c r="T682" s="101"/>
      <c r="U682" s="101"/>
    </row>
    <row r="683" spans="1:21" ht="21" customHeight="1" x14ac:dyDescent="0.25">
      <c r="A683" s="124" t="s">
        <v>56</v>
      </c>
      <c r="B683" s="125"/>
      <c r="C683" s="105" t="s">
        <v>1207</v>
      </c>
      <c r="D683" s="106"/>
      <c r="E683" s="106"/>
      <c r="F683" s="9"/>
      <c r="G683" s="137"/>
      <c r="H683" s="137"/>
      <c r="I683" s="10"/>
      <c r="J683" s="137"/>
      <c r="K683" s="137"/>
      <c r="L683" s="137"/>
      <c r="M683" s="137"/>
      <c r="N683" s="137"/>
      <c r="O683" s="137"/>
      <c r="P683" s="101"/>
      <c r="Q683" s="101"/>
      <c r="R683" s="101"/>
      <c r="S683" s="101"/>
      <c r="T683" s="101"/>
      <c r="U683" s="101"/>
    </row>
    <row r="684" spans="1:21" ht="24" customHeight="1" x14ac:dyDescent="0.25">
      <c r="A684" s="134" t="s">
        <v>178</v>
      </c>
      <c r="B684" s="135"/>
      <c r="C684" s="103" t="s">
        <v>1207</v>
      </c>
      <c r="D684" s="104"/>
      <c r="E684" s="104"/>
      <c r="F684" s="11" t="s">
        <v>1817</v>
      </c>
      <c r="G684" s="143">
        <v>1.02</v>
      </c>
      <c r="H684" s="137"/>
      <c r="I684" s="8">
        <v>1.02</v>
      </c>
      <c r="J684" s="143">
        <v>0.48</v>
      </c>
      <c r="K684" s="137"/>
      <c r="L684" s="137"/>
      <c r="M684" s="137"/>
      <c r="N684" s="137"/>
      <c r="O684" s="137"/>
      <c r="P684" s="100">
        <v>1.5</v>
      </c>
      <c r="Q684" s="101"/>
      <c r="R684" s="101"/>
      <c r="S684" s="101"/>
      <c r="T684" s="101"/>
      <c r="U684" s="101"/>
    </row>
    <row r="685" spans="1:21" ht="27.75" customHeight="1" x14ac:dyDescent="0.25">
      <c r="A685" s="134" t="s">
        <v>438</v>
      </c>
      <c r="B685" s="135"/>
      <c r="C685" s="103" t="s">
        <v>1203</v>
      </c>
      <c r="D685" s="104"/>
      <c r="E685" s="104"/>
      <c r="F685" s="11" t="s">
        <v>1835</v>
      </c>
      <c r="G685" s="143">
        <v>0.3</v>
      </c>
      <c r="H685" s="137"/>
      <c r="I685" s="8">
        <v>0.3</v>
      </c>
      <c r="J685" s="137"/>
      <c r="K685" s="137"/>
      <c r="L685" s="137"/>
      <c r="M685" s="137"/>
      <c r="N685" s="137"/>
      <c r="O685" s="137"/>
      <c r="P685" s="100">
        <v>0.3</v>
      </c>
      <c r="Q685" s="101"/>
      <c r="R685" s="101"/>
      <c r="S685" s="101"/>
      <c r="T685" s="101"/>
      <c r="U685" s="101"/>
    </row>
    <row r="686" spans="1:21" s="15" customFormat="1" ht="18.75" customHeight="1" x14ac:dyDescent="0.2">
      <c r="A686" s="124"/>
      <c r="B686" s="125"/>
      <c r="C686" s="105" t="s">
        <v>1856</v>
      </c>
      <c r="D686" s="106"/>
      <c r="E686" s="106"/>
      <c r="F686" s="18"/>
      <c r="G686" s="144">
        <f>G684+G685</f>
        <v>1.32</v>
      </c>
      <c r="H686" s="123"/>
      <c r="I686" s="13">
        <f>I684+I685</f>
        <v>1.32</v>
      </c>
      <c r="J686" s="144">
        <f>J684+J685</f>
        <v>0.48</v>
      </c>
      <c r="K686" s="123"/>
      <c r="L686" s="123"/>
      <c r="M686" s="123"/>
      <c r="N686" s="123"/>
      <c r="O686" s="123"/>
      <c r="P686" s="100">
        <f>P684+P685</f>
        <v>1.8</v>
      </c>
      <c r="Q686" s="101"/>
      <c r="R686" s="101"/>
      <c r="S686" s="101"/>
      <c r="T686" s="101"/>
      <c r="U686" s="101"/>
    </row>
    <row r="687" spans="1:21" ht="28.5" customHeight="1" x14ac:dyDescent="0.25">
      <c r="A687" s="124" t="s">
        <v>57</v>
      </c>
      <c r="B687" s="125"/>
      <c r="C687" s="105" t="s">
        <v>1208</v>
      </c>
      <c r="D687" s="106"/>
      <c r="E687" s="106"/>
      <c r="F687" s="9"/>
      <c r="G687" s="137"/>
      <c r="H687" s="137"/>
      <c r="I687" s="10"/>
      <c r="J687" s="137"/>
      <c r="K687" s="137"/>
      <c r="L687" s="137"/>
      <c r="M687" s="137"/>
      <c r="N687" s="137"/>
      <c r="O687" s="137"/>
      <c r="P687" s="101"/>
      <c r="Q687" s="101"/>
      <c r="R687" s="101"/>
      <c r="S687" s="101"/>
      <c r="T687" s="101"/>
      <c r="U687" s="101"/>
    </row>
    <row r="688" spans="1:21" ht="27.75" customHeight="1" x14ac:dyDescent="0.25">
      <c r="A688" s="134" t="s">
        <v>181</v>
      </c>
      <c r="B688" s="135"/>
      <c r="C688" s="103" t="s">
        <v>1208</v>
      </c>
      <c r="D688" s="104"/>
      <c r="E688" s="104"/>
      <c r="F688" s="11" t="s">
        <v>1817</v>
      </c>
      <c r="G688" s="143">
        <v>1.36</v>
      </c>
      <c r="H688" s="137"/>
      <c r="I688" s="8">
        <v>1.36</v>
      </c>
      <c r="J688" s="143">
        <v>0.48</v>
      </c>
      <c r="K688" s="137"/>
      <c r="L688" s="137"/>
      <c r="M688" s="137"/>
      <c r="N688" s="137"/>
      <c r="O688" s="137"/>
      <c r="P688" s="100">
        <v>1.84</v>
      </c>
      <c r="Q688" s="101"/>
      <c r="R688" s="101"/>
      <c r="S688" s="101"/>
      <c r="T688" s="101"/>
      <c r="U688" s="101"/>
    </row>
    <row r="689" spans="1:21" ht="27" customHeight="1" x14ac:dyDescent="0.25">
      <c r="A689" s="134" t="s">
        <v>439</v>
      </c>
      <c r="B689" s="135"/>
      <c r="C689" s="103" t="s">
        <v>1203</v>
      </c>
      <c r="D689" s="104"/>
      <c r="E689" s="104"/>
      <c r="F689" s="11" t="s">
        <v>1835</v>
      </c>
      <c r="G689" s="143">
        <v>0.3</v>
      </c>
      <c r="H689" s="137"/>
      <c r="I689" s="8">
        <v>0.3</v>
      </c>
      <c r="J689" s="137"/>
      <c r="K689" s="137"/>
      <c r="L689" s="137"/>
      <c r="M689" s="137"/>
      <c r="N689" s="137"/>
      <c r="O689" s="137"/>
      <c r="P689" s="100">
        <v>0.3</v>
      </c>
      <c r="Q689" s="101"/>
      <c r="R689" s="101"/>
      <c r="S689" s="101"/>
      <c r="T689" s="101"/>
      <c r="U689" s="101"/>
    </row>
    <row r="690" spans="1:21" s="15" customFormat="1" ht="21" customHeight="1" x14ac:dyDescent="0.2">
      <c r="A690" s="124"/>
      <c r="B690" s="125"/>
      <c r="C690" s="105" t="s">
        <v>1856</v>
      </c>
      <c r="D690" s="106"/>
      <c r="E690" s="106"/>
      <c r="F690" s="18"/>
      <c r="G690" s="144">
        <f>G688+G689</f>
        <v>1.6600000000000001</v>
      </c>
      <c r="H690" s="123"/>
      <c r="I690" s="13">
        <f>I688+I689</f>
        <v>1.6600000000000001</v>
      </c>
      <c r="J690" s="144">
        <f>J688+J689</f>
        <v>0.48</v>
      </c>
      <c r="K690" s="123"/>
      <c r="L690" s="123"/>
      <c r="M690" s="123"/>
      <c r="N690" s="123"/>
      <c r="O690" s="123"/>
      <c r="P690" s="100">
        <f>P688+P689</f>
        <v>2.14</v>
      </c>
      <c r="Q690" s="101"/>
      <c r="R690" s="101"/>
      <c r="S690" s="101"/>
      <c r="T690" s="101"/>
      <c r="U690" s="101"/>
    </row>
    <row r="691" spans="1:21" ht="17.25" customHeight="1" x14ac:dyDescent="0.25">
      <c r="A691" s="124" t="s">
        <v>58</v>
      </c>
      <c r="B691" s="125"/>
      <c r="C691" s="105" t="s">
        <v>1209</v>
      </c>
      <c r="D691" s="106"/>
      <c r="E691" s="106"/>
      <c r="F691" s="9"/>
      <c r="G691" s="137"/>
      <c r="H691" s="137"/>
      <c r="I691" s="10"/>
      <c r="J691" s="137"/>
      <c r="K691" s="137"/>
      <c r="L691" s="137"/>
      <c r="M691" s="137"/>
      <c r="N691" s="137"/>
      <c r="O691" s="137"/>
      <c r="P691" s="101"/>
      <c r="Q691" s="101"/>
      <c r="R691" s="101"/>
      <c r="S691" s="101"/>
      <c r="T691" s="101"/>
      <c r="U691" s="101"/>
    </row>
    <row r="692" spans="1:21" ht="51" customHeight="1" x14ac:dyDescent="0.25">
      <c r="A692" s="134" t="s">
        <v>122</v>
      </c>
      <c r="B692" s="135"/>
      <c r="C692" s="103" t="s">
        <v>1210</v>
      </c>
      <c r="D692" s="104"/>
      <c r="E692" s="104"/>
      <c r="F692" s="11" t="s">
        <v>1817</v>
      </c>
      <c r="G692" s="143">
        <v>0.68</v>
      </c>
      <c r="H692" s="137"/>
      <c r="I692" s="8">
        <v>0.68</v>
      </c>
      <c r="J692" s="143">
        <v>0.48</v>
      </c>
      <c r="K692" s="137"/>
      <c r="L692" s="137"/>
      <c r="M692" s="137"/>
      <c r="N692" s="137"/>
      <c r="O692" s="137"/>
      <c r="P692" s="100">
        <v>1.1599999999999999</v>
      </c>
      <c r="Q692" s="101"/>
      <c r="R692" s="101"/>
      <c r="S692" s="101"/>
      <c r="T692" s="101"/>
      <c r="U692" s="101"/>
    </row>
    <row r="693" spans="1:21" ht="26.25" customHeight="1" x14ac:dyDescent="0.25">
      <c r="A693" s="134" t="s">
        <v>123</v>
      </c>
      <c r="B693" s="135"/>
      <c r="C693" s="103" t="s">
        <v>1203</v>
      </c>
      <c r="D693" s="104"/>
      <c r="E693" s="104"/>
      <c r="F693" s="11" t="s">
        <v>1835</v>
      </c>
      <c r="G693" s="143">
        <v>0.3</v>
      </c>
      <c r="H693" s="137"/>
      <c r="I693" s="8">
        <v>0.3</v>
      </c>
      <c r="J693" s="137"/>
      <c r="K693" s="137"/>
      <c r="L693" s="137"/>
      <c r="M693" s="137"/>
      <c r="N693" s="137"/>
      <c r="O693" s="137"/>
      <c r="P693" s="100">
        <v>0.3</v>
      </c>
      <c r="Q693" s="101"/>
      <c r="R693" s="101"/>
      <c r="S693" s="101"/>
      <c r="T693" s="101"/>
      <c r="U693" s="101"/>
    </row>
    <row r="694" spans="1:21" s="15" customFormat="1" ht="21" customHeight="1" x14ac:dyDescent="0.2">
      <c r="A694" s="124"/>
      <c r="B694" s="125"/>
      <c r="C694" s="105" t="s">
        <v>1856</v>
      </c>
      <c r="D694" s="106"/>
      <c r="E694" s="106"/>
      <c r="F694" s="18"/>
      <c r="G694" s="144">
        <f>SUM(G692+G693)</f>
        <v>0.98</v>
      </c>
      <c r="H694" s="123"/>
      <c r="I694" s="13">
        <f>I692+I693</f>
        <v>0.98</v>
      </c>
      <c r="J694" s="144">
        <f>J692+J693</f>
        <v>0.48</v>
      </c>
      <c r="K694" s="123"/>
      <c r="L694" s="123"/>
      <c r="M694" s="123"/>
      <c r="N694" s="123"/>
      <c r="O694" s="123"/>
      <c r="P694" s="100">
        <f>P692+P693</f>
        <v>1.46</v>
      </c>
      <c r="Q694" s="101"/>
      <c r="R694" s="101"/>
      <c r="S694" s="101"/>
      <c r="T694" s="101"/>
      <c r="U694" s="101"/>
    </row>
    <row r="695" spans="1:21" ht="18" customHeight="1" x14ac:dyDescent="0.25">
      <c r="A695" s="124" t="s">
        <v>59</v>
      </c>
      <c r="B695" s="125"/>
      <c r="C695" s="105" t="s">
        <v>1211</v>
      </c>
      <c r="D695" s="106"/>
      <c r="E695" s="106"/>
      <c r="F695" s="9"/>
      <c r="G695" s="137"/>
      <c r="H695" s="137"/>
      <c r="I695" s="10"/>
      <c r="J695" s="137"/>
      <c r="K695" s="137"/>
      <c r="L695" s="137"/>
      <c r="M695" s="137"/>
      <c r="N695" s="137"/>
      <c r="O695" s="137"/>
      <c r="P695" s="101"/>
      <c r="Q695" s="101"/>
      <c r="R695" s="101"/>
      <c r="S695" s="101"/>
      <c r="T695" s="101"/>
      <c r="U695" s="101"/>
    </row>
    <row r="696" spans="1:21" ht="51" customHeight="1" x14ac:dyDescent="0.25">
      <c r="A696" s="134" t="s">
        <v>127</v>
      </c>
      <c r="B696" s="135"/>
      <c r="C696" s="103" t="s">
        <v>1212</v>
      </c>
      <c r="D696" s="104"/>
      <c r="E696" s="104"/>
      <c r="F696" s="11" t="s">
        <v>1817</v>
      </c>
      <c r="G696" s="143">
        <v>0.68</v>
      </c>
      <c r="H696" s="137"/>
      <c r="I696" s="8">
        <v>0.68</v>
      </c>
      <c r="J696" s="143">
        <v>0.48</v>
      </c>
      <c r="K696" s="137"/>
      <c r="L696" s="137"/>
      <c r="M696" s="137"/>
      <c r="N696" s="137"/>
      <c r="O696" s="137"/>
      <c r="P696" s="100">
        <v>1.1599999999999999</v>
      </c>
      <c r="Q696" s="101"/>
      <c r="R696" s="101"/>
      <c r="S696" s="101"/>
      <c r="T696" s="101"/>
      <c r="U696" s="101"/>
    </row>
    <row r="697" spans="1:21" ht="27.75" customHeight="1" x14ac:dyDescent="0.25">
      <c r="A697" s="134" t="s">
        <v>128</v>
      </c>
      <c r="B697" s="135"/>
      <c r="C697" s="103" t="s">
        <v>1203</v>
      </c>
      <c r="D697" s="104"/>
      <c r="E697" s="104"/>
      <c r="F697" s="11" t="s">
        <v>1835</v>
      </c>
      <c r="G697" s="143">
        <v>0.3</v>
      </c>
      <c r="H697" s="137"/>
      <c r="I697" s="8">
        <v>0.3</v>
      </c>
      <c r="J697" s="137"/>
      <c r="K697" s="137"/>
      <c r="L697" s="137"/>
      <c r="M697" s="137"/>
      <c r="N697" s="137"/>
      <c r="O697" s="137"/>
      <c r="P697" s="100">
        <v>0.3</v>
      </c>
      <c r="Q697" s="101"/>
      <c r="R697" s="101"/>
      <c r="S697" s="101"/>
      <c r="T697" s="101"/>
      <c r="U697" s="101"/>
    </row>
    <row r="698" spans="1:21" s="15" customFormat="1" ht="21" customHeight="1" x14ac:dyDescent="0.2">
      <c r="A698" s="124"/>
      <c r="B698" s="125"/>
      <c r="C698" s="105" t="s">
        <v>1856</v>
      </c>
      <c r="D698" s="106"/>
      <c r="E698" s="106"/>
      <c r="F698" s="18"/>
      <c r="G698" s="144">
        <f>G696+G697</f>
        <v>0.98</v>
      </c>
      <c r="H698" s="123"/>
      <c r="I698" s="13">
        <f>I696+I697</f>
        <v>0.98</v>
      </c>
      <c r="J698" s="144">
        <f>J696+J697</f>
        <v>0.48</v>
      </c>
      <c r="K698" s="123"/>
      <c r="L698" s="123"/>
      <c r="M698" s="123"/>
      <c r="N698" s="123"/>
      <c r="O698" s="123"/>
      <c r="P698" s="100">
        <f>P696+P697</f>
        <v>1.46</v>
      </c>
      <c r="Q698" s="101"/>
      <c r="R698" s="101"/>
      <c r="S698" s="101"/>
      <c r="T698" s="101"/>
      <c r="U698" s="101"/>
    </row>
    <row r="699" spans="1:21" ht="16.5" customHeight="1" x14ac:dyDescent="0.25">
      <c r="A699" s="124" t="s">
        <v>60</v>
      </c>
      <c r="B699" s="125"/>
      <c r="C699" s="105" t="s">
        <v>1213</v>
      </c>
      <c r="D699" s="106"/>
      <c r="E699" s="106"/>
      <c r="F699" s="9"/>
      <c r="G699" s="137"/>
      <c r="H699" s="137"/>
      <c r="I699" s="10"/>
      <c r="J699" s="137"/>
      <c r="K699" s="137"/>
      <c r="L699" s="137"/>
      <c r="M699" s="137"/>
      <c r="N699" s="137"/>
      <c r="O699" s="137"/>
      <c r="P699" s="101"/>
      <c r="Q699" s="101"/>
      <c r="R699" s="101"/>
      <c r="S699" s="101"/>
      <c r="T699" s="101"/>
      <c r="U699" s="101"/>
    </row>
    <row r="700" spans="1:21" ht="51" customHeight="1" x14ac:dyDescent="0.25">
      <c r="A700" s="134" t="s">
        <v>440</v>
      </c>
      <c r="B700" s="135"/>
      <c r="C700" s="103" t="s">
        <v>1214</v>
      </c>
      <c r="D700" s="104"/>
      <c r="E700" s="104"/>
      <c r="F700" s="11" t="s">
        <v>1817</v>
      </c>
      <c r="G700" s="143">
        <v>0.68</v>
      </c>
      <c r="H700" s="137"/>
      <c r="I700" s="8">
        <v>0.68</v>
      </c>
      <c r="J700" s="143">
        <v>0.48</v>
      </c>
      <c r="K700" s="137"/>
      <c r="L700" s="137"/>
      <c r="M700" s="137"/>
      <c r="N700" s="137"/>
      <c r="O700" s="137"/>
      <c r="P700" s="100">
        <v>1.1599999999999999</v>
      </c>
      <c r="Q700" s="101"/>
      <c r="R700" s="101"/>
      <c r="S700" s="101"/>
      <c r="T700" s="101"/>
      <c r="U700" s="101"/>
    </row>
    <row r="701" spans="1:21" ht="28.5" customHeight="1" x14ac:dyDescent="0.25">
      <c r="A701" s="134" t="s">
        <v>441</v>
      </c>
      <c r="B701" s="135"/>
      <c r="C701" s="103" t="s">
        <v>1203</v>
      </c>
      <c r="D701" s="104"/>
      <c r="E701" s="104"/>
      <c r="F701" s="11" t="s">
        <v>1835</v>
      </c>
      <c r="G701" s="143">
        <v>0.3</v>
      </c>
      <c r="H701" s="137"/>
      <c r="I701" s="8">
        <v>0.3</v>
      </c>
      <c r="J701" s="137"/>
      <c r="K701" s="137"/>
      <c r="L701" s="137"/>
      <c r="M701" s="137"/>
      <c r="N701" s="137"/>
      <c r="O701" s="137"/>
      <c r="P701" s="100">
        <v>0.3</v>
      </c>
      <c r="Q701" s="101"/>
      <c r="R701" s="101"/>
      <c r="S701" s="101"/>
      <c r="T701" s="101"/>
      <c r="U701" s="101"/>
    </row>
    <row r="702" spans="1:21" s="15" customFormat="1" ht="18" customHeight="1" x14ac:dyDescent="0.2">
      <c r="A702" s="124"/>
      <c r="B702" s="125"/>
      <c r="C702" s="105" t="s">
        <v>1856</v>
      </c>
      <c r="D702" s="106"/>
      <c r="E702" s="106"/>
      <c r="F702" s="18"/>
      <c r="G702" s="144">
        <f>G700+G701</f>
        <v>0.98</v>
      </c>
      <c r="H702" s="123"/>
      <c r="I702" s="13">
        <f>I700+I701</f>
        <v>0.98</v>
      </c>
      <c r="J702" s="144">
        <f>J700+J701</f>
        <v>0.48</v>
      </c>
      <c r="K702" s="123"/>
      <c r="L702" s="123"/>
      <c r="M702" s="123"/>
      <c r="N702" s="123"/>
      <c r="O702" s="123"/>
      <c r="P702" s="100">
        <f>P700+P701</f>
        <v>1.46</v>
      </c>
      <c r="Q702" s="101"/>
      <c r="R702" s="101"/>
      <c r="S702" s="101"/>
      <c r="T702" s="101"/>
      <c r="U702" s="101"/>
    </row>
    <row r="703" spans="1:21" ht="16.5" customHeight="1" x14ac:dyDescent="0.25">
      <c r="A703" s="124" t="s">
        <v>442</v>
      </c>
      <c r="B703" s="125"/>
      <c r="C703" s="105" t="s">
        <v>1215</v>
      </c>
      <c r="D703" s="106"/>
      <c r="E703" s="106"/>
      <c r="F703" s="9"/>
      <c r="G703" s="137"/>
      <c r="H703" s="137"/>
      <c r="I703" s="10"/>
      <c r="J703" s="137"/>
      <c r="K703" s="137"/>
      <c r="L703" s="137"/>
      <c r="M703" s="137"/>
      <c r="N703" s="137"/>
      <c r="O703" s="137"/>
      <c r="P703" s="101"/>
      <c r="Q703" s="101"/>
      <c r="R703" s="101"/>
      <c r="S703" s="101"/>
      <c r="T703" s="101"/>
      <c r="U703" s="101"/>
    </row>
    <row r="704" spans="1:21" ht="21" customHeight="1" x14ac:dyDescent="0.25">
      <c r="A704" s="134" t="s">
        <v>443</v>
      </c>
      <c r="B704" s="135"/>
      <c r="C704" s="103" t="s">
        <v>1215</v>
      </c>
      <c r="D704" s="104"/>
      <c r="E704" s="104"/>
      <c r="F704" s="11" t="s">
        <v>1817</v>
      </c>
      <c r="G704" s="143">
        <v>0.68</v>
      </c>
      <c r="H704" s="137"/>
      <c r="I704" s="8">
        <v>0.68</v>
      </c>
      <c r="J704" s="143">
        <v>0.48</v>
      </c>
      <c r="K704" s="137"/>
      <c r="L704" s="137"/>
      <c r="M704" s="137"/>
      <c r="N704" s="137"/>
      <c r="O704" s="137"/>
      <c r="P704" s="100">
        <v>1.1599999999999999</v>
      </c>
      <c r="Q704" s="101"/>
      <c r="R704" s="101"/>
      <c r="S704" s="101"/>
      <c r="T704" s="101"/>
      <c r="U704" s="101"/>
    </row>
    <row r="705" spans="1:21" ht="27" customHeight="1" x14ac:dyDescent="0.25">
      <c r="A705" s="134" t="s">
        <v>444</v>
      </c>
      <c r="B705" s="135"/>
      <c r="C705" s="103" t="s">
        <v>1203</v>
      </c>
      <c r="D705" s="104"/>
      <c r="E705" s="104"/>
      <c r="F705" s="11" t="s">
        <v>1835</v>
      </c>
      <c r="G705" s="143">
        <v>0.3</v>
      </c>
      <c r="H705" s="137"/>
      <c r="I705" s="8">
        <v>0.3</v>
      </c>
      <c r="J705" s="137"/>
      <c r="K705" s="137"/>
      <c r="L705" s="137"/>
      <c r="M705" s="137"/>
      <c r="N705" s="137"/>
      <c r="O705" s="137"/>
      <c r="P705" s="100">
        <v>0.3</v>
      </c>
      <c r="Q705" s="101"/>
      <c r="R705" s="101"/>
      <c r="S705" s="101"/>
      <c r="T705" s="101"/>
      <c r="U705" s="101"/>
    </row>
    <row r="706" spans="1:21" s="15" customFormat="1" ht="21" customHeight="1" x14ac:dyDescent="0.2">
      <c r="A706" s="124"/>
      <c r="B706" s="125"/>
      <c r="C706" s="105" t="s">
        <v>1856</v>
      </c>
      <c r="D706" s="106"/>
      <c r="E706" s="106"/>
      <c r="F706" s="18"/>
      <c r="G706" s="144">
        <f>G704+G705</f>
        <v>0.98</v>
      </c>
      <c r="H706" s="123"/>
      <c r="I706" s="13">
        <f>I704+I705</f>
        <v>0.98</v>
      </c>
      <c r="J706" s="144">
        <f>J704+J705</f>
        <v>0.48</v>
      </c>
      <c r="K706" s="123"/>
      <c r="L706" s="123"/>
      <c r="M706" s="123"/>
      <c r="N706" s="123"/>
      <c r="O706" s="123"/>
      <c r="P706" s="100">
        <f>P704+P705</f>
        <v>1.46</v>
      </c>
      <c r="Q706" s="101"/>
      <c r="R706" s="101"/>
      <c r="S706" s="101"/>
      <c r="T706" s="101"/>
      <c r="U706" s="101"/>
    </row>
    <row r="707" spans="1:21" ht="18.75" customHeight="1" x14ac:dyDescent="0.25">
      <c r="A707" s="124" t="s">
        <v>445</v>
      </c>
      <c r="B707" s="125"/>
      <c r="C707" s="105" t="s">
        <v>1216</v>
      </c>
      <c r="D707" s="106"/>
      <c r="E707" s="106"/>
      <c r="F707" s="9"/>
      <c r="G707" s="137"/>
      <c r="H707" s="137"/>
      <c r="I707" s="10"/>
      <c r="J707" s="137"/>
      <c r="K707" s="137"/>
      <c r="L707" s="137"/>
      <c r="M707" s="137"/>
      <c r="N707" s="137"/>
      <c r="O707" s="137"/>
      <c r="P707" s="101"/>
      <c r="Q707" s="101"/>
      <c r="R707" s="101"/>
      <c r="S707" s="101"/>
      <c r="T707" s="101"/>
      <c r="U707" s="101"/>
    </row>
    <row r="708" spans="1:21" ht="63" customHeight="1" x14ac:dyDescent="0.25">
      <c r="A708" s="134" t="s">
        <v>446</v>
      </c>
      <c r="B708" s="135"/>
      <c r="C708" s="103" t="s">
        <v>1217</v>
      </c>
      <c r="D708" s="104"/>
      <c r="E708" s="104"/>
      <c r="F708" s="11" t="s">
        <v>1817</v>
      </c>
      <c r="G708" s="143">
        <v>1.7</v>
      </c>
      <c r="H708" s="137"/>
      <c r="I708" s="8">
        <v>1.7</v>
      </c>
      <c r="J708" s="143">
        <v>0.48</v>
      </c>
      <c r="K708" s="137"/>
      <c r="L708" s="137"/>
      <c r="M708" s="137"/>
      <c r="N708" s="137"/>
      <c r="O708" s="137"/>
      <c r="P708" s="100">
        <v>2.1800000000000002</v>
      </c>
      <c r="Q708" s="101"/>
      <c r="R708" s="101"/>
      <c r="S708" s="101"/>
      <c r="T708" s="101"/>
      <c r="U708" s="101"/>
    </row>
    <row r="709" spans="1:21" ht="26.25" customHeight="1" x14ac:dyDescent="0.25">
      <c r="A709" s="134" t="s">
        <v>447</v>
      </c>
      <c r="B709" s="135"/>
      <c r="C709" s="103" t="s">
        <v>1203</v>
      </c>
      <c r="D709" s="104"/>
      <c r="E709" s="104"/>
      <c r="F709" s="11" t="s">
        <v>1835</v>
      </c>
      <c r="G709" s="143">
        <v>0.3</v>
      </c>
      <c r="H709" s="137"/>
      <c r="I709" s="8">
        <v>0.3</v>
      </c>
      <c r="J709" s="137"/>
      <c r="K709" s="137"/>
      <c r="L709" s="137"/>
      <c r="M709" s="137"/>
      <c r="N709" s="137"/>
      <c r="O709" s="137"/>
      <c r="P709" s="100">
        <v>0.3</v>
      </c>
      <c r="Q709" s="101"/>
      <c r="R709" s="101"/>
      <c r="S709" s="101"/>
      <c r="T709" s="101"/>
      <c r="U709" s="101"/>
    </row>
    <row r="710" spans="1:21" s="15" customFormat="1" ht="17.25" customHeight="1" x14ac:dyDescent="0.2">
      <c r="A710" s="124"/>
      <c r="B710" s="125"/>
      <c r="C710" s="105" t="s">
        <v>1856</v>
      </c>
      <c r="D710" s="106"/>
      <c r="E710" s="106"/>
      <c r="F710" s="18"/>
      <c r="G710" s="144">
        <f>G708+G709</f>
        <v>2</v>
      </c>
      <c r="H710" s="123"/>
      <c r="I710" s="13">
        <f>I708+I709</f>
        <v>2</v>
      </c>
      <c r="J710" s="144">
        <f>J708+J709</f>
        <v>0.48</v>
      </c>
      <c r="K710" s="123"/>
      <c r="L710" s="123"/>
      <c r="M710" s="123"/>
      <c r="N710" s="123"/>
      <c r="O710" s="123"/>
      <c r="P710" s="100">
        <f>P708+P709</f>
        <v>2.48</v>
      </c>
      <c r="Q710" s="101"/>
      <c r="R710" s="101"/>
      <c r="S710" s="101"/>
      <c r="T710" s="101"/>
      <c r="U710" s="101"/>
    </row>
    <row r="711" spans="1:21" ht="16.5" customHeight="1" x14ac:dyDescent="0.25">
      <c r="A711" s="124" t="s">
        <v>448</v>
      </c>
      <c r="B711" s="125"/>
      <c r="C711" s="105" t="s">
        <v>1218</v>
      </c>
      <c r="D711" s="106"/>
      <c r="E711" s="106"/>
      <c r="F711" s="9"/>
      <c r="G711" s="137"/>
      <c r="H711" s="137"/>
      <c r="I711" s="10"/>
      <c r="J711" s="137"/>
      <c r="K711" s="137"/>
      <c r="L711" s="137"/>
      <c r="M711" s="137"/>
      <c r="N711" s="137"/>
      <c r="O711" s="137"/>
      <c r="P711" s="101"/>
      <c r="Q711" s="101"/>
      <c r="R711" s="101"/>
      <c r="S711" s="101"/>
      <c r="T711" s="101"/>
      <c r="U711" s="101"/>
    </row>
    <row r="712" spans="1:21" ht="75.75" customHeight="1" x14ac:dyDescent="0.25">
      <c r="A712" s="134" t="s">
        <v>449</v>
      </c>
      <c r="B712" s="135"/>
      <c r="C712" s="103" t="s">
        <v>1219</v>
      </c>
      <c r="D712" s="104"/>
      <c r="E712" s="104"/>
      <c r="F712" s="11" t="s">
        <v>1817</v>
      </c>
      <c r="G712" s="143">
        <v>0.88</v>
      </c>
      <c r="H712" s="137"/>
      <c r="I712" s="8">
        <v>0.88</v>
      </c>
      <c r="J712" s="143">
        <v>0.48</v>
      </c>
      <c r="K712" s="137"/>
      <c r="L712" s="137"/>
      <c r="M712" s="137"/>
      <c r="N712" s="137"/>
      <c r="O712" s="137"/>
      <c r="P712" s="100">
        <v>1.36</v>
      </c>
      <c r="Q712" s="101"/>
      <c r="R712" s="101"/>
      <c r="S712" s="101"/>
      <c r="T712" s="101"/>
      <c r="U712" s="101"/>
    </row>
    <row r="713" spans="1:21" ht="27" customHeight="1" x14ac:dyDescent="0.25">
      <c r="A713" s="134" t="s">
        <v>450</v>
      </c>
      <c r="B713" s="135"/>
      <c r="C713" s="103" t="s">
        <v>1203</v>
      </c>
      <c r="D713" s="104"/>
      <c r="E713" s="104"/>
      <c r="F713" s="11" t="s">
        <v>1835</v>
      </c>
      <c r="G713" s="143">
        <v>0.3</v>
      </c>
      <c r="H713" s="137"/>
      <c r="I713" s="8">
        <v>0.3</v>
      </c>
      <c r="J713" s="137"/>
      <c r="K713" s="137"/>
      <c r="L713" s="137"/>
      <c r="M713" s="137"/>
      <c r="N713" s="137"/>
      <c r="O713" s="137"/>
      <c r="P713" s="100">
        <v>0.3</v>
      </c>
      <c r="Q713" s="101"/>
      <c r="R713" s="101"/>
      <c r="S713" s="101"/>
      <c r="T713" s="101"/>
      <c r="U713" s="101"/>
    </row>
    <row r="714" spans="1:21" s="15" customFormat="1" ht="15.75" customHeight="1" x14ac:dyDescent="0.2">
      <c r="A714" s="124"/>
      <c r="B714" s="125"/>
      <c r="C714" s="105" t="s">
        <v>1856</v>
      </c>
      <c r="D714" s="106"/>
      <c r="E714" s="106"/>
      <c r="F714" s="18"/>
      <c r="G714" s="144">
        <f>G712+G713</f>
        <v>1.18</v>
      </c>
      <c r="H714" s="123"/>
      <c r="I714" s="13">
        <f>I712+I713</f>
        <v>1.18</v>
      </c>
      <c r="J714" s="144">
        <f>J712+J713</f>
        <v>0.48</v>
      </c>
      <c r="K714" s="123"/>
      <c r="L714" s="123"/>
      <c r="M714" s="123"/>
      <c r="N714" s="123"/>
      <c r="O714" s="123"/>
      <c r="P714" s="100">
        <f>P712+P713</f>
        <v>1.6600000000000001</v>
      </c>
      <c r="Q714" s="101"/>
      <c r="R714" s="101"/>
      <c r="S714" s="101"/>
      <c r="T714" s="101"/>
      <c r="U714" s="101"/>
    </row>
    <row r="715" spans="1:21" s="15" customFormat="1" ht="27" customHeight="1" x14ac:dyDescent="0.2">
      <c r="A715" s="124" t="s">
        <v>451</v>
      </c>
      <c r="B715" s="125"/>
      <c r="C715" s="105" t="s">
        <v>1220</v>
      </c>
      <c r="D715" s="106"/>
      <c r="E715" s="106"/>
      <c r="F715" s="18"/>
      <c r="G715" s="123"/>
      <c r="H715" s="123"/>
      <c r="I715" s="14"/>
      <c r="J715" s="123"/>
      <c r="K715" s="123"/>
      <c r="L715" s="123"/>
      <c r="M715" s="123"/>
      <c r="N715" s="123"/>
      <c r="O715" s="123"/>
      <c r="P715" s="101"/>
      <c r="Q715" s="101"/>
      <c r="R715" s="101"/>
      <c r="S715" s="101"/>
      <c r="T715" s="101"/>
      <c r="U715" s="101"/>
    </row>
    <row r="716" spans="1:21" ht="24.75" customHeight="1" x14ac:dyDescent="0.25">
      <c r="A716" s="134" t="s">
        <v>452</v>
      </c>
      <c r="B716" s="135"/>
      <c r="C716" s="103" t="s">
        <v>1221</v>
      </c>
      <c r="D716" s="104"/>
      <c r="E716" s="104"/>
      <c r="F716" s="11" t="s">
        <v>1817</v>
      </c>
      <c r="G716" s="143">
        <v>0.68</v>
      </c>
      <c r="H716" s="137"/>
      <c r="I716" s="8">
        <v>0.68</v>
      </c>
      <c r="J716" s="143">
        <v>0.48</v>
      </c>
      <c r="K716" s="137"/>
      <c r="L716" s="137"/>
      <c r="M716" s="137"/>
      <c r="N716" s="137"/>
      <c r="O716" s="137"/>
      <c r="P716" s="100">
        <v>1.1599999999999999</v>
      </c>
      <c r="Q716" s="101"/>
      <c r="R716" s="101"/>
      <c r="S716" s="101"/>
      <c r="T716" s="101"/>
      <c r="U716" s="101"/>
    </row>
    <row r="717" spans="1:21" ht="27" customHeight="1" x14ac:dyDescent="0.25">
      <c r="A717" s="134" t="s">
        <v>453</v>
      </c>
      <c r="B717" s="135"/>
      <c r="C717" s="103" t="s">
        <v>1203</v>
      </c>
      <c r="D717" s="104"/>
      <c r="E717" s="104"/>
      <c r="F717" s="11" t="s">
        <v>1835</v>
      </c>
      <c r="G717" s="143">
        <v>0.3</v>
      </c>
      <c r="H717" s="137"/>
      <c r="I717" s="8">
        <v>0.3</v>
      </c>
      <c r="J717" s="137"/>
      <c r="K717" s="137"/>
      <c r="L717" s="137"/>
      <c r="M717" s="137"/>
      <c r="N717" s="137"/>
      <c r="O717" s="137"/>
      <c r="P717" s="100">
        <v>0.3</v>
      </c>
      <c r="Q717" s="101"/>
      <c r="R717" s="101"/>
      <c r="S717" s="101"/>
      <c r="T717" s="101"/>
      <c r="U717" s="101"/>
    </row>
    <row r="718" spans="1:21" s="15" customFormat="1" ht="17.25" customHeight="1" x14ac:dyDescent="0.2">
      <c r="A718" s="124"/>
      <c r="B718" s="125"/>
      <c r="C718" s="105" t="s">
        <v>1856</v>
      </c>
      <c r="D718" s="106"/>
      <c r="E718" s="106"/>
      <c r="F718" s="18"/>
      <c r="G718" s="144">
        <f>G716+G717</f>
        <v>0.98</v>
      </c>
      <c r="H718" s="123"/>
      <c r="I718" s="13">
        <f>I716+I717</f>
        <v>0.98</v>
      </c>
      <c r="J718" s="144">
        <f>J716+J717</f>
        <v>0.48</v>
      </c>
      <c r="K718" s="123"/>
      <c r="L718" s="123"/>
      <c r="M718" s="123"/>
      <c r="N718" s="123"/>
      <c r="O718" s="123"/>
      <c r="P718" s="100">
        <f>P716+P717</f>
        <v>1.46</v>
      </c>
      <c r="Q718" s="101"/>
      <c r="R718" s="101"/>
      <c r="S718" s="101"/>
      <c r="T718" s="101"/>
      <c r="U718" s="101"/>
    </row>
    <row r="719" spans="1:21" ht="26.25" customHeight="1" x14ac:dyDescent="0.25">
      <c r="A719" s="124" t="s">
        <v>454</v>
      </c>
      <c r="B719" s="125"/>
      <c r="C719" s="105" t="s">
        <v>1222</v>
      </c>
      <c r="D719" s="106"/>
      <c r="E719" s="106"/>
      <c r="F719" s="9"/>
      <c r="G719" s="137"/>
      <c r="H719" s="137"/>
      <c r="I719" s="10"/>
      <c r="J719" s="137"/>
      <c r="K719" s="137"/>
      <c r="L719" s="137"/>
      <c r="M719" s="137"/>
      <c r="N719" s="137"/>
      <c r="O719" s="137"/>
      <c r="P719" s="101"/>
      <c r="Q719" s="101"/>
      <c r="R719" s="101"/>
      <c r="S719" s="101"/>
      <c r="T719" s="101"/>
      <c r="U719" s="101"/>
    </row>
    <row r="720" spans="1:21" ht="51.75" customHeight="1" x14ac:dyDescent="0.25">
      <c r="A720" s="134" t="s">
        <v>455</v>
      </c>
      <c r="B720" s="135"/>
      <c r="C720" s="103" t="s">
        <v>1223</v>
      </c>
      <c r="D720" s="104"/>
      <c r="E720" s="104"/>
      <c r="F720" s="11" t="s">
        <v>1817</v>
      </c>
      <c r="G720" s="143">
        <v>0.68</v>
      </c>
      <c r="H720" s="137"/>
      <c r="I720" s="8">
        <v>0.68</v>
      </c>
      <c r="J720" s="143">
        <v>0.48</v>
      </c>
      <c r="K720" s="137"/>
      <c r="L720" s="137"/>
      <c r="M720" s="137"/>
      <c r="N720" s="137"/>
      <c r="O720" s="137"/>
      <c r="P720" s="100">
        <v>1.1599999999999999</v>
      </c>
      <c r="Q720" s="101"/>
      <c r="R720" s="101"/>
      <c r="S720" s="101"/>
      <c r="T720" s="101"/>
      <c r="U720" s="101"/>
    </row>
    <row r="721" spans="1:21" ht="27" customHeight="1" x14ac:dyDescent="0.25">
      <c r="A721" s="134" t="s">
        <v>456</v>
      </c>
      <c r="B721" s="135"/>
      <c r="C721" s="103" t="s">
        <v>1203</v>
      </c>
      <c r="D721" s="104"/>
      <c r="E721" s="104"/>
      <c r="F721" s="11" t="s">
        <v>1835</v>
      </c>
      <c r="G721" s="143">
        <v>0.3</v>
      </c>
      <c r="H721" s="137"/>
      <c r="I721" s="8">
        <v>0.3</v>
      </c>
      <c r="J721" s="137"/>
      <c r="K721" s="137"/>
      <c r="L721" s="137"/>
      <c r="M721" s="137"/>
      <c r="N721" s="137"/>
      <c r="O721" s="137"/>
      <c r="P721" s="100">
        <v>0.3</v>
      </c>
      <c r="Q721" s="101"/>
      <c r="R721" s="101"/>
      <c r="S721" s="101"/>
      <c r="T721" s="101"/>
      <c r="U721" s="101"/>
    </row>
    <row r="722" spans="1:21" s="15" customFormat="1" ht="17.25" customHeight="1" x14ac:dyDescent="0.2">
      <c r="A722" s="124"/>
      <c r="B722" s="125"/>
      <c r="C722" s="105" t="s">
        <v>1856</v>
      </c>
      <c r="D722" s="106"/>
      <c r="E722" s="106"/>
      <c r="F722" s="18"/>
      <c r="G722" s="144">
        <f>G720+G721</f>
        <v>0.98</v>
      </c>
      <c r="H722" s="123"/>
      <c r="I722" s="13">
        <f>I720+I721</f>
        <v>0.98</v>
      </c>
      <c r="J722" s="144">
        <f>J720+J721</f>
        <v>0.48</v>
      </c>
      <c r="K722" s="123"/>
      <c r="L722" s="123"/>
      <c r="M722" s="123"/>
      <c r="N722" s="123"/>
      <c r="O722" s="123"/>
      <c r="P722" s="100">
        <f>P720+P721</f>
        <v>1.46</v>
      </c>
      <c r="Q722" s="101"/>
      <c r="R722" s="101"/>
      <c r="S722" s="101"/>
      <c r="T722" s="101"/>
      <c r="U722" s="101"/>
    </row>
    <row r="723" spans="1:21" ht="18" customHeight="1" x14ac:dyDescent="0.25">
      <c r="A723" s="124" t="s">
        <v>457</v>
      </c>
      <c r="B723" s="125"/>
      <c r="C723" s="105" t="s">
        <v>1224</v>
      </c>
      <c r="D723" s="106"/>
      <c r="E723" s="106"/>
      <c r="F723" s="9"/>
      <c r="G723" s="137"/>
      <c r="H723" s="137"/>
      <c r="I723" s="10"/>
      <c r="J723" s="137"/>
      <c r="K723" s="137"/>
      <c r="L723" s="137"/>
      <c r="M723" s="137"/>
      <c r="N723" s="137"/>
      <c r="O723" s="137"/>
      <c r="P723" s="101"/>
      <c r="Q723" s="101"/>
      <c r="R723" s="101"/>
      <c r="S723" s="101"/>
      <c r="T723" s="101"/>
      <c r="U723" s="101"/>
    </row>
    <row r="724" spans="1:21" ht="49.5" customHeight="1" x14ac:dyDescent="0.25">
      <c r="A724" s="134" t="s">
        <v>458</v>
      </c>
      <c r="B724" s="135"/>
      <c r="C724" s="103" t="s">
        <v>1225</v>
      </c>
      <c r="D724" s="104"/>
      <c r="E724" s="104"/>
      <c r="F724" s="11" t="s">
        <v>1817</v>
      </c>
      <c r="G724" s="143">
        <v>1.36</v>
      </c>
      <c r="H724" s="137"/>
      <c r="I724" s="8">
        <v>1.36</v>
      </c>
      <c r="J724" s="143">
        <v>0.48</v>
      </c>
      <c r="K724" s="137"/>
      <c r="L724" s="137"/>
      <c r="M724" s="137"/>
      <c r="N724" s="137"/>
      <c r="O724" s="137"/>
      <c r="P724" s="100">
        <v>1.84</v>
      </c>
      <c r="Q724" s="101"/>
      <c r="R724" s="101"/>
      <c r="S724" s="101"/>
      <c r="T724" s="101"/>
      <c r="U724" s="101"/>
    </row>
    <row r="725" spans="1:21" ht="27" customHeight="1" x14ac:dyDescent="0.25">
      <c r="A725" s="134" t="s">
        <v>459</v>
      </c>
      <c r="B725" s="135"/>
      <c r="C725" s="103" t="s">
        <v>1203</v>
      </c>
      <c r="D725" s="104"/>
      <c r="E725" s="104"/>
      <c r="F725" s="11" t="s">
        <v>1835</v>
      </c>
      <c r="G725" s="143">
        <v>0.3</v>
      </c>
      <c r="H725" s="137"/>
      <c r="I725" s="8">
        <v>0.3</v>
      </c>
      <c r="J725" s="137"/>
      <c r="K725" s="137"/>
      <c r="L725" s="137"/>
      <c r="M725" s="137"/>
      <c r="N725" s="137"/>
      <c r="O725" s="137"/>
      <c r="P725" s="100">
        <v>0.3</v>
      </c>
      <c r="Q725" s="101"/>
      <c r="R725" s="101"/>
      <c r="S725" s="101"/>
      <c r="T725" s="101"/>
      <c r="U725" s="101"/>
    </row>
    <row r="726" spans="1:21" s="15" customFormat="1" ht="18" customHeight="1" x14ac:dyDescent="0.2">
      <c r="A726" s="124"/>
      <c r="B726" s="125"/>
      <c r="C726" s="105" t="s">
        <v>1856</v>
      </c>
      <c r="D726" s="106"/>
      <c r="E726" s="106"/>
      <c r="F726" s="18"/>
      <c r="G726" s="144">
        <f>G724+G725</f>
        <v>1.6600000000000001</v>
      </c>
      <c r="H726" s="123"/>
      <c r="I726" s="13">
        <f>I724+I725</f>
        <v>1.6600000000000001</v>
      </c>
      <c r="J726" s="144">
        <f>J724+J725</f>
        <v>0.48</v>
      </c>
      <c r="K726" s="123"/>
      <c r="L726" s="123"/>
      <c r="M726" s="123"/>
      <c r="N726" s="123"/>
      <c r="O726" s="123"/>
      <c r="P726" s="100">
        <f>P724+P725</f>
        <v>2.14</v>
      </c>
      <c r="Q726" s="101"/>
      <c r="R726" s="101"/>
      <c r="S726" s="101"/>
      <c r="T726" s="101"/>
      <c r="U726" s="101"/>
    </row>
    <row r="727" spans="1:21" ht="27" customHeight="1" x14ac:dyDescent="0.25">
      <c r="A727" s="124" t="s">
        <v>460</v>
      </c>
      <c r="B727" s="125"/>
      <c r="C727" s="105" t="s">
        <v>1226</v>
      </c>
      <c r="D727" s="106"/>
      <c r="E727" s="106"/>
      <c r="F727" s="9"/>
      <c r="G727" s="137"/>
      <c r="H727" s="137"/>
      <c r="I727" s="10"/>
      <c r="J727" s="137"/>
      <c r="K727" s="137"/>
      <c r="L727" s="137"/>
      <c r="M727" s="137"/>
      <c r="N727" s="137"/>
      <c r="O727" s="137"/>
      <c r="P727" s="101"/>
      <c r="Q727" s="101"/>
      <c r="R727" s="101"/>
      <c r="S727" s="101"/>
      <c r="T727" s="101"/>
      <c r="U727" s="101"/>
    </row>
    <row r="728" spans="1:21" ht="78.75" customHeight="1" x14ac:dyDescent="0.25">
      <c r="A728" s="134" t="s">
        <v>461</v>
      </c>
      <c r="B728" s="135"/>
      <c r="C728" s="103" t="s">
        <v>1227</v>
      </c>
      <c r="D728" s="104"/>
      <c r="E728" s="104"/>
      <c r="F728" s="11" t="s">
        <v>1817</v>
      </c>
      <c r="G728" s="143">
        <v>1.36</v>
      </c>
      <c r="H728" s="137"/>
      <c r="I728" s="8">
        <v>1.36</v>
      </c>
      <c r="J728" s="143">
        <v>0.48</v>
      </c>
      <c r="K728" s="137"/>
      <c r="L728" s="137"/>
      <c r="M728" s="137"/>
      <c r="N728" s="137"/>
      <c r="O728" s="137"/>
      <c r="P728" s="100">
        <v>1.84</v>
      </c>
      <c r="Q728" s="101"/>
      <c r="R728" s="101"/>
      <c r="S728" s="101"/>
      <c r="T728" s="101"/>
      <c r="U728" s="101"/>
    </row>
    <row r="729" spans="1:21" ht="27" customHeight="1" x14ac:dyDescent="0.25">
      <c r="A729" s="134" t="s">
        <v>462</v>
      </c>
      <c r="B729" s="135"/>
      <c r="C729" s="103" t="s">
        <v>1203</v>
      </c>
      <c r="D729" s="104"/>
      <c r="E729" s="104"/>
      <c r="F729" s="11" t="s">
        <v>1835</v>
      </c>
      <c r="G729" s="143">
        <v>0.3</v>
      </c>
      <c r="H729" s="137"/>
      <c r="I729" s="8">
        <v>0.3</v>
      </c>
      <c r="J729" s="137"/>
      <c r="K729" s="137"/>
      <c r="L729" s="137"/>
      <c r="M729" s="137"/>
      <c r="N729" s="137"/>
      <c r="O729" s="137"/>
      <c r="P729" s="100">
        <v>0.3</v>
      </c>
      <c r="Q729" s="101"/>
      <c r="R729" s="101"/>
      <c r="S729" s="101"/>
      <c r="T729" s="101"/>
      <c r="U729" s="101"/>
    </row>
    <row r="730" spans="1:21" s="15" customFormat="1" ht="18.75" customHeight="1" x14ac:dyDescent="0.2">
      <c r="A730" s="124"/>
      <c r="B730" s="125"/>
      <c r="C730" s="105" t="s">
        <v>1856</v>
      </c>
      <c r="D730" s="106"/>
      <c r="E730" s="106"/>
      <c r="F730" s="18"/>
      <c r="G730" s="144">
        <f>G728+G729</f>
        <v>1.6600000000000001</v>
      </c>
      <c r="H730" s="123"/>
      <c r="I730" s="13">
        <f>I728+I729</f>
        <v>1.6600000000000001</v>
      </c>
      <c r="J730" s="144">
        <f>J728+J729</f>
        <v>0.48</v>
      </c>
      <c r="K730" s="123"/>
      <c r="L730" s="123"/>
      <c r="M730" s="123"/>
      <c r="N730" s="123"/>
      <c r="O730" s="123"/>
      <c r="P730" s="100">
        <f>P728+P729</f>
        <v>2.14</v>
      </c>
      <c r="Q730" s="101"/>
      <c r="R730" s="101"/>
      <c r="S730" s="101"/>
      <c r="T730" s="101"/>
      <c r="U730" s="101"/>
    </row>
    <row r="731" spans="1:21" ht="18.75" customHeight="1" x14ac:dyDescent="0.25">
      <c r="A731" s="124" t="s">
        <v>463</v>
      </c>
      <c r="B731" s="125"/>
      <c r="C731" s="105" t="s">
        <v>1228</v>
      </c>
      <c r="D731" s="106"/>
      <c r="E731" s="106"/>
      <c r="F731" s="9"/>
      <c r="G731" s="137"/>
      <c r="H731" s="137"/>
      <c r="I731" s="10"/>
      <c r="J731" s="137"/>
      <c r="K731" s="137"/>
      <c r="L731" s="137"/>
      <c r="M731" s="137"/>
      <c r="N731" s="137"/>
      <c r="O731" s="137"/>
      <c r="P731" s="101"/>
      <c r="Q731" s="101"/>
      <c r="R731" s="101"/>
      <c r="S731" s="101"/>
      <c r="T731" s="101"/>
      <c r="U731" s="101"/>
    </row>
    <row r="732" spans="1:21" ht="65.25" customHeight="1" x14ac:dyDescent="0.25">
      <c r="A732" s="134" t="s">
        <v>464</v>
      </c>
      <c r="B732" s="135"/>
      <c r="C732" s="103" t="s">
        <v>1229</v>
      </c>
      <c r="D732" s="104"/>
      <c r="E732" s="104"/>
      <c r="F732" s="11" t="s">
        <v>1817</v>
      </c>
      <c r="G732" s="143">
        <v>1.7</v>
      </c>
      <c r="H732" s="137"/>
      <c r="I732" s="8">
        <v>1.7</v>
      </c>
      <c r="J732" s="143">
        <v>0.48</v>
      </c>
      <c r="K732" s="137"/>
      <c r="L732" s="137"/>
      <c r="M732" s="137"/>
      <c r="N732" s="137"/>
      <c r="O732" s="137"/>
      <c r="P732" s="100">
        <v>2.1800000000000002</v>
      </c>
      <c r="Q732" s="101"/>
      <c r="R732" s="101"/>
      <c r="S732" s="101"/>
      <c r="T732" s="101"/>
      <c r="U732" s="101"/>
    </row>
    <row r="733" spans="1:21" ht="27.75" customHeight="1" x14ac:dyDescent="0.25">
      <c r="A733" s="134" t="s">
        <v>465</v>
      </c>
      <c r="B733" s="135"/>
      <c r="C733" s="103" t="s">
        <v>1203</v>
      </c>
      <c r="D733" s="104"/>
      <c r="E733" s="104"/>
      <c r="F733" s="11" t="s">
        <v>1835</v>
      </c>
      <c r="G733" s="143">
        <v>0.3</v>
      </c>
      <c r="H733" s="137"/>
      <c r="I733" s="8">
        <v>0.3</v>
      </c>
      <c r="J733" s="137"/>
      <c r="K733" s="137"/>
      <c r="L733" s="137"/>
      <c r="M733" s="137"/>
      <c r="N733" s="137"/>
      <c r="O733" s="137"/>
      <c r="P733" s="100">
        <v>0.3</v>
      </c>
      <c r="Q733" s="101"/>
      <c r="R733" s="101"/>
      <c r="S733" s="101"/>
      <c r="T733" s="101"/>
      <c r="U733" s="101"/>
    </row>
    <row r="734" spans="1:21" s="15" customFormat="1" ht="19.5" customHeight="1" x14ac:dyDescent="0.2">
      <c r="A734" s="124"/>
      <c r="B734" s="125"/>
      <c r="C734" s="105" t="s">
        <v>1856</v>
      </c>
      <c r="D734" s="106"/>
      <c r="E734" s="106"/>
      <c r="F734" s="18"/>
      <c r="G734" s="144">
        <f>G732+G733</f>
        <v>2</v>
      </c>
      <c r="H734" s="123"/>
      <c r="I734" s="13">
        <f>I732+I733</f>
        <v>2</v>
      </c>
      <c r="J734" s="144">
        <f>J732+J733</f>
        <v>0.48</v>
      </c>
      <c r="K734" s="123"/>
      <c r="L734" s="123"/>
      <c r="M734" s="123"/>
      <c r="N734" s="123"/>
      <c r="O734" s="123"/>
      <c r="P734" s="100">
        <f>P732+P733</f>
        <v>2.48</v>
      </c>
      <c r="Q734" s="101"/>
      <c r="R734" s="101"/>
      <c r="S734" s="101"/>
      <c r="T734" s="101"/>
      <c r="U734" s="101"/>
    </row>
    <row r="735" spans="1:21" ht="18.75" customHeight="1" x14ac:dyDescent="0.25">
      <c r="A735" s="124" t="s">
        <v>466</v>
      </c>
      <c r="B735" s="125"/>
      <c r="C735" s="105" t="s">
        <v>1230</v>
      </c>
      <c r="D735" s="106"/>
      <c r="E735" s="106"/>
      <c r="F735" s="9"/>
      <c r="G735" s="137"/>
      <c r="H735" s="137"/>
      <c r="I735" s="10"/>
      <c r="J735" s="137"/>
      <c r="K735" s="137"/>
      <c r="L735" s="137"/>
      <c r="M735" s="137"/>
      <c r="N735" s="137"/>
      <c r="O735" s="137"/>
      <c r="P735" s="101"/>
      <c r="Q735" s="101"/>
      <c r="R735" s="101"/>
      <c r="S735" s="101"/>
      <c r="T735" s="101"/>
      <c r="U735" s="101"/>
    </row>
    <row r="736" spans="1:21" ht="24" customHeight="1" x14ac:dyDescent="0.25">
      <c r="A736" s="134" t="s">
        <v>467</v>
      </c>
      <c r="B736" s="135"/>
      <c r="C736" s="103" t="s">
        <v>1230</v>
      </c>
      <c r="D736" s="104"/>
      <c r="E736" s="104"/>
      <c r="F736" s="11" t="s">
        <v>1817</v>
      </c>
      <c r="G736" s="143">
        <v>1.02</v>
      </c>
      <c r="H736" s="137"/>
      <c r="I736" s="8">
        <v>1.02</v>
      </c>
      <c r="J736" s="143">
        <v>0.48</v>
      </c>
      <c r="K736" s="137"/>
      <c r="L736" s="137"/>
      <c r="M736" s="137"/>
      <c r="N736" s="137"/>
      <c r="O736" s="137"/>
      <c r="P736" s="100">
        <v>1.5</v>
      </c>
      <c r="Q736" s="101"/>
      <c r="R736" s="101"/>
      <c r="S736" s="101"/>
      <c r="T736" s="101"/>
      <c r="U736" s="101"/>
    </row>
    <row r="737" spans="1:21" ht="27.75" customHeight="1" x14ac:dyDescent="0.25">
      <c r="A737" s="134" t="s">
        <v>468</v>
      </c>
      <c r="B737" s="135"/>
      <c r="C737" s="103" t="s">
        <v>1203</v>
      </c>
      <c r="D737" s="104"/>
      <c r="E737" s="104"/>
      <c r="F737" s="11" t="s">
        <v>1835</v>
      </c>
      <c r="G737" s="143">
        <v>0.3</v>
      </c>
      <c r="H737" s="137"/>
      <c r="I737" s="8">
        <v>0.3</v>
      </c>
      <c r="J737" s="137"/>
      <c r="K737" s="137"/>
      <c r="L737" s="137"/>
      <c r="M737" s="137"/>
      <c r="N737" s="137"/>
      <c r="O737" s="137"/>
      <c r="P737" s="100">
        <v>0.3</v>
      </c>
      <c r="Q737" s="101"/>
      <c r="R737" s="101"/>
      <c r="S737" s="101"/>
      <c r="T737" s="101"/>
      <c r="U737" s="101"/>
    </row>
    <row r="738" spans="1:21" s="15" customFormat="1" ht="18" customHeight="1" x14ac:dyDescent="0.2">
      <c r="A738" s="124"/>
      <c r="B738" s="125"/>
      <c r="C738" s="105" t="s">
        <v>1856</v>
      </c>
      <c r="D738" s="106"/>
      <c r="E738" s="106"/>
      <c r="F738" s="18"/>
      <c r="G738" s="144">
        <f>G736+G737</f>
        <v>1.32</v>
      </c>
      <c r="H738" s="123"/>
      <c r="I738" s="13">
        <f>I736+I737</f>
        <v>1.32</v>
      </c>
      <c r="J738" s="144">
        <f>J736+J737</f>
        <v>0.48</v>
      </c>
      <c r="K738" s="123"/>
      <c r="L738" s="123"/>
      <c r="M738" s="123"/>
      <c r="N738" s="123"/>
      <c r="O738" s="123"/>
      <c r="P738" s="100">
        <f>P736+P737</f>
        <v>1.8</v>
      </c>
      <c r="Q738" s="101"/>
      <c r="R738" s="101"/>
      <c r="S738" s="101"/>
      <c r="T738" s="101"/>
      <c r="U738" s="101"/>
    </row>
    <row r="739" spans="1:21" ht="28.5" customHeight="1" x14ac:dyDescent="0.25">
      <c r="A739" s="124" t="s">
        <v>469</v>
      </c>
      <c r="B739" s="125"/>
      <c r="C739" s="105" t="s">
        <v>1231</v>
      </c>
      <c r="D739" s="106"/>
      <c r="E739" s="106"/>
      <c r="F739" s="9"/>
      <c r="G739" s="137"/>
      <c r="H739" s="137"/>
      <c r="I739" s="10"/>
      <c r="J739" s="137"/>
      <c r="K739" s="137"/>
      <c r="L739" s="137"/>
      <c r="M739" s="137"/>
      <c r="N739" s="137"/>
      <c r="O739" s="137"/>
      <c r="P739" s="101"/>
      <c r="Q739" s="101"/>
      <c r="R739" s="101"/>
      <c r="S739" s="101"/>
      <c r="T739" s="101"/>
      <c r="U739" s="101"/>
    </row>
    <row r="740" spans="1:21" ht="51.75" customHeight="1" x14ac:dyDescent="0.25">
      <c r="A740" s="134" t="s">
        <v>470</v>
      </c>
      <c r="B740" s="135"/>
      <c r="C740" s="103" t="s">
        <v>1232</v>
      </c>
      <c r="D740" s="104"/>
      <c r="E740" s="104"/>
      <c r="F740" s="11" t="s">
        <v>1817</v>
      </c>
      <c r="G740" s="143">
        <v>1.36</v>
      </c>
      <c r="H740" s="137"/>
      <c r="I740" s="8">
        <v>1.36</v>
      </c>
      <c r="J740" s="143">
        <v>0.48</v>
      </c>
      <c r="K740" s="137"/>
      <c r="L740" s="137"/>
      <c r="M740" s="137"/>
      <c r="N740" s="137"/>
      <c r="O740" s="137"/>
      <c r="P740" s="100">
        <v>1.84</v>
      </c>
      <c r="Q740" s="101"/>
      <c r="R740" s="101"/>
      <c r="S740" s="101"/>
      <c r="T740" s="101"/>
      <c r="U740" s="101"/>
    </row>
    <row r="741" spans="1:21" ht="27.75" customHeight="1" x14ac:dyDescent="0.25">
      <c r="A741" s="134" t="s">
        <v>471</v>
      </c>
      <c r="B741" s="135"/>
      <c r="C741" s="103" t="s">
        <v>1203</v>
      </c>
      <c r="D741" s="104"/>
      <c r="E741" s="104"/>
      <c r="F741" s="11" t="s">
        <v>1835</v>
      </c>
      <c r="G741" s="143">
        <v>0.3</v>
      </c>
      <c r="H741" s="137"/>
      <c r="I741" s="8">
        <v>0.3</v>
      </c>
      <c r="J741" s="137"/>
      <c r="K741" s="137"/>
      <c r="L741" s="137"/>
      <c r="M741" s="137"/>
      <c r="N741" s="137"/>
      <c r="O741" s="137"/>
      <c r="P741" s="100">
        <v>0.3</v>
      </c>
      <c r="Q741" s="101"/>
      <c r="R741" s="101"/>
      <c r="S741" s="101"/>
      <c r="T741" s="101"/>
      <c r="U741" s="101"/>
    </row>
    <row r="742" spans="1:21" s="15" customFormat="1" ht="16.5" customHeight="1" x14ac:dyDescent="0.2">
      <c r="A742" s="124"/>
      <c r="B742" s="125"/>
      <c r="C742" s="105" t="s">
        <v>1856</v>
      </c>
      <c r="D742" s="106"/>
      <c r="E742" s="106"/>
      <c r="F742" s="18"/>
      <c r="G742" s="144">
        <f>G740+G741</f>
        <v>1.6600000000000001</v>
      </c>
      <c r="H742" s="123"/>
      <c r="I742" s="13">
        <f>I740+I741</f>
        <v>1.6600000000000001</v>
      </c>
      <c r="J742" s="144">
        <f>J740+J741</f>
        <v>0.48</v>
      </c>
      <c r="K742" s="123"/>
      <c r="L742" s="123"/>
      <c r="M742" s="123"/>
      <c r="N742" s="123"/>
      <c r="O742" s="123"/>
      <c r="P742" s="100">
        <f>P740+P741</f>
        <v>2.14</v>
      </c>
      <c r="Q742" s="101"/>
      <c r="R742" s="101"/>
      <c r="S742" s="101"/>
      <c r="T742" s="101"/>
      <c r="U742" s="101"/>
    </row>
    <row r="743" spans="1:21" ht="16.5" customHeight="1" x14ac:dyDescent="0.25">
      <c r="A743" s="124" t="s">
        <v>472</v>
      </c>
      <c r="B743" s="125"/>
      <c r="C743" s="105" t="s">
        <v>1233</v>
      </c>
      <c r="D743" s="106"/>
      <c r="E743" s="106"/>
      <c r="F743" s="9"/>
      <c r="G743" s="137"/>
      <c r="H743" s="137"/>
      <c r="I743" s="10"/>
      <c r="J743" s="137"/>
      <c r="K743" s="137"/>
      <c r="L743" s="137"/>
      <c r="M743" s="137"/>
      <c r="N743" s="137"/>
      <c r="O743" s="137"/>
      <c r="P743" s="101"/>
      <c r="Q743" s="101"/>
      <c r="R743" s="101"/>
      <c r="S743" s="101"/>
      <c r="T743" s="101"/>
      <c r="U743" s="101"/>
    </row>
    <row r="744" spans="1:21" ht="66" customHeight="1" x14ac:dyDescent="0.25">
      <c r="A744" s="134" t="s">
        <v>473</v>
      </c>
      <c r="B744" s="135"/>
      <c r="C744" s="103" t="s">
        <v>1234</v>
      </c>
      <c r="D744" s="104"/>
      <c r="E744" s="104"/>
      <c r="F744" s="11" t="s">
        <v>1817</v>
      </c>
      <c r="G744" s="143">
        <v>0.68</v>
      </c>
      <c r="H744" s="137"/>
      <c r="I744" s="8">
        <v>0.68</v>
      </c>
      <c r="J744" s="143">
        <v>0.48</v>
      </c>
      <c r="K744" s="137"/>
      <c r="L744" s="137"/>
      <c r="M744" s="137"/>
      <c r="N744" s="137"/>
      <c r="O744" s="137"/>
      <c r="P744" s="100">
        <v>1.1599999999999999</v>
      </c>
      <c r="Q744" s="101"/>
      <c r="R744" s="101"/>
      <c r="S744" s="101"/>
      <c r="T744" s="101"/>
      <c r="U744" s="101"/>
    </row>
    <row r="745" spans="1:21" ht="28.5" customHeight="1" x14ac:dyDescent="0.25">
      <c r="A745" s="134" t="s">
        <v>474</v>
      </c>
      <c r="B745" s="135"/>
      <c r="C745" s="103" t="s">
        <v>1203</v>
      </c>
      <c r="D745" s="104"/>
      <c r="E745" s="104"/>
      <c r="F745" s="11" t="s">
        <v>1835</v>
      </c>
      <c r="G745" s="143">
        <v>0.3</v>
      </c>
      <c r="H745" s="137"/>
      <c r="I745" s="8">
        <v>0.3</v>
      </c>
      <c r="J745" s="137"/>
      <c r="K745" s="137"/>
      <c r="L745" s="137"/>
      <c r="M745" s="137"/>
      <c r="N745" s="137"/>
      <c r="O745" s="137"/>
      <c r="P745" s="100">
        <v>0.3</v>
      </c>
      <c r="Q745" s="101"/>
      <c r="R745" s="101"/>
      <c r="S745" s="101"/>
      <c r="T745" s="101"/>
      <c r="U745" s="101"/>
    </row>
    <row r="746" spans="1:21" s="15" customFormat="1" ht="15.75" customHeight="1" x14ac:dyDescent="0.2">
      <c r="A746" s="124"/>
      <c r="B746" s="125"/>
      <c r="C746" s="105" t="s">
        <v>1856</v>
      </c>
      <c r="D746" s="106"/>
      <c r="E746" s="106"/>
      <c r="F746" s="18"/>
      <c r="G746" s="144">
        <f>G744+G745</f>
        <v>0.98</v>
      </c>
      <c r="H746" s="123"/>
      <c r="I746" s="13">
        <f>I744+I745</f>
        <v>0.98</v>
      </c>
      <c r="J746" s="144">
        <f>J744+J745</f>
        <v>0.48</v>
      </c>
      <c r="K746" s="123"/>
      <c r="L746" s="123"/>
      <c r="M746" s="123"/>
      <c r="N746" s="123"/>
      <c r="O746" s="123"/>
      <c r="P746" s="100">
        <f>P744+P745</f>
        <v>1.46</v>
      </c>
      <c r="Q746" s="101"/>
      <c r="R746" s="101"/>
      <c r="S746" s="101"/>
      <c r="T746" s="101"/>
      <c r="U746" s="101"/>
    </row>
    <row r="747" spans="1:21" ht="18.75" customHeight="1" x14ac:dyDescent="0.25">
      <c r="A747" s="124" t="s">
        <v>475</v>
      </c>
      <c r="B747" s="125"/>
      <c r="C747" s="105" t="s">
        <v>1235</v>
      </c>
      <c r="D747" s="106"/>
      <c r="E747" s="106"/>
      <c r="F747" s="9"/>
      <c r="G747" s="137"/>
      <c r="H747" s="137"/>
      <c r="I747" s="10"/>
      <c r="J747" s="137"/>
      <c r="K747" s="137"/>
      <c r="L747" s="137"/>
      <c r="M747" s="137"/>
      <c r="N747" s="137"/>
      <c r="O747" s="137"/>
      <c r="P747" s="101"/>
      <c r="Q747" s="101"/>
      <c r="R747" s="101"/>
      <c r="S747" s="101"/>
      <c r="T747" s="101"/>
      <c r="U747" s="101"/>
    </row>
    <row r="748" spans="1:21" ht="51.75" customHeight="1" x14ac:dyDescent="0.25">
      <c r="A748" s="134" t="s">
        <v>476</v>
      </c>
      <c r="B748" s="135"/>
      <c r="C748" s="103" t="s">
        <v>1236</v>
      </c>
      <c r="D748" s="104"/>
      <c r="E748" s="104"/>
      <c r="F748" s="11" t="s">
        <v>1817</v>
      </c>
      <c r="G748" s="143">
        <v>0.68</v>
      </c>
      <c r="H748" s="137"/>
      <c r="I748" s="8">
        <v>0.68</v>
      </c>
      <c r="J748" s="143">
        <v>0.48</v>
      </c>
      <c r="K748" s="137"/>
      <c r="L748" s="137"/>
      <c r="M748" s="137"/>
      <c r="N748" s="137"/>
      <c r="O748" s="137"/>
      <c r="P748" s="100">
        <v>1.1599999999999999</v>
      </c>
      <c r="Q748" s="101"/>
      <c r="R748" s="101"/>
      <c r="S748" s="101"/>
      <c r="T748" s="101"/>
      <c r="U748" s="101"/>
    </row>
    <row r="749" spans="1:21" ht="29.25" customHeight="1" x14ac:dyDescent="0.25">
      <c r="A749" s="134" t="s">
        <v>477</v>
      </c>
      <c r="B749" s="135"/>
      <c r="C749" s="103" t="s">
        <v>1203</v>
      </c>
      <c r="D749" s="104"/>
      <c r="E749" s="104"/>
      <c r="F749" s="11" t="s">
        <v>1835</v>
      </c>
      <c r="G749" s="143">
        <v>0.3</v>
      </c>
      <c r="H749" s="137"/>
      <c r="I749" s="8">
        <v>0.3</v>
      </c>
      <c r="J749" s="137"/>
      <c r="K749" s="137"/>
      <c r="L749" s="137"/>
      <c r="M749" s="137"/>
      <c r="N749" s="137"/>
      <c r="O749" s="137"/>
      <c r="P749" s="100">
        <v>0.3</v>
      </c>
      <c r="Q749" s="101"/>
      <c r="R749" s="101"/>
      <c r="S749" s="101"/>
      <c r="T749" s="101"/>
      <c r="U749" s="101"/>
    </row>
    <row r="750" spans="1:21" s="15" customFormat="1" ht="18.75" customHeight="1" x14ac:dyDescent="0.2">
      <c r="A750" s="124"/>
      <c r="B750" s="125"/>
      <c r="C750" s="105" t="s">
        <v>1856</v>
      </c>
      <c r="D750" s="106"/>
      <c r="E750" s="106"/>
      <c r="F750" s="18"/>
      <c r="G750" s="144">
        <f>G748+G749</f>
        <v>0.98</v>
      </c>
      <c r="H750" s="123"/>
      <c r="I750" s="13">
        <f>I748+I749</f>
        <v>0.98</v>
      </c>
      <c r="J750" s="144">
        <f>J748+J749</f>
        <v>0.48</v>
      </c>
      <c r="K750" s="123"/>
      <c r="L750" s="123"/>
      <c r="M750" s="123"/>
      <c r="N750" s="123"/>
      <c r="O750" s="123"/>
      <c r="P750" s="100">
        <f>P748+P749</f>
        <v>1.46</v>
      </c>
      <c r="Q750" s="101"/>
      <c r="R750" s="101"/>
      <c r="S750" s="101"/>
      <c r="T750" s="101"/>
      <c r="U750" s="101"/>
    </row>
    <row r="751" spans="1:21" ht="18" customHeight="1" x14ac:dyDescent="0.25">
      <c r="A751" s="124" t="s">
        <v>478</v>
      </c>
      <c r="B751" s="125"/>
      <c r="C751" s="105" t="s">
        <v>1237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ht="52.5" customHeight="1" x14ac:dyDescent="0.25">
      <c r="A752" s="134" t="s">
        <v>479</v>
      </c>
      <c r="B752" s="135"/>
      <c r="C752" s="103" t="s">
        <v>1238</v>
      </c>
      <c r="D752" s="104"/>
      <c r="E752" s="104"/>
      <c r="F752" s="11" t="s">
        <v>1817</v>
      </c>
      <c r="G752" s="143">
        <v>0.68</v>
      </c>
      <c r="H752" s="137"/>
      <c r="I752" s="8">
        <v>0.68</v>
      </c>
      <c r="J752" s="143">
        <v>0.48</v>
      </c>
      <c r="K752" s="137"/>
      <c r="L752" s="137"/>
      <c r="M752" s="137"/>
      <c r="N752" s="137"/>
      <c r="O752" s="137"/>
      <c r="P752" s="100">
        <v>1.1599999999999999</v>
      </c>
      <c r="Q752" s="101"/>
      <c r="R752" s="101"/>
      <c r="S752" s="101"/>
      <c r="T752" s="101"/>
      <c r="U752" s="101"/>
    </row>
    <row r="753" spans="1:21" ht="28.5" customHeight="1" x14ac:dyDescent="0.25">
      <c r="A753" s="134" t="s">
        <v>480</v>
      </c>
      <c r="B753" s="135"/>
      <c r="C753" s="103" t="s">
        <v>1203</v>
      </c>
      <c r="D753" s="104"/>
      <c r="E753" s="104"/>
      <c r="F753" s="11" t="s">
        <v>1835</v>
      </c>
      <c r="G753" s="143">
        <v>0.3</v>
      </c>
      <c r="H753" s="137"/>
      <c r="I753" s="8">
        <v>0.3</v>
      </c>
      <c r="J753" s="137"/>
      <c r="K753" s="137"/>
      <c r="L753" s="137"/>
      <c r="M753" s="137"/>
      <c r="N753" s="137"/>
      <c r="O753" s="137"/>
      <c r="P753" s="100">
        <v>0.3</v>
      </c>
      <c r="Q753" s="101"/>
      <c r="R753" s="101"/>
      <c r="S753" s="101"/>
      <c r="T753" s="101"/>
      <c r="U753" s="101"/>
    </row>
    <row r="754" spans="1:21" s="15" customFormat="1" ht="15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0.98</v>
      </c>
      <c r="H754" s="123"/>
      <c r="I754" s="13">
        <f>I752+I753</f>
        <v>0.98</v>
      </c>
      <c r="J754" s="144">
        <f>J752+J753</f>
        <v>0.48</v>
      </c>
      <c r="K754" s="123"/>
      <c r="L754" s="123"/>
      <c r="M754" s="123"/>
      <c r="N754" s="123"/>
      <c r="O754" s="123"/>
      <c r="P754" s="100">
        <f>P752+P753</f>
        <v>1.46</v>
      </c>
      <c r="Q754" s="101"/>
      <c r="R754" s="101"/>
      <c r="S754" s="101"/>
      <c r="T754" s="101"/>
      <c r="U754" s="101"/>
    </row>
    <row r="755" spans="1:21" ht="15" customHeight="1" x14ac:dyDescent="0.25">
      <c r="A755" s="124" t="s">
        <v>481</v>
      </c>
      <c r="B755" s="125"/>
      <c r="C755" s="105" t="s">
        <v>1239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ht="21" customHeight="1" x14ac:dyDescent="0.25">
      <c r="A756" s="134" t="s">
        <v>482</v>
      </c>
      <c r="B756" s="135"/>
      <c r="C756" s="103" t="s">
        <v>1239</v>
      </c>
      <c r="D756" s="104"/>
      <c r="E756" s="104"/>
      <c r="F756" s="11" t="s">
        <v>1817</v>
      </c>
      <c r="G756" s="143">
        <v>0.68</v>
      </c>
      <c r="H756" s="137"/>
      <c r="I756" s="8">
        <v>0.68</v>
      </c>
      <c r="J756" s="143">
        <v>0.48</v>
      </c>
      <c r="K756" s="137"/>
      <c r="L756" s="137"/>
      <c r="M756" s="137"/>
      <c r="N756" s="137"/>
      <c r="O756" s="137"/>
      <c r="P756" s="100">
        <v>1.1599999999999999</v>
      </c>
      <c r="Q756" s="101"/>
      <c r="R756" s="101"/>
      <c r="S756" s="101"/>
      <c r="T756" s="101"/>
      <c r="U756" s="101"/>
    </row>
    <row r="757" spans="1:21" ht="27.75" customHeight="1" x14ac:dyDescent="0.25">
      <c r="A757" s="134" t="s">
        <v>483</v>
      </c>
      <c r="B757" s="135"/>
      <c r="C757" s="103" t="s">
        <v>1203</v>
      </c>
      <c r="D757" s="104"/>
      <c r="E757" s="104"/>
      <c r="F757" s="11" t="s">
        <v>1835</v>
      </c>
      <c r="G757" s="143">
        <v>0.3</v>
      </c>
      <c r="H757" s="137"/>
      <c r="I757" s="8">
        <v>0.3</v>
      </c>
      <c r="J757" s="137"/>
      <c r="K757" s="137"/>
      <c r="L757" s="137"/>
      <c r="M757" s="137"/>
      <c r="N757" s="137"/>
      <c r="O757" s="137"/>
      <c r="P757" s="100">
        <v>0.3</v>
      </c>
      <c r="Q757" s="101"/>
      <c r="R757" s="101"/>
      <c r="S757" s="101"/>
      <c r="T757" s="101"/>
      <c r="U757" s="101"/>
    </row>
    <row r="758" spans="1:21" s="15" customFormat="1" ht="18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0.98</v>
      </c>
      <c r="H758" s="123"/>
      <c r="I758" s="13">
        <f>I756+I757</f>
        <v>0.98</v>
      </c>
      <c r="J758" s="144">
        <f>J756+J757</f>
        <v>0.48</v>
      </c>
      <c r="K758" s="123"/>
      <c r="L758" s="123"/>
      <c r="M758" s="123"/>
      <c r="N758" s="123"/>
      <c r="O758" s="123"/>
      <c r="P758" s="100">
        <f>P756+P757</f>
        <v>1.46</v>
      </c>
      <c r="Q758" s="101"/>
      <c r="R758" s="101"/>
      <c r="S758" s="101"/>
      <c r="T758" s="101"/>
      <c r="U758" s="101"/>
    </row>
    <row r="759" spans="1:21" ht="27.75" customHeight="1" x14ac:dyDescent="0.25">
      <c r="A759" s="124" t="s">
        <v>484</v>
      </c>
      <c r="B759" s="125"/>
      <c r="C759" s="105" t="s">
        <v>1240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ht="37.5" customHeight="1" x14ac:dyDescent="0.25">
      <c r="A760" s="134" t="s">
        <v>485</v>
      </c>
      <c r="B760" s="135"/>
      <c r="C760" s="103" t="s">
        <v>1241</v>
      </c>
      <c r="D760" s="104"/>
      <c r="E760" s="104"/>
      <c r="F760" s="11" t="s">
        <v>1817</v>
      </c>
      <c r="G760" s="143">
        <v>2.04</v>
      </c>
      <c r="H760" s="137"/>
      <c r="I760" s="8">
        <v>2.04</v>
      </c>
      <c r="J760" s="143">
        <v>0.48</v>
      </c>
      <c r="K760" s="137"/>
      <c r="L760" s="137"/>
      <c r="M760" s="137"/>
      <c r="N760" s="137"/>
      <c r="O760" s="137"/>
      <c r="P760" s="100">
        <v>2.52</v>
      </c>
      <c r="Q760" s="101"/>
      <c r="R760" s="101"/>
      <c r="S760" s="101"/>
      <c r="T760" s="101"/>
      <c r="U760" s="101"/>
    </row>
    <row r="761" spans="1:21" ht="27" customHeight="1" x14ac:dyDescent="0.25">
      <c r="A761" s="134" t="s">
        <v>486</v>
      </c>
      <c r="B761" s="135"/>
      <c r="C761" s="103" t="s">
        <v>1203</v>
      </c>
      <c r="D761" s="104"/>
      <c r="E761" s="104"/>
      <c r="F761" s="11" t="s">
        <v>1835</v>
      </c>
      <c r="G761" s="143">
        <v>0.3</v>
      </c>
      <c r="H761" s="137"/>
      <c r="I761" s="8">
        <v>0.3</v>
      </c>
      <c r="J761" s="137"/>
      <c r="K761" s="137"/>
      <c r="L761" s="137"/>
      <c r="M761" s="137"/>
      <c r="N761" s="137"/>
      <c r="O761" s="137"/>
      <c r="P761" s="100">
        <v>0.3</v>
      </c>
      <c r="Q761" s="101"/>
      <c r="R761" s="101"/>
      <c r="S761" s="101"/>
      <c r="T761" s="101"/>
      <c r="U761" s="101"/>
    </row>
    <row r="762" spans="1:21" s="15" customFormat="1" ht="16.5" customHeight="1" x14ac:dyDescent="0.2">
      <c r="A762" s="127"/>
      <c r="B762" s="128"/>
      <c r="C762" s="129" t="s">
        <v>1856</v>
      </c>
      <c r="D762" s="130"/>
      <c r="E762" s="130"/>
      <c r="F762" s="19"/>
      <c r="G762" s="131">
        <f>G760+G761</f>
        <v>2.34</v>
      </c>
      <c r="H762" s="132"/>
      <c r="I762" s="16">
        <f>I760+I761</f>
        <v>2.34</v>
      </c>
      <c r="J762" s="131">
        <f>J760+J761</f>
        <v>0.48</v>
      </c>
      <c r="K762" s="132"/>
      <c r="L762" s="132"/>
      <c r="M762" s="132"/>
      <c r="N762" s="132"/>
      <c r="O762" s="132"/>
      <c r="P762" s="133">
        <f>P760+P761</f>
        <v>2.82</v>
      </c>
      <c r="Q762" s="126"/>
      <c r="R762" s="126"/>
      <c r="S762" s="126"/>
      <c r="T762" s="126"/>
      <c r="U762" s="126"/>
    </row>
    <row r="763" spans="1:21" ht="25.5" customHeight="1" x14ac:dyDescent="0.25">
      <c r="A763" s="165">
        <v>2</v>
      </c>
      <c r="B763" s="166"/>
      <c r="C763" s="129" t="s">
        <v>1242</v>
      </c>
      <c r="D763" s="130"/>
      <c r="E763" s="130"/>
      <c r="F763" s="4"/>
      <c r="G763" s="136"/>
      <c r="H763" s="136"/>
      <c r="I763" s="5"/>
      <c r="J763" s="136"/>
      <c r="K763" s="136"/>
      <c r="L763" s="136"/>
      <c r="M763" s="136"/>
      <c r="N763" s="136"/>
      <c r="O763" s="136"/>
      <c r="P763" s="126"/>
      <c r="Q763" s="126"/>
      <c r="R763" s="126"/>
      <c r="S763" s="126"/>
      <c r="T763" s="126"/>
      <c r="U763" s="126"/>
    </row>
    <row r="764" spans="1:21" ht="26.25" customHeight="1" x14ac:dyDescent="0.25">
      <c r="A764" s="124" t="s">
        <v>61</v>
      </c>
      <c r="B764" s="125"/>
      <c r="C764" s="105" t="s">
        <v>1242</v>
      </c>
      <c r="D764" s="106"/>
      <c r="E764" s="106"/>
      <c r="F764" s="9"/>
      <c r="G764" s="137"/>
      <c r="H764" s="137"/>
      <c r="I764" s="10"/>
      <c r="J764" s="137"/>
      <c r="K764" s="137"/>
      <c r="L764" s="137"/>
      <c r="M764" s="137"/>
      <c r="N764" s="137"/>
      <c r="O764" s="137"/>
      <c r="P764" s="101"/>
      <c r="Q764" s="101"/>
      <c r="R764" s="101"/>
      <c r="S764" s="101"/>
      <c r="T764" s="101"/>
      <c r="U764" s="101"/>
    </row>
    <row r="765" spans="1:21" ht="27" customHeight="1" x14ac:dyDescent="0.25">
      <c r="A765" s="124" t="s">
        <v>190</v>
      </c>
      <c r="B765" s="125"/>
      <c r="C765" s="105" t="s">
        <v>1243</v>
      </c>
      <c r="D765" s="106"/>
      <c r="E765" s="106"/>
      <c r="F765" s="9"/>
      <c r="G765" s="137"/>
      <c r="H765" s="137"/>
      <c r="I765" s="10"/>
      <c r="J765" s="137"/>
      <c r="K765" s="137"/>
      <c r="L765" s="137"/>
      <c r="M765" s="137"/>
      <c r="N765" s="137"/>
      <c r="O765" s="137"/>
      <c r="P765" s="101"/>
      <c r="Q765" s="101"/>
      <c r="R765" s="101"/>
      <c r="S765" s="101"/>
      <c r="T765" s="101"/>
      <c r="U765" s="101"/>
    </row>
    <row r="766" spans="1:21" ht="26.25" customHeight="1" x14ac:dyDescent="0.25">
      <c r="A766" s="134" t="s">
        <v>487</v>
      </c>
      <c r="B766" s="135"/>
      <c r="C766" s="103" t="s">
        <v>1243</v>
      </c>
      <c r="D766" s="104"/>
      <c r="E766" s="104"/>
      <c r="F766" s="11" t="s">
        <v>1817</v>
      </c>
      <c r="G766" s="143">
        <v>0.95</v>
      </c>
      <c r="H766" s="137"/>
      <c r="I766" s="8">
        <v>0.95</v>
      </c>
      <c r="J766" s="143">
        <v>0.41</v>
      </c>
      <c r="K766" s="137"/>
      <c r="L766" s="137"/>
      <c r="M766" s="137"/>
      <c r="N766" s="137"/>
      <c r="O766" s="137"/>
      <c r="P766" s="100">
        <v>1.36</v>
      </c>
      <c r="Q766" s="101"/>
      <c r="R766" s="101"/>
      <c r="S766" s="101"/>
      <c r="T766" s="101"/>
      <c r="U766" s="101"/>
    </row>
    <row r="767" spans="1:21" ht="27" customHeight="1" x14ac:dyDescent="0.25">
      <c r="A767" s="134" t="s">
        <v>488</v>
      </c>
      <c r="B767" s="135"/>
      <c r="C767" s="103" t="s">
        <v>1203</v>
      </c>
      <c r="D767" s="104"/>
      <c r="E767" s="104"/>
      <c r="F767" s="11" t="s">
        <v>1835</v>
      </c>
      <c r="G767" s="143">
        <v>0.46</v>
      </c>
      <c r="H767" s="137"/>
      <c r="I767" s="8">
        <v>0.46</v>
      </c>
      <c r="J767" s="137"/>
      <c r="K767" s="137"/>
      <c r="L767" s="137"/>
      <c r="M767" s="137"/>
      <c r="N767" s="137"/>
      <c r="O767" s="137"/>
      <c r="P767" s="100">
        <v>0.46</v>
      </c>
      <c r="Q767" s="101"/>
      <c r="R767" s="101"/>
      <c r="S767" s="101"/>
      <c r="T767" s="101"/>
      <c r="U767" s="101"/>
    </row>
    <row r="768" spans="1:21" s="15" customFormat="1" ht="17.25" customHeight="1" x14ac:dyDescent="0.2">
      <c r="A768" s="124"/>
      <c r="B768" s="125"/>
      <c r="C768" s="105" t="s">
        <v>1856</v>
      </c>
      <c r="D768" s="106"/>
      <c r="E768" s="106"/>
      <c r="F768" s="18"/>
      <c r="G768" s="144">
        <f>G766+G767</f>
        <v>1.41</v>
      </c>
      <c r="H768" s="123"/>
      <c r="I768" s="13">
        <f>I766+I767</f>
        <v>1.41</v>
      </c>
      <c r="J768" s="144">
        <f>J766+J767</f>
        <v>0.41</v>
      </c>
      <c r="K768" s="123"/>
      <c r="L768" s="123"/>
      <c r="M768" s="123"/>
      <c r="N768" s="123"/>
      <c r="O768" s="123"/>
      <c r="P768" s="100">
        <f>P766+P767</f>
        <v>1.82</v>
      </c>
      <c r="Q768" s="101"/>
      <c r="R768" s="101"/>
      <c r="S768" s="101"/>
      <c r="T768" s="101"/>
      <c r="U768" s="101"/>
    </row>
    <row r="769" spans="1:21" ht="26.25" customHeight="1" x14ac:dyDescent="0.25">
      <c r="A769" s="124" t="s">
        <v>191</v>
      </c>
      <c r="B769" s="125"/>
      <c r="C769" s="105" t="s">
        <v>1244</v>
      </c>
      <c r="D769" s="106"/>
      <c r="E769" s="106"/>
      <c r="F769" s="9"/>
      <c r="G769" s="137"/>
      <c r="H769" s="137"/>
      <c r="I769" s="10"/>
      <c r="J769" s="137"/>
      <c r="K769" s="137"/>
      <c r="L769" s="137"/>
      <c r="M769" s="137"/>
      <c r="N769" s="137"/>
      <c r="O769" s="137"/>
      <c r="P769" s="101"/>
      <c r="Q769" s="101"/>
      <c r="R769" s="101"/>
      <c r="S769" s="101"/>
      <c r="T769" s="101"/>
      <c r="U769" s="101"/>
    </row>
    <row r="770" spans="1:21" ht="25.5" customHeight="1" x14ac:dyDescent="0.25">
      <c r="A770" s="134" t="s">
        <v>489</v>
      </c>
      <c r="B770" s="135"/>
      <c r="C770" s="103" t="s">
        <v>1244</v>
      </c>
      <c r="D770" s="104"/>
      <c r="E770" s="104"/>
      <c r="F770" s="11" t="s">
        <v>1817</v>
      </c>
      <c r="G770" s="143">
        <v>0.95</v>
      </c>
      <c r="H770" s="137"/>
      <c r="I770" s="8">
        <v>0.95</v>
      </c>
      <c r="J770" s="143">
        <v>0.41</v>
      </c>
      <c r="K770" s="137"/>
      <c r="L770" s="137"/>
      <c r="M770" s="137"/>
      <c r="N770" s="137"/>
      <c r="O770" s="137"/>
      <c r="P770" s="100">
        <v>1.36</v>
      </c>
      <c r="Q770" s="101"/>
      <c r="R770" s="101"/>
      <c r="S770" s="101"/>
      <c r="T770" s="101"/>
      <c r="U770" s="101"/>
    </row>
    <row r="771" spans="1:21" ht="27" customHeight="1" x14ac:dyDescent="0.25">
      <c r="A771" s="134" t="s">
        <v>490</v>
      </c>
      <c r="B771" s="135"/>
      <c r="C771" s="103" t="s">
        <v>1203</v>
      </c>
      <c r="D771" s="104"/>
      <c r="E771" s="104"/>
      <c r="F771" s="11" t="s">
        <v>1835</v>
      </c>
      <c r="G771" s="143">
        <v>0.46</v>
      </c>
      <c r="H771" s="137"/>
      <c r="I771" s="8">
        <v>0.46</v>
      </c>
      <c r="J771" s="137"/>
      <c r="K771" s="137"/>
      <c r="L771" s="137"/>
      <c r="M771" s="137"/>
      <c r="N771" s="137"/>
      <c r="O771" s="137"/>
      <c r="P771" s="100">
        <v>0.46</v>
      </c>
      <c r="Q771" s="101"/>
      <c r="R771" s="101"/>
      <c r="S771" s="101"/>
      <c r="T771" s="101"/>
      <c r="U771" s="101"/>
    </row>
    <row r="772" spans="1:21" s="15" customFormat="1" ht="18" customHeight="1" x14ac:dyDescent="0.2">
      <c r="A772" s="124"/>
      <c r="B772" s="125"/>
      <c r="C772" s="105" t="s">
        <v>1856</v>
      </c>
      <c r="D772" s="106"/>
      <c r="E772" s="106"/>
      <c r="F772" s="18"/>
      <c r="G772" s="144">
        <f>G770+G771</f>
        <v>1.41</v>
      </c>
      <c r="H772" s="123"/>
      <c r="I772" s="13">
        <f>I770+I771</f>
        <v>1.41</v>
      </c>
      <c r="J772" s="144">
        <f>J770+J771</f>
        <v>0.41</v>
      </c>
      <c r="K772" s="123"/>
      <c r="L772" s="123"/>
      <c r="M772" s="123"/>
      <c r="N772" s="123"/>
      <c r="O772" s="123"/>
      <c r="P772" s="100">
        <f>P770+P771</f>
        <v>1.82</v>
      </c>
      <c r="Q772" s="101"/>
      <c r="R772" s="101"/>
      <c r="S772" s="101"/>
      <c r="T772" s="101"/>
      <c r="U772" s="101"/>
    </row>
    <row r="773" spans="1:21" ht="27.75" customHeight="1" x14ac:dyDescent="0.25">
      <c r="A773" s="124" t="s">
        <v>192</v>
      </c>
      <c r="B773" s="125"/>
      <c r="C773" s="105" t="s">
        <v>1245</v>
      </c>
      <c r="D773" s="106"/>
      <c r="E773" s="106"/>
      <c r="F773" s="9"/>
      <c r="G773" s="137"/>
      <c r="H773" s="137"/>
      <c r="I773" s="10"/>
      <c r="J773" s="137"/>
      <c r="K773" s="137"/>
      <c r="L773" s="137"/>
      <c r="M773" s="137"/>
      <c r="N773" s="137"/>
      <c r="O773" s="137"/>
      <c r="P773" s="101"/>
      <c r="Q773" s="101"/>
      <c r="R773" s="101"/>
      <c r="S773" s="101"/>
      <c r="T773" s="101"/>
      <c r="U773" s="101"/>
    </row>
    <row r="774" spans="1:21" ht="27" customHeight="1" x14ac:dyDescent="0.25">
      <c r="A774" s="134" t="s">
        <v>491</v>
      </c>
      <c r="B774" s="135"/>
      <c r="C774" s="103" t="s">
        <v>1245</v>
      </c>
      <c r="D774" s="104"/>
      <c r="E774" s="104"/>
      <c r="F774" s="11" t="s">
        <v>1817</v>
      </c>
      <c r="G774" s="143">
        <v>1.42</v>
      </c>
      <c r="H774" s="137"/>
      <c r="I774" s="8">
        <v>1.42</v>
      </c>
      <c r="J774" s="143">
        <v>0.41</v>
      </c>
      <c r="K774" s="137"/>
      <c r="L774" s="137"/>
      <c r="M774" s="137"/>
      <c r="N774" s="137"/>
      <c r="O774" s="137"/>
      <c r="P774" s="100">
        <v>1.83</v>
      </c>
      <c r="Q774" s="101"/>
      <c r="R774" s="101"/>
      <c r="S774" s="101"/>
      <c r="T774" s="101"/>
      <c r="U774" s="101"/>
    </row>
    <row r="775" spans="1:21" ht="27.75" customHeight="1" x14ac:dyDescent="0.25">
      <c r="A775" s="134" t="s">
        <v>492</v>
      </c>
      <c r="B775" s="135"/>
      <c r="C775" s="103" t="s">
        <v>1203</v>
      </c>
      <c r="D775" s="104"/>
      <c r="E775" s="104"/>
      <c r="F775" s="11" t="s">
        <v>1835</v>
      </c>
      <c r="G775" s="143">
        <v>0.46</v>
      </c>
      <c r="H775" s="137"/>
      <c r="I775" s="8">
        <v>0.46</v>
      </c>
      <c r="J775" s="137"/>
      <c r="K775" s="137"/>
      <c r="L775" s="137"/>
      <c r="M775" s="137"/>
      <c r="N775" s="137"/>
      <c r="O775" s="137"/>
      <c r="P775" s="100">
        <v>0.46</v>
      </c>
      <c r="Q775" s="101"/>
      <c r="R775" s="101"/>
      <c r="S775" s="101"/>
      <c r="T775" s="101"/>
      <c r="U775" s="101"/>
    </row>
    <row r="776" spans="1:21" s="15" customFormat="1" ht="18" customHeight="1" x14ac:dyDescent="0.2">
      <c r="A776" s="124"/>
      <c r="B776" s="125"/>
      <c r="C776" s="105" t="s">
        <v>1856</v>
      </c>
      <c r="D776" s="106"/>
      <c r="E776" s="106"/>
      <c r="F776" s="18"/>
      <c r="G776" s="144">
        <f>G774+G775</f>
        <v>1.88</v>
      </c>
      <c r="H776" s="123"/>
      <c r="I776" s="13">
        <f>I774+I775</f>
        <v>1.88</v>
      </c>
      <c r="J776" s="144">
        <f>J774+J775</f>
        <v>0.41</v>
      </c>
      <c r="K776" s="123"/>
      <c r="L776" s="123"/>
      <c r="M776" s="123"/>
      <c r="N776" s="123"/>
      <c r="O776" s="123"/>
      <c r="P776" s="100">
        <f>P774+P775</f>
        <v>2.29</v>
      </c>
      <c r="Q776" s="101"/>
      <c r="R776" s="101"/>
      <c r="S776" s="101"/>
      <c r="T776" s="101"/>
      <c r="U776" s="101"/>
    </row>
    <row r="777" spans="1:21" ht="29.25" customHeight="1" x14ac:dyDescent="0.25">
      <c r="A777" s="124" t="s">
        <v>193</v>
      </c>
      <c r="B777" s="125"/>
      <c r="C777" s="105" t="s">
        <v>1246</v>
      </c>
      <c r="D777" s="106"/>
      <c r="E777" s="106"/>
      <c r="F777" s="9"/>
      <c r="G777" s="137"/>
      <c r="H777" s="137"/>
      <c r="I777" s="10"/>
      <c r="J777" s="137"/>
      <c r="K777" s="137"/>
      <c r="L777" s="137"/>
      <c r="M777" s="137"/>
      <c r="N777" s="137"/>
      <c r="O777" s="137"/>
      <c r="P777" s="101"/>
      <c r="Q777" s="101"/>
      <c r="R777" s="101"/>
      <c r="S777" s="101"/>
      <c r="T777" s="101"/>
      <c r="U777" s="101"/>
    </row>
    <row r="778" spans="1:21" ht="31.5" customHeight="1" x14ac:dyDescent="0.25">
      <c r="A778" s="134" t="s">
        <v>493</v>
      </c>
      <c r="B778" s="135"/>
      <c r="C778" s="103" t="s">
        <v>1246</v>
      </c>
      <c r="D778" s="104"/>
      <c r="E778" s="104"/>
      <c r="F778" s="11" t="s">
        <v>1817</v>
      </c>
      <c r="G778" s="143">
        <v>1.42</v>
      </c>
      <c r="H778" s="137"/>
      <c r="I778" s="8">
        <v>1.42</v>
      </c>
      <c r="J778" s="143">
        <v>0.41</v>
      </c>
      <c r="K778" s="137"/>
      <c r="L778" s="137"/>
      <c r="M778" s="137"/>
      <c r="N778" s="137"/>
      <c r="O778" s="137"/>
      <c r="P778" s="100">
        <v>1.83</v>
      </c>
      <c r="Q778" s="101"/>
      <c r="R778" s="101"/>
      <c r="S778" s="101"/>
      <c r="T778" s="101"/>
      <c r="U778" s="101"/>
    </row>
    <row r="779" spans="1:21" ht="27.75" customHeight="1" x14ac:dyDescent="0.25">
      <c r="A779" s="134" t="s">
        <v>494</v>
      </c>
      <c r="B779" s="135"/>
      <c r="C779" s="103" t="s">
        <v>1203</v>
      </c>
      <c r="D779" s="104"/>
      <c r="E779" s="104"/>
      <c r="F779" s="11" t="s">
        <v>1835</v>
      </c>
      <c r="G779" s="143">
        <v>0.46</v>
      </c>
      <c r="H779" s="137"/>
      <c r="I779" s="8">
        <v>0.46</v>
      </c>
      <c r="J779" s="137"/>
      <c r="K779" s="137"/>
      <c r="L779" s="137"/>
      <c r="M779" s="137"/>
      <c r="N779" s="137"/>
      <c r="O779" s="137"/>
      <c r="P779" s="100">
        <v>0.46</v>
      </c>
      <c r="Q779" s="101"/>
      <c r="R779" s="101"/>
      <c r="S779" s="101"/>
      <c r="T779" s="101"/>
      <c r="U779" s="101"/>
    </row>
    <row r="780" spans="1:21" s="15" customFormat="1" ht="19.5" customHeight="1" x14ac:dyDescent="0.2">
      <c r="A780" s="124"/>
      <c r="B780" s="125"/>
      <c r="C780" s="105" t="s">
        <v>1856</v>
      </c>
      <c r="D780" s="106"/>
      <c r="E780" s="106"/>
      <c r="F780" s="18"/>
      <c r="G780" s="144">
        <f>G778+G779</f>
        <v>1.88</v>
      </c>
      <c r="H780" s="123"/>
      <c r="I780" s="13">
        <f>I778+I779</f>
        <v>1.88</v>
      </c>
      <c r="J780" s="144">
        <f>J778+J779</f>
        <v>0.41</v>
      </c>
      <c r="K780" s="123"/>
      <c r="L780" s="123"/>
      <c r="M780" s="123"/>
      <c r="N780" s="123"/>
      <c r="O780" s="123"/>
      <c r="P780" s="100">
        <f>P778+P779</f>
        <v>2.29</v>
      </c>
      <c r="Q780" s="101"/>
      <c r="R780" s="101"/>
      <c r="S780" s="101"/>
      <c r="T780" s="101"/>
      <c r="U780" s="101"/>
    </row>
    <row r="781" spans="1:21" ht="40.5" customHeight="1" x14ac:dyDescent="0.25">
      <c r="A781" s="124" t="s">
        <v>194</v>
      </c>
      <c r="B781" s="125"/>
      <c r="C781" s="105" t="s">
        <v>1247</v>
      </c>
      <c r="D781" s="106"/>
      <c r="E781" s="106"/>
      <c r="F781" s="9"/>
      <c r="G781" s="137"/>
      <c r="H781" s="137"/>
      <c r="I781" s="10"/>
      <c r="J781" s="137"/>
      <c r="K781" s="137"/>
      <c r="L781" s="137"/>
      <c r="M781" s="137"/>
      <c r="N781" s="137"/>
      <c r="O781" s="137"/>
      <c r="P781" s="101"/>
      <c r="Q781" s="101"/>
      <c r="R781" s="101"/>
      <c r="S781" s="101"/>
      <c r="T781" s="101"/>
      <c r="U781" s="101"/>
    </row>
    <row r="782" spans="1:21" ht="39" customHeight="1" x14ac:dyDescent="0.25">
      <c r="A782" s="134" t="s">
        <v>495</v>
      </c>
      <c r="B782" s="135"/>
      <c r="C782" s="103" t="s">
        <v>1248</v>
      </c>
      <c r="D782" s="104"/>
      <c r="E782" s="104"/>
      <c r="F782" s="11" t="s">
        <v>1817</v>
      </c>
      <c r="G782" s="143">
        <v>1.9</v>
      </c>
      <c r="H782" s="137"/>
      <c r="I782" s="8">
        <v>1.9</v>
      </c>
      <c r="J782" s="143">
        <v>0.41</v>
      </c>
      <c r="K782" s="137"/>
      <c r="L782" s="137"/>
      <c r="M782" s="137"/>
      <c r="N782" s="137"/>
      <c r="O782" s="137"/>
      <c r="P782" s="100">
        <v>2.31</v>
      </c>
      <c r="Q782" s="101"/>
      <c r="R782" s="101"/>
      <c r="S782" s="101"/>
      <c r="T782" s="101"/>
      <c r="U782" s="101"/>
    </row>
    <row r="783" spans="1:21" ht="27.75" customHeight="1" x14ac:dyDescent="0.25">
      <c r="A783" s="134" t="s">
        <v>496</v>
      </c>
      <c r="B783" s="135"/>
      <c r="C783" s="103" t="s">
        <v>1203</v>
      </c>
      <c r="D783" s="104"/>
      <c r="E783" s="104"/>
      <c r="F783" s="11" t="s">
        <v>1835</v>
      </c>
      <c r="G783" s="143">
        <v>0.46</v>
      </c>
      <c r="H783" s="137"/>
      <c r="I783" s="8">
        <v>0.46</v>
      </c>
      <c r="J783" s="137"/>
      <c r="K783" s="137"/>
      <c r="L783" s="137"/>
      <c r="M783" s="137"/>
      <c r="N783" s="137"/>
      <c r="O783" s="137"/>
      <c r="P783" s="100">
        <v>0.46</v>
      </c>
      <c r="Q783" s="101"/>
      <c r="R783" s="101"/>
      <c r="S783" s="101"/>
      <c r="T783" s="101"/>
      <c r="U783" s="101"/>
    </row>
    <row r="784" spans="1:21" s="15" customFormat="1" ht="18.75" customHeight="1" x14ac:dyDescent="0.2">
      <c r="A784" s="124"/>
      <c r="B784" s="125"/>
      <c r="C784" s="105" t="s">
        <v>1856</v>
      </c>
      <c r="D784" s="106"/>
      <c r="E784" s="106"/>
      <c r="F784" s="18"/>
      <c r="G784" s="144">
        <f>G782+G783</f>
        <v>2.36</v>
      </c>
      <c r="H784" s="123"/>
      <c r="I784" s="13">
        <f>I782+I783</f>
        <v>2.36</v>
      </c>
      <c r="J784" s="144">
        <f>J782+J783</f>
        <v>0.41</v>
      </c>
      <c r="K784" s="123"/>
      <c r="L784" s="123"/>
      <c r="M784" s="123"/>
      <c r="N784" s="123"/>
      <c r="O784" s="123"/>
      <c r="P784" s="100">
        <f>P782+P783</f>
        <v>2.77</v>
      </c>
      <c r="Q784" s="101"/>
      <c r="R784" s="101"/>
      <c r="S784" s="101"/>
      <c r="T784" s="101"/>
      <c r="U784" s="101"/>
    </row>
    <row r="785" spans="1:21" ht="28.5" customHeight="1" x14ac:dyDescent="0.25">
      <c r="A785" s="124" t="s">
        <v>195</v>
      </c>
      <c r="B785" s="125"/>
      <c r="C785" s="105" t="s">
        <v>1249</v>
      </c>
      <c r="D785" s="106"/>
      <c r="E785" s="106"/>
      <c r="F785" s="9"/>
      <c r="G785" s="137"/>
      <c r="H785" s="137"/>
      <c r="I785" s="10"/>
      <c r="J785" s="137"/>
      <c r="K785" s="137"/>
      <c r="L785" s="137"/>
      <c r="M785" s="137"/>
      <c r="N785" s="137"/>
      <c r="O785" s="137"/>
      <c r="P785" s="101"/>
      <c r="Q785" s="101"/>
      <c r="R785" s="101"/>
      <c r="S785" s="101"/>
      <c r="T785" s="101"/>
      <c r="U785" s="101"/>
    </row>
    <row r="786" spans="1:21" ht="28.5" customHeight="1" x14ac:dyDescent="0.25">
      <c r="A786" s="134" t="s">
        <v>497</v>
      </c>
      <c r="B786" s="135"/>
      <c r="C786" s="103" t="s">
        <v>1249</v>
      </c>
      <c r="D786" s="104"/>
      <c r="E786" s="104"/>
      <c r="F786" s="11" t="s">
        <v>1817</v>
      </c>
      <c r="G786" s="143">
        <v>0.95</v>
      </c>
      <c r="H786" s="137"/>
      <c r="I786" s="8">
        <v>0.95</v>
      </c>
      <c r="J786" s="143">
        <v>0.41</v>
      </c>
      <c r="K786" s="137"/>
      <c r="L786" s="137"/>
      <c r="M786" s="137"/>
      <c r="N786" s="137"/>
      <c r="O786" s="137"/>
      <c r="P786" s="100">
        <v>1.36</v>
      </c>
      <c r="Q786" s="101"/>
      <c r="R786" s="101"/>
      <c r="S786" s="101"/>
      <c r="T786" s="101"/>
      <c r="U786" s="101"/>
    </row>
    <row r="787" spans="1:21" ht="28.5" customHeight="1" x14ac:dyDescent="0.25">
      <c r="A787" s="134" t="s">
        <v>498</v>
      </c>
      <c r="B787" s="135"/>
      <c r="C787" s="103" t="s">
        <v>1203</v>
      </c>
      <c r="D787" s="104"/>
      <c r="E787" s="104"/>
      <c r="F787" s="11" t="s">
        <v>1835</v>
      </c>
      <c r="G787" s="143">
        <v>0.46</v>
      </c>
      <c r="H787" s="137"/>
      <c r="I787" s="8">
        <v>0.46</v>
      </c>
      <c r="J787" s="137"/>
      <c r="K787" s="137"/>
      <c r="L787" s="137"/>
      <c r="M787" s="137"/>
      <c r="N787" s="137"/>
      <c r="O787" s="137"/>
      <c r="P787" s="100">
        <v>0.46</v>
      </c>
      <c r="Q787" s="101"/>
      <c r="R787" s="101"/>
      <c r="S787" s="101"/>
      <c r="T787" s="101"/>
      <c r="U787" s="101"/>
    </row>
    <row r="788" spans="1:21" s="15" customFormat="1" ht="17.25" customHeight="1" x14ac:dyDescent="0.2">
      <c r="A788" s="124"/>
      <c r="B788" s="125"/>
      <c r="C788" s="105" t="s">
        <v>1856</v>
      </c>
      <c r="D788" s="106"/>
      <c r="E788" s="106"/>
      <c r="F788" s="18"/>
      <c r="G788" s="144">
        <f>G786+G787</f>
        <v>1.41</v>
      </c>
      <c r="H788" s="123"/>
      <c r="I788" s="13">
        <f>I786+I787</f>
        <v>1.41</v>
      </c>
      <c r="J788" s="144">
        <f>J786+J787</f>
        <v>0.41</v>
      </c>
      <c r="K788" s="123"/>
      <c r="L788" s="123"/>
      <c r="M788" s="123"/>
      <c r="N788" s="123"/>
      <c r="O788" s="123"/>
      <c r="P788" s="100">
        <f>P786+P787</f>
        <v>1.82</v>
      </c>
      <c r="Q788" s="101"/>
      <c r="R788" s="101"/>
      <c r="S788" s="101"/>
      <c r="T788" s="101"/>
      <c r="U788" s="101"/>
    </row>
    <row r="789" spans="1:21" ht="27" customHeight="1" x14ac:dyDescent="0.25">
      <c r="A789" s="124" t="s">
        <v>499</v>
      </c>
      <c r="B789" s="125"/>
      <c r="C789" s="105" t="s">
        <v>1250</v>
      </c>
      <c r="D789" s="106"/>
      <c r="E789" s="106"/>
      <c r="F789" s="9"/>
      <c r="G789" s="137"/>
      <c r="H789" s="137"/>
      <c r="I789" s="10"/>
      <c r="J789" s="137"/>
      <c r="K789" s="137"/>
      <c r="L789" s="137"/>
      <c r="M789" s="137"/>
      <c r="N789" s="137"/>
      <c r="O789" s="137"/>
      <c r="P789" s="101"/>
      <c r="Q789" s="101"/>
      <c r="R789" s="101"/>
      <c r="S789" s="101"/>
      <c r="T789" s="101"/>
      <c r="U789" s="101"/>
    </row>
    <row r="790" spans="1:21" ht="28.5" customHeight="1" x14ac:dyDescent="0.25">
      <c r="A790" s="134" t="s">
        <v>500</v>
      </c>
      <c r="B790" s="135"/>
      <c r="C790" s="103" t="s">
        <v>1250</v>
      </c>
      <c r="D790" s="104"/>
      <c r="E790" s="104"/>
      <c r="F790" s="11" t="s">
        <v>1817</v>
      </c>
      <c r="G790" s="143">
        <v>0.95</v>
      </c>
      <c r="H790" s="137"/>
      <c r="I790" s="8">
        <v>0.95</v>
      </c>
      <c r="J790" s="143">
        <v>0.41</v>
      </c>
      <c r="K790" s="137"/>
      <c r="L790" s="137"/>
      <c r="M790" s="137"/>
      <c r="N790" s="137"/>
      <c r="O790" s="137"/>
      <c r="P790" s="100">
        <v>1.36</v>
      </c>
      <c r="Q790" s="101"/>
      <c r="R790" s="101"/>
      <c r="S790" s="101"/>
      <c r="T790" s="101"/>
      <c r="U790" s="101"/>
    </row>
    <row r="791" spans="1:21" ht="26.25" customHeight="1" x14ac:dyDescent="0.25">
      <c r="A791" s="134" t="s">
        <v>501</v>
      </c>
      <c r="B791" s="135"/>
      <c r="C791" s="103" t="s">
        <v>1203</v>
      </c>
      <c r="D791" s="104"/>
      <c r="E791" s="104"/>
      <c r="F791" s="11" t="s">
        <v>1835</v>
      </c>
      <c r="G791" s="143">
        <v>0.46</v>
      </c>
      <c r="H791" s="137"/>
      <c r="I791" s="8">
        <v>0.46</v>
      </c>
      <c r="J791" s="137"/>
      <c r="K791" s="137"/>
      <c r="L791" s="137"/>
      <c r="M791" s="137"/>
      <c r="N791" s="137"/>
      <c r="O791" s="137"/>
      <c r="P791" s="100">
        <v>0.46</v>
      </c>
      <c r="Q791" s="101"/>
      <c r="R791" s="101"/>
      <c r="S791" s="101"/>
      <c r="T791" s="101"/>
      <c r="U791" s="101"/>
    </row>
    <row r="792" spans="1:21" s="15" customFormat="1" ht="15.75" customHeight="1" x14ac:dyDescent="0.2">
      <c r="A792" s="124"/>
      <c r="B792" s="125"/>
      <c r="C792" s="105" t="s">
        <v>1856</v>
      </c>
      <c r="D792" s="106"/>
      <c r="E792" s="106"/>
      <c r="F792" s="18"/>
      <c r="G792" s="144">
        <f>G790+G791</f>
        <v>1.41</v>
      </c>
      <c r="H792" s="123"/>
      <c r="I792" s="13">
        <f>I790+I791</f>
        <v>1.41</v>
      </c>
      <c r="J792" s="144">
        <f>J790+J791</f>
        <v>0.41</v>
      </c>
      <c r="K792" s="123"/>
      <c r="L792" s="123"/>
      <c r="M792" s="123"/>
      <c r="N792" s="123"/>
      <c r="O792" s="123"/>
      <c r="P792" s="100">
        <f>P790+P791</f>
        <v>1.82</v>
      </c>
      <c r="Q792" s="101"/>
      <c r="R792" s="101"/>
      <c r="S792" s="101"/>
      <c r="T792" s="101"/>
      <c r="U792" s="101"/>
    </row>
    <row r="793" spans="1:21" ht="37.5" customHeight="1" x14ac:dyDescent="0.25">
      <c r="A793" s="124" t="s">
        <v>502</v>
      </c>
      <c r="B793" s="125"/>
      <c r="C793" s="105" t="s">
        <v>1251</v>
      </c>
      <c r="D793" s="106"/>
      <c r="E793" s="106"/>
      <c r="F793" s="9"/>
      <c r="G793" s="137"/>
      <c r="H793" s="137"/>
      <c r="I793" s="10"/>
      <c r="J793" s="137"/>
      <c r="K793" s="137"/>
      <c r="L793" s="137"/>
      <c r="M793" s="137"/>
      <c r="N793" s="137"/>
      <c r="O793" s="137"/>
      <c r="P793" s="101"/>
      <c r="Q793" s="101"/>
      <c r="R793" s="101"/>
      <c r="S793" s="101"/>
      <c r="T793" s="101"/>
      <c r="U793" s="101"/>
    </row>
    <row r="794" spans="1:21" ht="42" customHeight="1" x14ac:dyDescent="0.25">
      <c r="A794" s="134" t="s">
        <v>503</v>
      </c>
      <c r="B794" s="135"/>
      <c r="C794" s="103" t="s">
        <v>1251</v>
      </c>
      <c r="D794" s="104"/>
      <c r="E794" s="104"/>
      <c r="F794" s="11" t="s">
        <v>1817</v>
      </c>
      <c r="G794" s="143">
        <v>0.95</v>
      </c>
      <c r="H794" s="137"/>
      <c r="I794" s="8">
        <v>0.95</v>
      </c>
      <c r="J794" s="143">
        <v>0.41</v>
      </c>
      <c r="K794" s="137"/>
      <c r="L794" s="137"/>
      <c r="M794" s="137"/>
      <c r="N794" s="137"/>
      <c r="O794" s="137"/>
      <c r="P794" s="100">
        <v>1.36</v>
      </c>
      <c r="Q794" s="101"/>
      <c r="R794" s="101"/>
      <c r="S794" s="101"/>
      <c r="T794" s="101"/>
      <c r="U794" s="101"/>
    </row>
    <row r="795" spans="1:21" ht="26.25" customHeight="1" x14ac:dyDescent="0.25">
      <c r="A795" s="134" t="s">
        <v>504</v>
      </c>
      <c r="B795" s="135"/>
      <c r="C795" s="103" t="s">
        <v>1203</v>
      </c>
      <c r="D795" s="104"/>
      <c r="E795" s="104"/>
      <c r="F795" s="11" t="s">
        <v>1835</v>
      </c>
      <c r="G795" s="143">
        <v>0.46</v>
      </c>
      <c r="H795" s="137"/>
      <c r="I795" s="8">
        <v>0.46</v>
      </c>
      <c r="J795" s="137"/>
      <c r="K795" s="137"/>
      <c r="L795" s="137"/>
      <c r="M795" s="137"/>
      <c r="N795" s="137"/>
      <c r="O795" s="137"/>
      <c r="P795" s="100">
        <v>0.46</v>
      </c>
      <c r="Q795" s="101"/>
      <c r="R795" s="101"/>
      <c r="S795" s="101"/>
      <c r="T795" s="101"/>
      <c r="U795" s="101"/>
    </row>
    <row r="796" spans="1:21" s="15" customFormat="1" ht="18" customHeight="1" x14ac:dyDescent="0.2">
      <c r="A796" s="124"/>
      <c r="B796" s="125"/>
      <c r="C796" s="105" t="s">
        <v>1856</v>
      </c>
      <c r="D796" s="106"/>
      <c r="E796" s="106"/>
      <c r="F796" s="18"/>
      <c r="G796" s="144">
        <f>G794+G795</f>
        <v>1.41</v>
      </c>
      <c r="H796" s="123"/>
      <c r="I796" s="13">
        <f>I794+I795</f>
        <v>1.41</v>
      </c>
      <c r="J796" s="144">
        <f>J794+J795</f>
        <v>0.41</v>
      </c>
      <c r="K796" s="123"/>
      <c r="L796" s="123"/>
      <c r="M796" s="123"/>
      <c r="N796" s="123"/>
      <c r="O796" s="123"/>
      <c r="P796" s="100">
        <f>P794+P795</f>
        <v>1.82</v>
      </c>
      <c r="Q796" s="101"/>
      <c r="R796" s="101"/>
      <c r="S796" s="101"/>
      <c r="T796" s="101"/>
      <c r="U796" s="101"/>
    </row>
    <row r="797" spans="1:21" s="15" customFormat="1" ht="26.25" customHeight="1" x14ac:dyDescent="0.2">
      <c r="A797" s="124" t="s">
        <v>505</v>
      </c>
      <c r="B797" s="125"/>
      <c r="C797" s="105" t="s">
        <v>1252</v>
      </c>
      <c r="D797" s="106"/>
      <c r="E797" s="106"/>
      <c r="F797" s="18"/>
      <c r="G797" s="123"/>
      <c r="H797" s="123"/>
      <c r="I797" s="14"/>
      <c r="J797" s="123"/>
      <c r="K797" s="123"/>
      <c r="L797" s="123"/>
      <c r="M797" s="123"/>
      <c r="N797" s="123"/>
      <c r="O797" s="123"/>
      <c r="P797" s="101"/>
      <c r="Q797" s="101"/>
      <c r="R797" s="101"/>
      <c r="S797" s="101"/>
      <c r="T797" s="101"/>
      <c r="U797" s="101"/>
    </row>
    <row r="798" spans="1:21" ht="28.5" customHeight="1" x14ac:dyDescent="0.25">
      <c r="A798" s="134" t="s">
        <v>506</v>
      </c>
      <c r="B798" s="135"/>
      <c r="C798" s="103" t="s">
        <v>1252</v>
      </c>
      <c r="D798" s="104"/>
      <c r="E798" s="104"/>
      <c r="F798" s="11" t="s">
        <v>1817</v>
      </c>
      <c r="G798" s="143">
        <v>0.95</v>
      </c>
      <c r="H798" s="137"/>
      <c r="I798" s="8">
        <v>0.95</v>
      </c>
      <c r="J798" s="143">
        <v>0.41</v>
      </c>
      <c r="K798" s="137"/>
      <c r="L798" s="137"/>
      <c r="M798" s="137"/>
      <c r="N798" s="137"/>
      <c r="O798" s="137"/>
      <c r="P798" s="100">
        <v>1.36</v>
      </c>
      <c r="Q798" s="101"/>
      <c r="R798" s="101"/>
      <c r="S798" s="101"/>
      <c r="T798" s="101"/>
      <c r="U798" s="101"/>
    </row>
    <row r="799" spans="1:21" ht="26.25" customHeight="1" x14ac:dyDescent="0.25">
      <c r="A799" s="134" t="s">
        <v>507</v>
      </c>
      <c r="B799" s="135"/>
      <c r="C799" s="103" t="s">
        <v>1203</v>
      </c>
      <c r="D799" s="104"/>
      <c r="E799" s="104"/>
      <c r="F799" s="11" t="s">
        <v>1835</v>
      </c>
      <c r="G799" s="143">
        <v>0.46</v>
      </c>
      <c r="H799" s="137"/>
      <c r="I799" s="8">
        <v>0.46</v>
      </c>
      <c r="J799" s="137"/>
      <c r="K799" s="137"/>
      <c r="L799" s="137"/>
      <c r="M799" s="137"/>
      <c r="N799" s="137"/>
      <c r="O799" s="137"/>
      <c r="P799" s="100">
        <v>0.46</v>
      </c>
      <c r="Q799" s="101"/>
      <c r="R799" s="101"/>
      <c r="S799" s="101"/>
      <c r="T799" s="101"/>
      <c r="U799" s="101"/>
    </row>
    <row r="800" spans="1:21" s="15" customFormat="1" ht="16.5" customHeight="1" x14ac:dyDescent="0.2">
      <c r="A800" s="124"/>
      <c r="B800" s="125"/>
      <c r="C800" s="105" t="s">
        <v>1856</v>
      </c>
      <c r="D800" s="106"/>
      <c r="E800" s="106"/>
      <c r="F800" s="18"/>
      <c r="G800" s="144">
        <f>G798+G799</f>
        <v>1.41</v>
      </c>
      <c r="H800" s="123"/>
      <c r="I800" s="13">
        <f>I798+I799</f>
        <v>1.41</v>
      </c>
      <c r="J800" s="144">
        <f>J798+J799</f>
        <v>0.41</v>
      </c>
      <c r="K800" s="123"/>
      <c r="L800" s="123"/>
      <c r="M800" s="123"/>
      <c r="N800" s="123"/>
      <c r="O800" s="123"/>
      <c r="P800" s="100">
        <f>P798+P799</f>
        <v>1.82</v>
      </c>
      <c r="Q800" s="101"/>
      <c r="R800" s="101"/>
      <c r="S800" s="101"/>
      <c r="T800" s="101"/>
      <c r="U800" s="101"/>
    </row>
    <row r="801" spans="1:21" ht="37.5" customHeight="1" x14ac:dyDescent="0.25">
      <c r="A801" s="124" t="s">
        <v>508</v>
      </c>
      <c r="B801" s="125"/>
      <c r="C801" s="105" t="s">
        <v>1253</v>
      </c>
      <c r="D801" s="106"/>
      <c r="E801" s="106"/>
      <c r="F801" s="9"/>
      <c r="G801" s="137"/>
      <c r="H801" s="137"/>
      <c r="I801" s="10"/>
      <c r="J801" s="137"/>
      <c r="K801" s="137"/>
      <c r="L801" s="137"/>
      <c r="M801" s="137"/>
      <c r="N801" s="137"/>
      <c r="O801" s="137"/>
      <c r="P801" s="101"/>
      <c r="Q801" s="101"/>
      <c r="R801" s="101"/>
      <c r="S801" s="101"/>
      <c r="T801" s="101"/>
      <c r="U801" s="101"/>
    </row>
    <row r="802" spans="1:21" ht="39" customHeight="1" x14ac:dyDescent="0.25">
      <c r="A802" s="134" t="s">
        <v>509</v>
      </c>
      <c r="B802" s="135"/>
      <c r="C802" s="103" t="s">
        <v>1253</v>
      </c>
      <c r="D802" s="104"/>
      <c r="E802" s="104"/>
      <c r="F802" s="11" t="s">
        <v>1817</v>
      </c>
      <c r="G802" s="143">
        <v>2.37</v>
      </c>
      <c r="H802" s="137"/>
      <c r="I802" s="8">
        <v>2.37</v>
      </c>
      <c r="J802" s="143">
        <v>0.41</v>
      </c>
      <c r="K802" s="137"/>
      <c r="L802" s="137"/>
      <c r="M802" s="137"/>
      <c r="N802" s="137"/>
      <c r="O802" s="137"/>
      <c r="P802" s="100">
        <v>2.78</v>
      </c>
      <c r="Q802" s="101"/>
      <c r="R802" s="101"/>
      <c r="S802" s="101"/>
      <c r="T802" s="101"/>
      <c r="U802" s="101"/>
    </row>
    <row r="803" spans="1:21" ht="25.5" customHeight="1" x14ac:dyDescent="0.25">
      <c r="A803" s="134" t="s">
        <v>510</v>
      </c>
      <c r="B803" s="135"/>
      <c r="C803" s="103" t="s">
        <v>1203</v>
      </c>
      <c r="D803" s="104"/>
      <c r="E803" s="104"/>
      <c r="F803" s="11" t="s">
        <v>1835</v>
      </c>
      <c r="G803" s="143">
        <v>0.46</v>
      </c>
      <c r="H803" s="137"/>
      <c r="I803" s="8">
        <v>0.46</v>
      </c>
      <c r="J803" s="137"/>
      <c r="K803" s="137"/>
      <c r="L803" s="137"/>
      <c r="M803" s="137"/>
      <c r="N803" s="137"/>
      <c r="O803" s="137"/>
      <c r="P803" s="100">
        <v>0.46</v>
      </c>
      <c r="Q803" s="101"/>
      <c r="R803" s="101"/>
      <c r="S803" s="101"/>
      <c r="T803" s="101"/>
      <c r="U803" s="101"/>
    </row>
    <row r="804" spans="1:21" s="15" customFormat="1" ht="17.25" customHeight="1" x14ac:dyDescent="0.2">
      <c r="A804" s="124"/>
      <c r="B804" s="125"/>
      <c r="C804" s="105" t="s">
        <v>1856</v>
      </c>
      <c r="D804" s="106"/>
      <c r="E804" s="106"/>
      <c r="F804" s="18"/>
      <c r="G804" s="144">
        <f>G802+G803</f>
        <v>2.83</v>
      </c>
      <c r="H804" s="123"/>
      <c r="I804" s="13">
        <f>I802+I803</f>
        <v>2.83</v>
      </c>
      <c r="J804" s="144">
        <f>J802+J803</f>
        <v>0.41</v>
      </c>
      <c r="K804" s="123"/>
      <c r="L804" s="123"/>
      <c r="M804" s="123"/>
      <c r="N804" s="123"/>
      <c r="O804" s="123"/>
      <c r="P804" s="100">
        <f>P802+P803</f>
        <v>3.2399999999999998</v>
      </c>
      <c r="Q804" s="101"/>
      <c r="R804" s="101"/>
      <c r="S804" s="101"/>
      <c r="T804" s="101"/>
      <c r="U804" s="101"/>
    </row>
    <row r="805" spans="1:21" s="15" customFormat="1" ht="27.75" customHeight="1" x14ac:dyDescent="0.2">
      <c r="A805" s="124" t="s">
        <v>511</v>
      </c>
      <c r="B805" s="125"/>
      <c r="C805" s="105" t="s">
        <v>1254</v>
      </c>
      <c r="D805" s="106"/>
      <c r="E805" s="106"/>
      <c r="F805" s="18"/>
      <c r="G805" s="123"/>
      <c r="H805" s="123"/>
      <c r="I805" s="14"/>
      <c r="J805" s="123"/>
      <c r="K805" s="123"/>
      <c r="L805" s="123"/>
      <c r="M805" s="123"/>
      <c r="N805" s="123"/>
      <c r="O805" s="123"/>
      <c r="P805" s="101"/>
      <c r="Q805" s="101"/>
      <c r="R805" s="101"/>
      <c r="S805" s="101"/>
      <c r="T805" s="101"/>
      <c r="U805" s="101"/>
    </row>
    <row r="806" spans="1:21" ht="29.25" customHeight="1" x14ac:dyDescent="0.25">
      <c r="A806" s="134" t="s">
        <v>512</v>
      </c>
      <c r="B806" s="135"/>
      <c r="C806" s="103" t="s">
        <v>1254</v>
      </c>
      <c r="D806" s="104"/>
      <c r="E806" s="104"/>
      <c r="F806" s="11" t="s">
        <v>1817</v>
      </c>
      <c r="G806" s="143">
        <v>1.42</v>
      </c>
      <c r="H806" s="137"/>
      <c r="I806" s="8">
        <v>1.42</v>
      </c>
      <c r="J806" s="143">
        <v>0.41</v>
      </c>
      <c r="K806" s="137"/>
      <c r="L806" s="137"/>
      <c r="M806" s="137"/>
      <c r="N806" s="137"/>
      <c r="O806" s="137"/>
      <c r="P806" s="100">
        <v>1.83</v>
      </c>
      <c r="Q806" s="101"/>
      <c r="R806" s="101"/>
      <c r="S806" s="101"/>
      <c r="T806" s="101"/>
      <c r="U806" s="101"/>
    </row>
    <row r="807" spans="1:21" ht="27" customHeight="1" x14ac:dyDescent="0.25">
      <c r="A807" s="134" t="s">
        <v>513</v>
      </c>
      <c r="B807" s="135"/>
      <c r="C807" s="103" t="s">
        <v>1203</v>
      </c>
      <c r="D807" s="104"/>
      <c r="E807" s="104"/>
      <c r="F807" s="11" t="s">
        <v>1835</v>
      </c>
      <c r="G807" s="143">
        <v>0.46</v>
      </c>
      <c r="H807" s="137"/>
      <c r="I807" s="8">
        <v>0.46</v>
      </c>
      <c r="J807" s="137"/>
      <c r="K807" s="137"/>
      <c r="L807" s="137"/>
      <c r="M807" s="137"/>
      <c r="N807" s="137"/>
      <c r="O807" s="137"/>
      <c r="P807" s="100">
        <v>0.46</v>
      </c>
      <c r="Q807" s="101"/>
      <c r="R807" s="101"/>
      <c r="S807" s="101"/>
      <c r="T807" s="101"/>
      <c r="U807" s="101"/>
    </row>
    <row r="808" spans="1:21" s="15" customFormat="1" ht="18" customHeight="1" x14ac:dyDescent="0.2">
      <c r="A808" s="124"/>
      <c r="B808" s="125"/>
      <c r="C808" s="105" t="s">
        <v>1856</v>
      </c>
      <c r="D808" s="106"/>
      <c r="E808" s="106"/>
      <c r="F808" s="18"/>
      <c r="G808" s="144">
        <f>G806+G807</f>
        <v>1.88</v>
      </c>
      <c r="H808" s="123"/>
      <c r="I808" s="13">
        <f>I806+I807</f>
        <v>1.88</v>
      </c>
      <c r="J808" s="144">
        <f>J806+J807</f>
        <v>0.41</v>
      </c>
      <c r="K808" s="123"/>
      <c r="L808" s="123"/>
      <c r="M808" s="123"/>
      <c r="N808" s="123"/>
      <c r="O808" s="123"/>
      <c r="P808" s="100">
        <f>P806+P807</f>
        <v>2.29</v>
      </c>
      <c r="Q808" s="101"/>
      <c r="R808" s="101"/>
      <c r="S808" s="101"/>
      <c r="T808" s="101"/>
      <c r="U808" s="101"/>
    </row>
    <row r="809" spans="1:21" ht="39.75" customHeight="1" x14ac:dyDescent="0.25">
      <c r="A809" s="124" t="s">
        <v>514</v>
      </c>
      <c r="B809" s="125"/>
      <c r="C809" s="105" t="s">
        <v>1255</v>
      </c>
      <c r="D809" s="106"/>
      <c r="E809" s="106"/>
      <c r="F809" s="9"/>
      <c r="G809" s="137"/>
      <c r="H809" s="137"/>
      <c r="I809" s="10"/>
      <c r="J809" s="137"/>
      <c r="K809" s="137"/>
      <c r="L809" s="137"/>
      <c r="M809" s="137"/>
      <c r="N809" s="137"/>
      <c r="O809" s="137"/>
      <c r="P809" s="101"/>
      <c r="Q809" s="101"/>
      <c r="R809" s="101"/>
      <c r="S809" s="101"/>
      <c r="T809" s="101"/>
      <c r="U809" s="101"/>
    </row>
    <row r="810" spans="1:21" ht="38.25" customHeight="1" x14ac:dyDescent="0.25">
      <c r="A810" s="134" t="s">
        <v>515</v>
      </c>
      <c r="B810" s="135"/>
      <c r="C810" s="103" t="s">
        <v>1255</v>
      </c>
      <c r="D810" s="104"/>
      <c r="E810" s="104"/>
      <c r="F810" s="11" t="s">
        <v>1817</v>
      </c>
      <c r="G810" s="143">
        <v>0.95</v>
      </c>
      <c r="H810" s="137"/>
      <c r="I810" s="8">
        <v>0.95</v>
      </c>
      <c r="J810" s="143">
        <v>0.41</v>
      </c>
      <c r="K810" s="137"/>
      <c r="L810" s="137"/>
      <c r="M810" s="137"/>
      <c r="N810" s="137"/>
      <c r="O810" s="137"/>
      <c r="P810" s="100">
        <v>1.36</v>
      </c>
      <c r="Q810" s="101"/>
      <c r="R810" s="101"/>
      <c r="S810" s="101"/>
      <c r="T810" s="101"/>
      <c r="U810" s="101"/>
    </row>
    <row r="811" spans="1:21" ht="25.5" customHeight="1" x14ac:dyDescent="0.25">
      <c r="A811" s="134" t="s">
        <v>516</v>
      </c>
      <c r="B811" s="135"/>
      <c r="C811" s="103" t="s">
        <v>1203</v>
      </c>
      <c r="D811" s="104"/>
      <c r="E811" s="104"/>
      <c r="F811" s="11" t="s">
        <v>1835</v>
      </c>
      <c r="G811" s="143">
        <v>0.46</v>
      </c>
      <c r="H811" s="137"/>
      <c r="I811" s="8">
        <v>0.46</v>
      </c>
      <c r="J811" s="137"/>
      <c r="K811" s="137"/>
      <c r="L811" s="137"/>
      <c r="M811" s="137"/>
      <c r="N811" s="137"/>
      <c r="O811" s="137"/>
      <c r="P811" s="100">
        <v>0.46</v>
      </c>
      <c r="Q811" s="101"/>
      <c r="R811" s="101"/>
      <c r="S811" s="101"/>
      <c r="T811" s="101"/>
      <c r="U811" s="101"/>
    </row>
    <row r="812" spans="1:21" s="15" customFormat="1" ht="18" customHeight="1" x14ac:dyDescent="0.2">
      <c r="A812" s="124"/>
      <c r="B812" s="125"/>
      <c r="C812" s="105" t="s">
        <v>1856</v>
      </c>
      <c r="D812" s="106"/>
      <c r="E812" s="106"/>
      <c r="F812" s="18"/>
      <c r="G812" s="144">
        <f>G810+G811</f>
        <v>1.41</v>
      </c>
      <c r="H812" s="123"/>
      <c r="I812" s="13">
        <f>I810+I811</f>
        <v>1.41</v>
      </c>
      <c r="J812" s="144">
        <f>J810+J811</f>
        <v>0.41</v>
      </c>
      <c r="K812" s="123"/>
      <c r="L812" s="123"/>
      <c r="M812" s="123"/>
      <c r="N812" s="123"/>
      <c r="O812" s="123"/>
      <c r="P812" s="100">
        <f>P810+P811</f>
        <v>1.82</v>
      </c>
      <c r="Q812" s="101"/>
      <c r="R812" s="101"/>
      <c r="S812" s="101"/>
      <c r="T812" s="101"/>
      <c r="U812" s="101"/>
    </row>
    <row r="813" spans="1:21" ht="39" customHeight="1" x14ac:dyDescent="0.25">
      <c r="A813" s="124" t="s">
        <v>517</v>
      </c>
      <c r="B813" s="125"/>
      <c r="C813" s="105" t="s">
        <v>1256</v>
      </c>
      <c r="D813" s="106"/>
      <c r="E813" s="106"/>
      <c r="F813" s="9"/>
      <c r="G813" s="137"/>
      <c r="H813" s="137"/>
      <c r="I813" s="10"/>
      <c r="J813" s="137"/>
      <c r="K813" s="137"/>
      <c r="L813" s="137"/>
      <c r="M813" s="137"/>
      <c r="N813" s="137"/>
      <c r="O813" s="137"/>
      <c r="P813" s="101"/>
      <c r="Q813" s="101"/>
      <c r="R813" s="101"/>
      <c r="S813" s="101"/>
      <c r="T813" s="101"/>
      <c r="U813" s="101"/>
    </row>
    <row r="814" spans="1:21" ht="41.25" customHeight="1" x14ac:dyDescent="0.25">
      <c r="A814" s="134" t="s">
        <v>518</v>
      </c>
      <c r="B814" s="135"/>
      <c r="C814" s="103" t="s">
        <v>1256</v>
      </c>
      <c r="D814" s="104"/>
      <c r="E814" s="104"/>
      <c r="F814" s="11" t="s">
        <v>1817</v>
      </c>
      <c r="G814" s="143">
        <v>0.95</v>
      </c>
      <c r="H814" s="137"/>
      <c r="I814" s="8">
        <v>0.95</v>
      </c>
      <c r="J814" s="143">
        <v>0.41</v>
      </c>
      <c r="K814" s="137"/>
      <c r="L814" s="137"/>
      <c r="M814" s="137"/>
      <c r="N814" s="137"/>
      <c r="O814" s="137"/>
      <c r="P814" s="100">
        <v>1.36</v>
      </c>
      <c r="Q814" s="101"/>
      <c r="R814" s="101"/>
      <c r="S814" s="101"/>
      <c r="T814" s="101"/>
      <c r="U814" s="101"/>
    </row>
    <row r="815" spans="1:21" ht="27.75" customHeight="1" x14ac:dyDescent="0.25">
      <c r="A815" s="134" t="s">
        <v>519</v>
      </c>
      <c r="B815" s="135"/>
      <c r="C815" s="103" t="s">
        <v>1203</v>
      </c>
      <c r="D815" s="104"/>
      <c r="E815" s="104"/>
      <c r="F815" s="11" t="s">
        <v>1835</v>
      </c>
      <c r="G815" s="143">
        <v>0.46</v>
      </c>
      <c r="H815" s="137"/>
      <c r="I815" s="8">
        <v>0.46</v>
      </c>
      <c r="J815" s="137"/>
      <c r="K815" s="137"/>
      <c r="L815" s="137"/>
      <c r="M815" s="137"/>
      <c r="N815" s="137"/>
      <c r="O815" s="137"/>
      <c r="P815" s="100">
        <v>0.46</v>
      </c>
      <c r="Q815" s="101"/>
      <c r="R815" s="101"/>
      <c r="S815" s="101"/>
      <c r="T815" s="101"/>
      <c r="U815" s="101"/>
    </row>
    <row r="816" spans="1:21" s="15" customFormat="1" ht="18.75" customHeight="1" x14ac:dyDescent="0.2">
      <c r="A816" s="124"/>
      <c r="B816" s="125"/>
      <c r="C816" s="105" t="s">
        <v>1856</v>
      </c>
      <c r="D816" s="106"/>
      <c r="E816" s="106"/>
      <c r="F816" s="18"/>
      <c r="G816" s="144">
        <f>G814+G815</f>
        <v>1.41</v>
      </c>
      <c r="H816" s="123"/>
      <c r="I816" s="13">
        <f>I814+I815</f>
        <v>1.41</v>
      </c>
      <c r="J816" s="144">
        <f>J814+J815</f>
        <v>0.41</v>
      </c>
      <c r="K816" s="123"/>
      <c r="L816" s="123"/>
      <c r="M816" s="123"/>
      <c r="N816" s="123"/>
      <c r="O816" s="123"/>
      <c r="P816" s="100">
        <f>P814+P815</f>
        <v>1.82</v>
      </c>
      <c r="Q816" s="101"/>
      <c r="R816" s="101"/>
      <c r="S816" s="101"/>
      <c r="T816" s="101"/>
      <c r="U816" s="101"/>
    </row>
    <row r="817" spans="1:21" ht="76.5" customHeight="1" x14ac:dyDescent="0.25">
      <c r="A817" s="124" t="s">
        <v>520</v>
      </c>
      <c r="B817" s="125"/>
      <c r="C817" s="105" t="s">
        <v>1257</v>
      </c>
      <c r="D817" s="106"/>
      <c r="E817" s="106"/>
      <c r="F817" s="9"/>
      <c r="G817" s="137"/>
      <c r="H817" s="137"/>
      <c r="I817" s="10"/>
      <c r="J817" s="137"/>
      <c r="K817" s="137"/>
      <c r="L817" s="137"/>
      <c r="M817" s="137"/>
      <c r="N817" s="137"/>
      <c r="O817" s="137"/>
      <c r="P817" s="101"/>
      <c r="Q817" s="101"/>
      <c r="R817" s="101"/>
      <c r="S817" s="101"/>
      <c r="T817" s="101"/>
      <c r="U817" s="101"/>
    </row>
    <row r="818" spans="1:21" ht="63" customHeight="1" x14ac:dyDescent="0.25">
      <c r="A818" s="134" t="s">
        <v>521</v>
      </c>
      <c r="B818" s="135"/>
      <c r="C818" s="103" t="s">
        <v>1258</v>
      </c>
      <c r="D818" s="104"/>
      <c r="E818" s="104"/>
      <c r="F818" s="11" t="s">
        <v>1817</v>
      </c>
      <c r="G818" s="143">
        <v>1.9</v>
      </c>
      <c r="H818" s="137"/>
      <c r="I818" s="8">
        <v>1.9</v>
      </c>
      <c r="J818" s="143">
        <v>0.41</v>
      </c>
      <c r="K818" s="137"/>
      <c r="L818" s="137"/>
      <c r="M818" s="137"/>
      <c r="N818" s="137"/>
      <c r="O818" s="137"/>
      <c r="P818" s="100">
        <v>2.31</v>
      </c>
      <c r="Q818" s="101"/>
      <c r="R818" s="101"/>
      <c r="S818" s="101"/>
      <c r="T818" s="101"/>
      <c r="U818" s="101"/>
    </row>
    <row r="819" spans="1:21" ht="27" customHeight="1" x14ac:dyDescent="0.25">
      <c r="A819" s="134" t="s">
        <v>522</v>
      </c>
      <c r="B819" s="135"/>
      <c r="C819" s="103" t="s">
        <v>1203</v>
      </c>
      <c r="D819" s="104"/>
      <c r="E819" s="104"/>
      <c r="F819" s="11" t="s">
        <v>1835</v>
      </c>
      <c r="G819" s="143">
        <v>0.46</v>
      </c>
      <c r="H819" s="137"/>
      <c r="I819" s="8">
        <v>0.46</v>
      </c>
      <c r="J819" s="137"/>
      <c r="K819" s="137"/>
      <c r="L819" s="137"/>
      <c r="M819" s="137"/>
      <c r="N819" s="137"/>
      <c r="O819" s="137"/>
      <c r="P819" s="100">
        <v>0.46</v>
      </c>
      <c r="Q819" s="101"/>
      <c r="R819" s="101"/>
      <c r="S819" s="101"/>
      <c r="T819" s="101"/>
      <c r="U819" s="101"/>
    </row>
    <row r="820" spans="1:21" ht="18" customHeight="1" x14ac:dyDescent="0.25">
      <c r="A820" s="124"/>
      <c r="B820" s="125"/>
      <c r="C820" s="145" t="s">
        <v>1856</v>
      </c>
      <c r="D820" s="146"/>
      <c r="E820" s="146"/>
      <c r="F820" s="12"/>
      <c r="G820" s="144">
        <f>G818+G819</f>
        <v>2.36</v>
      </c>
      <c r="H820" s="123"/>
      <c r="I820" s="13">
        <f>I818+I819</f>
        <v>2.36</v>
      </c>
      <c r="J820" s="144">
        <f>J818+J819</f>
        <v>0.41</v>
      </c>
      <c r="K820" s="123"/>
      <c r="L820" s="123"/>
      <c r="M820" s="123"/>
      <c r="N820" s="123"/>
      <c r="O820" s="123"/>
      <c r="P820" s="100">
        <f>P818+P819</f>
        <v>2.77</v>
      </c>
      <c r="Q820" s="101"/>
      <c r="R820" s="101"/>
      <c r="S820" s="101"/>
      <c r="T820" s="101"/>
      <c r="U820" s="101"/>
    </row>
    <row r="821" spans="1:21" ht="87.75" customHeight="1" x14ac:dyDescent="0.25">
      <c r="A821" s="124" t="s">
        <v>523</v>
      </c>
      <c r="B821" s="125"/>
      <c r="C821" s="105" t="s">
        <v>1259</v>
      </c>
      <c r="D821" s="106"/>
      <c r="E821" s="106"/>
      <c r="F821" s="9"/>
      <c r="G821" s="137"/>
      <c r="H821" s="137"/>
      <c r="I821" s="10"/>
      <c r="J821" s="137"/>
      <c r="K821" s="137"/>
      <c r="L821" s="137"/>
      <c r="M821" s="137"/>
      <c r="N821" s="137"/>
      <c r="O821" s="137"/>
      <c r="P821" s="101"/>
      <c r="Q821" s="101"/>
      <c r="R821" s="101"/>
      <c r="S821" s="101"/>
      <c r="T821" s="101"/>
      <c r="U821" s="101"/>
    </row>
    <row r="822" spans="1:21" ht="88.5" customHeight="1" x14ac:dyDescent="0.25">
      <c r="A822" s="134" t="s">
        <v>524</v>
      </c>
      <c r="B822" s="135"/>
      <c r="C822" s="103" t="s">
        <v>1260</v>
      </c>
      <c r="D822" s="104"/>
      <c r="E822" s="104"/>
      <c r="F822" s="11" t="s">
        <v>1817</v>
      </c>
      <c r="G822" s="143">
        <v>1.9</v>
      </c>
      <c r="H822" s="137"/>
      <c r="I822" s="8">
        <v>1.9</v>
      </c>
      <c r="J822" s="143">
        <v>0.41</v>
      </c>
      <c r="K822" s="137"/>
      <c r="L822" s="137"/>
      <c r="M822" s="137"/>
      <c r="N822" s="137"/>
      <c r="O822" s="137"/>
      <c r="P822" s="100">
        <v>2.31</v>
      </c>
      <c r="Q822" s="101"/>
      <c r="R822" s="101"/>
      <c r="S822" s="101"/>
      <c r="T822" s="101"/>
      <c r="U822" s="101"/>
    </row>
    <row r="823" spans="1:21" ht="27" customHeight="1" x14ac:dyDescent="0.25">
      <c r="A823" s="134" t="s">
        <v>525</v>
      </c>
      <c r="B823" s="135"/>
      <c r="C823" s="103" t="s">
        <v>1203</v>
      </c>
      <c r="D823" s="104"/>
      <c r="E823" s="104"/>
      <c r="F823" s="11" t="s">
        <v>1835</v>
      </c>
      <c r="G823" s="143">
        <v>0.46</v>
      </c>
      <c r="H823" s="137"/>
      <c r="I823" s="8">
        <v>0.46</v>
      </c>
      <c r="J823" s="137"/>
      <c r="K823" s="137"/>
      <c r="L823" s="137"/>
      <c r="M823" s="137"/>
      <c r="N823" s="137"/>
      <c r="O823" s="137"/>
      <c r="P823" s="100">
        <v>0.46</v>
      </c>
      <c r="Q823" s="101"/>
      <c r="R823" s="101"/>
      <c r="S823" s="101"/>
      <c r="T823" s="101"/>
      <c r="U823" s="101"/>
    </row>
    <row r="824" spans="1:21" s="15" customFormat="1" ht="17.25" customHeight="1" x14ac:dyDescent="0.2">
      <c r="A824" s="124"/>
      <c r="B824" s="125"/>
      <c r="C824" s="105" t="s">
        <v>1856</v>
      </c>
      <c r="D824" s="106"/>
      <c r="E824" s="106"/>
      <c r="F824" s="18"/>
      <c r="G824" s="144">
        <f>G822+G823</f>
        <v>2.36</v>
      </c>
      <c r="H824" s="123"/>
      <c r="I824" s="13">
        <f>I822+I823</f>
        <v>2.36</v>
      </c>
      <c r="J824" s="144">
        <f>J822+J823</f>
        <v>0.41</v>
      </c>
      <c r="K824" s="123"/>
      <c r="L824" s="123"/>
      <c r="M824" s="123"/>
      <c r="N824" s="123"/>
      <c r="O824" s="123"/>
      <c r="P824" s="100">
        <f>P822+P823</f>
        <v>2.77</v>
      </c>
      <c r="Q824" s="101"/>
      <c r="R824" s="101"/>
      <c r="S824" s="101"/>
      <c r="T824" s="101"/>
      <c r="U824" s="101"/>
    </row>
    <row r="825" spans="1:21" ht="38.25" customHeight="1" x14ac:dyDescent="0.25">
      <c r="A825" s="124" t="s">
        <v>526</v>
      </c>
      <c r="B825" s="125"/>
      <c r="C825" s="105" t="s">
        <v>1261</v>
      </c>
      <c r="D825" s="106"/>
      <c r="E825" s="106"/>
      <c r="F825" s="9"/>
      <c r="G825" s="137"/>
      <c r="H825" s="137"/>
      <c r="I825" s="10"/>
      <c r="J825" s="137"/>
      <c r="K825" s="137"/>
      <c r="L825" s="137"/>
      <c r="M825" s="137"/>
      <c r="N825" s="137"/>
      <c r="O825" s="137"/>
      <c r="P825" s="101"/>
      <c r="Q825" s="101"/>
      <c r="R825" s="101"/>
      <c r="S825" s="101"/>
      <c r="T825" s="101"/>
      <c r="U825" s="101"/>
    </row>
    <row r="826" spans="1:21" ht="38.25" customHeight="1" x14ac:dyDescent="0.25">
      <c r="A826" s="134" t="s">
        <v>527</v>
      </c>
      <c r="B826" s="135"/>
      <c r="C826" s="103" t="s">
        <v>1261</v>
      </c>
      <c r="D826" s="104"/>
      <c r="E826" s="104"/>
      <c r="F826" s="11" t="s">
        <v>1817</v>
      </c>
      <c r="G826" s="143">
        <v>2.37</v>
      </c>
      <c r="H826" s="137"/>
      <c r="I826" s="8">
        <v>2.37</v>
      </c>
      <c r="J826" s="143">
        <v>0.41</v>
      </c>
      <c r="K826" s="137"/>
      <c r="L826" s="137"/>
      <c r="M826" s="137"/>
      <c r="N826" s="137"/>
      <c r="O826" s="137"/>
      <c r="P826" s="100">
        <v>2.78</v>
      </c>
      <c r="Q826" s="101"/>
      <c r="R826" s="101"/>
      <c r="S826" s="101"/>
      <c r="T826" s="101"/>
      <c r="U826" s="101"/>
    </row>
    <row r="827" spans="1:21" ht="26.25" customHeight="1" x14ac:dyDescent="0.25">
      <c r="A827" s="134" t="s">
        <v>528</v>
      </c>
      <c r="B827" s="135"/>
      <c r="C827" s="103" t="s">
        <v>1203</v>
      </c>
      <c r="D827" s="104"/>
      <c r="E827" s="104"/>
      <c r="F827" s="11" t="s">
        <v>1835</v>
      </c>
      <c r="G827" s="143">
        <v>0.46</v>
      </c>
      <c r="H827" s="137"/>
      <c r="I827" s="8">
        <v>0.46</v>
      </c>
      <c r="J827" s="137"/>
      <c r="K827" s="137"/>
      <c r="L827" s="137"/>
      <c r="M827" s="137"/>
      <c r="N827" s="137"/>
      <c r="O827" s="137"/>
      <c r="P827" s="100">
        <v>0.46</v>
      </c>
      <c r="Q827" s="101"/>
      <c r="R827" s="101"/>
      <c r="S827" s="101"/>
      <c r="T827" s="101"/>
      <c r="U827" s="101"/>
    </row>
    <row r="828" spans="1:21" s="15" customFormat="1" ht="18.75" customHeight="1" x14ac:dyDescent="0.2">
      <c r="A828" s="124"/>
      <c r="B828" s="125"/>
      <c r="C828" s="105" t="s">
        <v>1856</v>
      </c>
      <c r="D828" s="106"/>
      <c r="E828" s="106"/>
      <c r="F828" s="18"/>
      <c r="G828" s="144">
        <f>G826+G827</f>
        <v>2.83</v>
      </c>
      <c r="H828" s="123"/>
      <c r="I828" s="13">
        <f>I826+I827</f>
        <v>2.83</v>
      </c>
      <c r="J828" s="144">
        <f>J826+J827</f>
        <v>0.41</v>
      </c>
      <c r="K828" s="123"/>
      <c r="L828" s="123"/>
      <c r="M828" s="123"/>
      <c r="N828" s="123"/>
      <c r="O828" s="123"/>
      <c r="P828" s="100">
        <f>P826+P827</f>
        <v>3.2399999999999998</v>
      </c>
      <c r="Q828" s="101"/>
      <c r="R828" s="101"/>
      <c r="S828" s="101"/>
      <c r="T828" s="101"/>
      <c r="U828" s="101"/>
    </row>
    <row r="829" spans="1:21" ht="28.5" customHeight="1" x14ac:dyDescent="0.25">
      <c r="A829" s="124" t="s">
        <v>529</v>
      </c>
      <c r="B829" s="125"/>
      <c r="C829" s="105" t="s">
        <v>1262</v>
      </c>
      <c r="D829" s="106"/>
      <c r="E829" s="106"/>
      <c r="F829" s="9"/>
      <c r="G829" s="137"/>
      <c r="H829" s="137"/>
      <c r="I829" s="10"/>
      <c r="J829" s="137"/>
      <c r="K829" s="137"/>
      <c r="L829" s="137"/>
      <c r="M829" s="137"/>
      <c r="N829" s="137"/>
      <c r="O829" s="137"/>
      <c r="P829" s="101"/>
      <c r="Q829" s="101"/>
      <c r="R829" s="101"/>
      <c r="S829" s="101"/>
      <c r="T829" s="101"/>
      <c r="U829" s="101"/>
    </row>
    <row r="830" spans="1:21" ht="30" customHeight="1" x14ac:dyDescent="0.25">
      <c r="A830" s="134" t="s">
        <v>530</v>
      </c>
      <c r="B830" s="135"/>
      <c r="C830" s="103" t="s">
        <v>1262</v>
      </c>
      <c r="D830" s="104"/>
      <c r="E830" s="104"/>
      <c r="F830" s="11" t="s">
        <v>1817</v>
      </c>
      <c r="G830" s="143">
        <v>1.42</v>
      </c>
      <c r="H830" s="137"/>
      <c r="I830" s="8">
        <v>1.42</v>
      </c>
      <c r="J830" s="143">
        <v>0.41</v>
      </c>
      <c r="K830" s="137"/>
      <c r="L830" s="137"/>
      <c r="M830" s="137"/>
      <c r="N830" s="137"/>
      <c r="O830" s="137"/>
      <c r="P830" s="100">
        <v>1.83</v>
      </c>
      <c r="Q830" s="101"/>
      <c r="R830" s="101"/>
      <c r="S830" s="101"/>
      <c r="T830" s="101"/>
      <c r="U830" s="101"/>
    </row>
    <row r="831" spans="1:21" ht="29.25" customHeight="1" x14ac:dyDescent="0.25">
      <c r="A831" s="134" t="s">
        <v>531</v>
      </c>
      <c r="B831" s="135"/>
      <c r="C831" s="103" t="s">
        <v>1203</v>
      </c>
      <c r="D831" s="104"/>
      <c r="E831" s="104"/>
      <c r="F831" s="11" t="s">
        <v>1835</v>
      </c>
      <c r="G831" s="143">
        <v>0.46</v>
      </c>
      <c r="H831" s="137"/>
      <c r="I831" s="8">
        <v>0.46</v>
      </c>
      <c r="J831" s="137"/>
      <c r="K831" s="137"/>
      <c r="L831" s="137"/>
      <c r="M831" s="137"/>
      <c r="N831" s="137"/>
      <c r="O831" s="137"/>
      <c r="P831" s="100">
        <v>0.46</v>
      </c>
      <c r="Q831" s="101"/>
      <c r="R831" s="101"/>
      <c r="S831" s="101"/>
      <c r="T831" s="101"/>
      <c r="U831" s="101"/>
    </row>
    <row r="832" spans="1:21" s="15" customFormat="1" ht="20.25" customHeight="1" x14ac:dyDescent="0.2">
      <c r="A832" s="124"/>
      <c r="B832" s="125"/>
      <c r="C832" s="105" t="s">
        <v>1856</v>
      </c>
      <c r="D832" s="106"/>
      <c r="E832" s="106"/>
      <c r="F832" s="18"/>
      <c r="G832" s="144">
        <f>G830+G831</f>
        <v>1.88</v>
      </c>
      <c r="H832" s="123"/>
      <c r="I832" s="13">
        <f>I830+I831</f>
        <v>1.88</v>
      </c>
      <c r="J832" s="144">
        <f>J830+J831</f>
        <v>0.41</v>
      </c>
      <c r="K832" s="123"/>
      <c r="L832" s="123"/>
      <c r="M832" s="123"/>
      <c r="N832" s="123"/>
      <c r="O832" s="123"/>
      <c r="P832" s="100">
        <f>P830+P831</f>
        <v>2.29</v>
      </c>
      <c r="Q832" s="101"/>
      <c r="R832" s="101"/>
      <c r="S832" s="101"/>
      <c r="T832" s="101"/>
      <c r="U832" s="101"/>
    </row>
    <row r="833" spans="1:21" s="15" customFormat="1" ht="63.75" customHeight="1" x14ac:dyDescent="0.2">
      <c r="A833" s="124" t="s">
        <v>532</v>
      </c>
      <c r="B833" s="125"/>
      <c r="C833" s="105" t="s">
        <v>1263</v>
      </c>
      <c r="D833" s="106"/>
      <c r="E833" s="106"/>
      <c r="F833" s="18"/>
      <c r="G833" s="123"/>
      <c r="H833" s="123"/>
      <c r="I833" s="14"/>
      <c r="J833" s="123"/>
      <c r="K833" s="123"/>
      <c r="L833" s="123"/>
      <c r="M833" s="123"/>
      <c r="N833" s="123"/>
      <c r="O833" s="123"/>
      <c r="P833" s="101"/>
      <c r="Q833" s="101"/>
      <c r="R833" s="101"/>
      <c r="S833" s="101"/>
      <c r="T833" s="101"/>
      <c r="U833" s="101"/>
    </row>
    <row r="834" spans="1:21" ht="63.75" customHeight="1" x14ac:dyDescent="0.25">
      <c r="A834" s="134" t="s">
        <v>533</v>
      </c>
      <c r="B834" s="135"/>
      <c r="C834" s="103" t="s">
        <v>1264</v>
      </c>
      <c r="D834" s="104"/>
      <c r="E834" s="104"/>
      <c r="F834" s="11" t="s">
        <v>1817</v>
      </c>
      <c r="G834" s="143">
        <v>1.9</v>
      </c>
      <c r="H834" s="137"/>
      <c r="I834" s="8">
        <v>1.9</v>
      </c>
      <c r="J834" s="143">
        <v>0.41</v>
      </c>
      <c r="K834" s="137"/>
      <c r="L834" s="137"/>
      <c r="M834" s="137"/>
      <c r="N834" s="137"/>
      <c r="O834" s="137"/>
      <c r="P834" s="100">
        <v>2.31</v>
      </c>
      <c r="Q834" s="101"/>
      <c r="R834" s="101"/>
      <c r="S834" s="101"/>
      <c r="T834" s="101"/>
      <c r="U834" s="101"/>
    </row>
    <row r="835" spans="1:21" ht="27.75" customHeight="1" x14ac:dyDescent="0.25">
      <c r="A835" s="134" t="s">
        <v>534</v>
      </c>
      <c r="B835" s="135"/>
      <c r="C835" s="103" t="s">
        <v>1203</v>
      </c>
      <c r="D835" s="104"/>
      <c r="E835" s="104"/>
      <c r="F835" s="11" t="s">
        <v>1835</v>
      </c>
      <c r="G835" s="143">
        <v>0.46</v>
      </c>
      <c r="H835" s="137"/>
      <c r="I835" s="8">
        <v>0.46</v>
      </c>
      <c r="J835" s="137"/>
      <c r="K835" s="137"/>
      <c r="L835" s="137"/>
      <c r="M835" s="137"/>
      <c r="N835" s="137"/>
      <c r="O835" s="137"/>
      <c r="P835" s="100">
        <v>0.46</v>
      </c>
      <c r="Q835" s="101"/>
      <c r="R835" s="101"/>
      <c r="S835" s="101"/>
      <c r="T835" s="101"/>
      <c r="U835" s="101"/>
    </row>
    <row r="836" spans="1:21" s="15" customFormat="1" ht="15" customHeight="1" x14ac:dyDescent="0.2">
      <c r="A836" s="124"/>
      <c r="B836" s="125"/>
      <c r="C836" s="105" t="s">
        <v>1856</v>
      </c>
      <c r="D836" s="106"/>
      <c r="E836" s="106"/>
      <c r="F836" s="18"/>
      <c r="G836" s="144">
        <f>G834+G835</f>
        <v>2.36</v>
      </c>
      <c r="H836" s="123"/>
      <c r="I836" s="13">
        <f>I834+I835</f>
        <v>2.36</v>
      </c>
      <c r="J836" s="144">
        <f>J834+J835</f>
        <v>0.41</v>
      </c>
      <c r="K836" s="123"/>
      <c r="L836" s="123"/>
      <c r="M836" s="123"/>
      <c r="N836" s="123"/>
      <c r="O836" s="123"/>
      <c r="P836" s="100">
        <f>P834+P835</f>
        <v>2.77</v>
      </c>
      <c r="Q836" s="101"/>
      <c r="R836" s="101"/>
      <c r="S836" s="101"/>
      <c r="T836" s="101"/>
      <c r="U836" s="101"/>
    </row>
    <row r="837" spans="1:21" ht="51" customHeight="1" x14ac:dyDescent="0.25">
      <c r="A837" s="124" t="s">
        <v>535</v>
      </c>
      <c r="B837" s="125"/>
      <c r="C837" s="105" t="s">
        <v>1265</v>
      </c>
      <c r="D837" s="106"/>
      <c r="E837" s="106"/>
      <c r="F837" s="9"/>
      <c r="G837" s="137"/>
      <c r="H837" s="137"/>
      <c r="I837" s="10"/>
      <c r="J837" s="137"/>
      <c r="K837" s="137"/>
      <c r="L837" s="137"/>
      <c r="M837" s="137"/>
      <c r="N837" s="137"/>
      <c r="O837" s="137"/>
      <c r="P837" s="101"/>
      <c r="Q837" s="101"/>
      <c r="R837" s="101"/>
      <c r="S837" s="101"/>
      <c r="T837" s="101"/>
      <c r="U837" s="101"/>
    </row>
    <row r="838" spans="1:21" ht="51.75" customHeight="1" x14ac:dyDescent="0.25">
      <c r="A838" s="134" t="s">
        <v>536</v>
      </c>
      <c r="B838" s="135"/>
      <c r="C838" s="103" t="s">
        <v>1265</v>
      </c>
      <c r="D838" s="104"/>
      <c r="E838" s="104"/>
      <c r="F838" s="11" t="s">
        <v>1817</v>
      </c>
      <c r="G838" s="143">
        <v>0.95</v>
      </c>
      <c r="H838" s="137"/>
      <c r="I838" s="8">
        <v>0.95</v>
      </c>
      <c r="J838" s="143">
        <v>0.41</v>
      </c>
      <c r="K838" s="137"/>
      <c r="L838" s="137"/>
      <c r="M838" s="137"/>
      <c r="N838" s="137"/>
      <c r="O838" s="137"/>
      <c r="P838" s="100">
        <v>1.36</v>
      </c>
      <c r="Q838" s="101"/>
      <c r="R838" s="101"/>
      <c r="S838" s="101"/>
      <c r="T838" s="101"/>
      <c r="U838" s="101"/>
    </row>
    <row r="839" spans="1:21" ht="27.75" customHeight="1" x14ac:dyDescent="0.25">
      <c r="A839" s="134" t="s">
        <v>537</v>
      </c>
      <c r="B839" s="135"/>
      <c r="C839" s="103" t="s">
        <v>1203</v>
      </c>
      <c r="D839" s="104"/>
      <c r="E839" s="104"/>
      <c r="F839" s="11" t="s">
        <v>1835</v>
      </c>
      <c r="G839" s="143">
        <v>0.46</v>
      </c>
      <c r="H839" s="137"/>
      <c r="I839" s="8">
        <v>0.46</v>
      </c>
      <c r="J839" s="137"/>
      <c r="K839" s="137"/>
      <c r="L839" s="137"/>
      <c r="M839" s="137"/>
      <c r="N839" s="137"/>
      <c r="O839" s="137"/>
      <c r="P839" s="100">
        <v>0.46</v>
      </c>
      <c r="Q839" s="101"/>
      <c r="R839" s="101"/>
      <c r="S839" s="101"/>
      <c r="T839" s="101"/>
      <c r="U839" s="101"/>
    </row>
    <row r="840" spans="1:21" s="15" customFormat="1" ht="17.25" customHeight="1" x14ac:dyDescent="0.2">
      <c r="A840" s="124"/>
      <c r="B840" s="125"/>
      <c r="C840" s="105" t="s">
        <v>1856</v>
      </c>
      <c r="D840" s="106"/>
      <c r="E840" s="106"/>
      <c r="F840" s="18"/>
      <c r="G840" s="144">
        <f>G838+G839</f>
        <v>1.41</v>
      </c>
      <c r="H840" s="123"/>
      <c r="I840" s="13">
        <f>I838+I839</f>
        <v>1.41</v>
      </c>
      <c r="J840" s="144">
        <f>J838+J839</f>
        <v>0.41</v>
      </c>
      <c r="K840" s="123"/>
      <c r="L840" s="123"/>
      <c r="M840" s="123"/>
      <c r="N840" s="123"/>
      <c r="O840" s="123"/>
      <c r="P840" s="100">
        <f>P838+P839</f>
        <v>1.82</v>
      </c>
      <c r="Q840" s="101"/>
      <c r="R840" s="101"/>
      <c r="S840" s="101"/>
      <c r="T840" s="101"/>
      <c r="U840" s="101"/>
    </row>
    <row r="841" spans="1:21" s="15" customFormat="1" ht="27" customHeight="1" x14ac:dyDescent="0.2">
      <c r="A841" s="124" t="s">
        <v>538</v>
      </c>
      <c r="B841" s="125"/>
      <c r="C841" s="105" t="s">
        <v>1266</v>
      </c>
      <c r="D841" s="106"/>
      <c r="E841" s="106"/>
      <c r="F841" s="18"/>
      <c r="G841" s="123"/>
      <c r="H841" s="123"/>
      <c r="I841" s="14"/>
      <c r="J841" s="123"/>
      <c r="K841" s="123"/>
      <c r="L841" s="123"/>
      <c r="M841" s="123"/>
      <c r="N841" s="123"/>
      <c r="O841" s="123"/>
      <c r="P841" s="101"/>
      <c r="Q841" s="101"/>
      <c r="R841" s="101"/>
      <c r="S841" s="101"/>
      <c r="T841" s="101"/>
      <c r="U841" s="101"/>
    </row>
    <row r="842" spans="1:21" ht="26.25" customHeight="1" x14ac:dyDescent="0.25">
      <c r="A842" s="134" t="s">
        <v>539</v>
      </c>
      <c r="B842" s="135"/>
      <c r="C842" s="103" t="s">
        <v>1266</v>
      </c>
      <c r="D842" s="104"/>
      <c r="E842" s="104"/>
      <c r="F842" s="11" t="s">
        <v>1817</v>
      </c>
      <c r="G842" s="143">
        <v>0.95</v>
      </c>
      <c r="H842" s="137"/>
      <c r="I842" s="8">
        <v>0.95</v>
      </c>
      <c r="J842" s="143">
        <v>0.41</v>
      </c>
      <c r="K842" s="137"/>
      <c r="L842" s="137"/>
      <c r="M842" s="137"/>
      <c r="N842" s="137"/>
      <c r="O842" s="137"/>
      <c r="P842" s="100">
        <v>1.36</v>
      </c>
      <c r="Q842" s="101"/>
      <c r="R842" s="101"/>
      <c r="S842" s="101"/>
      <c r="T842" s="101"/>
      <c r="U842" s="101"/>
    </row>
    <row r="843" spans="1:21" ht="27" customHeight="1" x14ac:dyDescent="0.25">
      <c r="A843" s="134" t="s">
        <v>540</v>
      </c>
      <c r="B843" s="135"/>
      <c r="C843" s="103" t="s">
        <v>1203</v>
      </c>
      <c r="D843" s="104"/>
      <c r="E843" s="104"/>
      <c r="F843" s="11" t="s">
        <v>1835</v>
      </c>
      <c r="G843" s="143">
        <v>0.46</v>
      </c>
      <c r="H843" s="137"/>
      <c r="I843" s="8">
        <v>0.46</v>
      </c>
      <c r="J843" s="137"/>
      <c r="K843" s="137"/>
      <c r="L843" s="137"/>
      <c r="M843" s="137"/>
      <c r="N843" s="137"/>
      <c r="O843" s="137"/>
      <c r="P843" s="100">
        <v>0.46</v>
      </c>
      <c r="Q843" s="101"/>
      <c r="R843" s="101"/>
      <c r="S843" s="101"/>
      <c r="T843" s="101"/>
      <c r="U843" s="101"/>
    </row>
    <row r="844" spans="1:21" s="15" customFormat="1" ht="16.5" customHeight="1" x14ac:dyDescent="0.2">
      <c r="A844" s="124"/>
      <c r="B844" s="125"/>
      <c r="C844" s="105" t="s">
        <v>1856</v>
      </c>
      <c r="D844" s="106"/>
      <c r="E844" s="106"/>
      <c r="F844" s="18"/>
      <c r="G844" s="144">
        <f>G842+G843</f>
        <v>1.41</v>
      </c>
      <c r="H844" s="123"/>
      <c r="I844" s="13">
        <f>I842+I843</f>
        <v>1.41</v>
      </c>
      <c r="J844" s="144">
        <f>J842+J843</f>
        <v>0.41</v>
      </c>
      <c r="K844" s="123"/>
      <c r="L844" s="123"/>
      <c r="M844" s="123"/>
      <c r="N844" s="123"/>
      <c r="O844" s="123"/>
      <c r="P844" s="100">
        <f>P842+P843</f>
        <v>1.82</v>
      </c>
      <c r="Q844" s="101"/>
      <c r="R844" s="101"/>
      <c r="S844" s="101"/>
      <c r="T844" s="101"/>
      <c r="U844" s="101"/>
    </row>
    <row r="845" spans="1:21" ht="38.25" customHeight="1" x14ac:dyDescent="0.25">
      <c r="A845" s="124" t="s">
        <v>541</v>
      </c>
      <c r="B845" s="125"/>
      <c r="C845" s="105" t="s">
        <v>1267</v>
      </c>
      <c r="D845" s="106"/>
      <c r="E845" s="106"/>
      <c r="F845" s="9"/>
      <c r="G845" s="137"/>
      <c r="H845" s="137"/>
      <c r="I845" s="10"/>
      <c r="J845" s="137"/>
      <c r="K845" s="137"/>
      <c r="L845" s="137"/>
      <c r="M845" s="137"/>
      <c r="N845" s="137"/>
      <c r="O845" s="137"/>
      <c r="P845" s="101"/>
      <c r="Q845" s="101"/>
      <c r="R845" s="101"/>
      <c r="S845" s="101"/>
      <c r="T845" s="101"/>
      <c r="U845" s="101"/>
    </row>
    <row r="846" spans="1:21" ht="38.25" customHeight="1" x14ac:dyDescent="0.25">
      <c r="A846" s="134" t="s">
        <v>542</v>
      </c>
      <c r="B846" s="135"/>
      <c r="C846" s="103" t="s">
        <v>1267</v>
      </c>
      <c r="D846" s="104"/>
      <c r="E846" s="104"/>
      <c r="F846" s="11" t="s">
        <v>1817</v>
      </c>
      <c r="G846" s="143">
        <v>0.95</v>
      </c>
      <c r="H846" s="137"/>
      <c r="I846" s="8">
        <v>0.95</v>
      </c>
      <c r="J846" s="143">
        <v>0.41</v>
      </c>
      <c r="K846" s="137"/>
      <c r="L846" s="137"/>
      <c r="M846" s="137"/>
      <c r="N846" s="137"/>
      <c r="O846" s="137"/>
      <c r="P846" s="100">
        <v>1.36</v>
      </c>
      <c r="Q846" s="101"/>
      <c r="R846" s="101"/>
      <c r="S846" s="101"/>
      <c r="T846" s="101"/>
      <c r="U846" s="101"/>
    </row>
    <row r="847" spans="1:21" ht="27" customHeight="1" x14ac:dyDescent="0.25">
      <c r="A847" s="134" t="s">
        <v>543</v>
      </c>
      <c r="B847" s="135"/>
      <c r="C847" s="103" t="s">
        <v>1203</v>
      </c>
      <c r="D847" s="104"/>
      <c r="E847" s="104"/>
      <c r="F847" s="11" t="s">
        <v>1835</v>
      </c>
      <c r="G847" s="143">
        <v>0.46</v>
      </c>
      <c r="H847" s="137"/>
      <c r="I847" s="8">
        <v>0.46</v>
      </c>
      <c r="J847" s="137"/>
      <c r="K847" s="137"/>
      <c r="L847" s="137"/>
      <c r="M847" s="137"/>
      <c r="N847" s="137"/>
      <c r="O847" s="137"/>
      <c r="P847" s="100">
        <v>0.46</v>
      </c>
      <c r="Q847" s="101"/>
      <c r="R847" s="101"/>
      <c r="S847" s="101"/>
      <c r="T847" s="101"/>
      <c r="U847" s="101"/>
    </row>
    <row r="848" spans="1:21" s="15" customFormat="1" ht="16.5" customHeight="1" x14ac:dyDescent="0.2">
      <c r="A848" s="124"/>
      <c r="B848" s="125"/>
      <c r="C848" s="105" t="s">
        <v>1856</v>
      </c>
      <c r="D848" s="106"/>
      <c r="E848" s="106"/>
      <c r="F848" s="18"/>
      <c r="G848" s="144">
        <f>G846+G847</f>
        <v>1.41</v>
      </c>
      <c r="H848" s="123"/>
      <c r="I848" s="13">
        <f>I846+I847</f>
        <v>1.41</v>
      </c>
      <c r="J848" s="144">
        <f>J846+J847</f>
        <v>0.41</v>
      </c>
      <c r="K848" s="123"/>
      <c r="L848" s="123"/>
      <c r="M848" s="123"/>
      <c r="N848" s="123"/>
      <c r="O848" s="123"/>
      <c r="P848" s="100">
        <f>P846+P847</f>
        <v>1.82</v>
      </c>
      <c r="Q848" s="101"/>
      <c r="R848" s="101"/>
      <c r="S848" s="101"/>
      <c r="T848" s="101"/>
      <c r="U848" s="101"/>
    </row>
    <row r="849" spans="1:21" s="15" customFormat="1" ht="25.5" customHeight="1" x14ac:dyDescent="0.2">
      <c r="A849" s="124" t="s">
        <v>544</v>
      </c>
      <c r="B849" s="125"/>
      <c r="C849" s="105" t="s">
        <v>1268</v>
      </c>
      <c r="D849" s="106"/>
      <c r="E849" s="106"/>
      <c r="F849" s="18"/>
      <c r="G849" s="123"/>
      <c r="H849" s="123"/>
      <c r="I849" s="14"/>
      <c r="J849" s="123"/>
      <c r="K849" s="123"/>
      <c r="L849" s="123"/>
      <c r="M849" s="123"/>
      <c r="N849" s="123"/>
      <c r="O849" s="123"/>
      <c r="P849" s="101"/>
      <c r="Q849" s="101"/>
      <c r="R849" s="101"/>
      <c r="S849" s="101"/>
      <c r="T849" s="101"/>
      <c r="U849" s="101"/>
    </row>
    <row r="850" spans="1:21" ht="25.5" customHeight="1" x14ac:dyDescent="0.25">
      <c r="A850" s="134" t="s">
        <v>545</v>
      </c>
      <c r="B850" s="135"/>
      <c r="C850" s="103" t="s">
        <v>1268</v>
      </c>
      <c r="D850" s="104"/>
      <c r="E850" s="104"/>
      <c r="F850" s="11" t="s">
        <v>1817</v>
      </c>
      <c r="G850" s="143">
        <v>0.95</v>
      </c>
      <c r="H850" s="137"/>
      <c r="I850" s="8">
        <v>0.95</v>
      </c>
      <c r="J850" s="143">
        <v>0.41</v>
      </c>
      <c r="K850" s="137"/>
      <c r="L850" s="137"/>
      <c r="M850" s="137"/>
      <c r="N850" s="137"/>
      <c r="O850" s="137"/>
      <c r="P850" s="100">
        <v>1.36</v>
      </c>
      <c r="Q850" s="101"/>
      <c r="R850" s="101"/>
      <c r="S850" s="101"/>
      <c r="T850" s="101"/>
      <c r="U850" s="101"/>
    </row>
    <row r="851" spans="1:21" ht="27" customHeight="1" x14ac:dyDescent="0.25">
      <c r="A851" s="134" t="s">
        <v>546</v>
      </c>
      <c r="B851" s="135"/>
      <c r="C851" s="103" t="s">
        <v>1203</v>
      </c>
      <c r="D851" s="104"/>
      <c r="E851" s="104"/>
      <c r="F851" s="11" t="s">
        <v>1835</v>
      </c>
      <c r="G851" s="143">
        <v>0.46</v>
      </c>
      <c r="H851" s="137"/>
      <c r="I851" s="8">
        <v>0.46</v>
      </c>
      <c r="J851" s="137"/>
      <c r="K851" s="137"/>
      <c r="L851" s="137"/>
      <c r="M851" s="137"/>
      <c r="N851" s="137"/>
      <c r="O851" s="137"/>
      <c r="P851" s="100">
        <v>0.46</v>
      </c>
      <c r="Q851" s="101"/>
      <c r="R851" s="101"/>
      <c r="S851" s="101"/>
      <c r="T851" s="101"/>
      <c r="U851" s="101"/>
    </row>
    <row r="852" spans="1:21" s="15" customFormat="1" ht="18" customHeight="1" x14ac:dyDescent="0.2">
      <c r="A852" s="124"/>
      <c r="B852" s="125"/>
      <c r="C852" s="105" t="s">
        <v>1856</v>
      </c>
      <c r="D852" s="106"/>
      <c r="E852" s="106"/>
      <c r="F852" s="18"/>
      <c r="G852" s="144">
        <f>G850+G851</f>
        <v>1.41</v>
      </c>
      <c r="H852" s="123"/>
      <c r="I852" s="13">
        <f>I850+I851</f>
        <v>1.41</v>
      </c>
      <c r="J852" s="144">
        <f>J850+J851</f>
        <v>0.41</v>
      </c>
      <c r="K852" s="123"/>
      <c r="L852" s="123"/>
      <c r="M852" s="123"/>
      <c r="N852" s="123"/>
      <c r="O852" s="123"/>
      <c r="P852" s="100">
        <f>P850+P851</f>
        <v>1.82</v>
      </c>
      <c r="Q852" s="101"/>
      <c r="R852" s="101"/>
      <c r="S852" s="101"/>
      <c r="T852" s="101"/>
      <c r="U852" s="101"/>
    </row>
    <row r="853" spans="1:21" ht="27" customHeight="1" x14ac:dyDescent="0.25">
      <c r="A853" s="124" t="s">
        <v>62</v>
      </c>
      <c r="B853" s="125"/>
      <c r="C853" s="105" t="s">
        <v>1269</v>
      </c>
      <c r="D853" s="106"/>
      <c r="E853" s="106"/>
      <c r="F853" s="9"/>
      <c r="G853" s="137"/>
      <c r="H853" s="137"/>
      <c r="I853" s="10"/>
      <c r="J853" s="137"/>
      <c r="K853" s="137"/>
      <c r="L853" s="137"/>
      <c r="M853" s="137"/>
      <c r="N853" s="137"/>
      <c r="O853" s="137"/>
      <c r="P853" s="101"/>
      <c r="Q853" s="101"/>
      <c r="R853" s="101"/>
      <c r="S853" s="101"/>
      <c r="T853" s="101"/>
      <c r="U853" s="101"/>
    </row>
    <row r="854" spans="1:21" ht="27.75" customHeight="1" x14ac:dyDescent="0.25">
      <c r="A854" s="124" t="s">
        <v>196</v>
      </c>
      <c r="B854" s="125"/>
      <c r="C854" s="105" t="s">
        <v>1270</v>
      </c>
      <c r="D854" s="106"/>
      <c r="E854" s="106"/>
      <c r="F854" s="9"/>
      <c r="G854" s="137"/>
      <c r="H854" s="137"/>
      <c r="I854" s="10"/>
      <c r="J854" s="137"/>
      <c r="K854" s="137"/>
      <c r="L854" s="137"/>
      <c r="M854" s="137"/>
      <c r="N854" s="137"/>
      <c r="O854" s="137"/>
      <c r="P854" s="101"/>
      <c r="Q854" s="101"/>
      <c r="R854" s="101"/>
      <c r="S854" s="101"/>
      <c r="T854" s="101"/>
      <c r="U854" s="101"/>
    </row>
    <row r="855" spans="1:21" ht="27" customHeight="1" x14ac:dyDescent="0.25">
      <c r="A855" s="134" t="s">
        <v>547</v>
      </c>
      <c r="B855" s="135"/>
      <c r="C855" s="103" t="s">
        <v>1271</v>
      </c>
      <c r="D855" s="104"/>
      <c r="E855" s="104"/>
      <c r="F855" s="11" t="s">
        <v>1817</v>
      </c>
      <c r="G855" s="143">
        <v>0.95</v>
      </c>
      <c r="H855" s="137"/>
      <c r="I855" s="8">
        <v>0.95</v>
      </c>
      <c r="J855" s="143">
        <v>0.06</v>
      </c>
      <c r="K855" s="137"/>
      <c r="L855" s="137"/>
      <c r="M855" s="137"/>
      <c r="N855" s="137"/>
      <c r="O855" s="137"/>
      <c r="P855" s="100">
        <v>1.01</v>
      </c>
      <c r="Q855" s="101"/>
      <c r="R855" s="101"/>
      <c r="S855" s="101"/>
      <c r="T855" s="101"/>
      <c r="U855" s="101"/>
    </row>
    <row r="856" spans="1:21" ht="26.25" customHeight="1" x14ac:dyDescent="0.25">
      <c r="A856" s="134" t="s">
        <v>548</v>
      </c>
      <c r="B856" s="135"/>
      <c r="C856" s="103" t="s">
        <v>1203</v>
      </c>
      <c r="D856" s="104"/>
      <c r="E856" s="104"/>
      <c r="F856" s="11" t="s">
        <v>1835</v>
      </c>
      <c r="G856" s="143">
        <v>0.46</v>
      </c>
      <c r="H856" s="137"/>
      <c r="I856" s="8">
        <v>0.95</v>
      </c>
      <c r="J856" s="137"/>
      <c r="K856" s="137"/>
      <c r="L856" s="137"/>
      <c r="M856" s="137"/>
      <c r="N856" s="137"/>
      <c r="O856" s="137"/>
      <c r="P856" s="100">
        <v>0.95</v>
      </c>
      <c r="Q856" s="101"/>
      <c r="R856" s="101"/>
      <c r="S856" s="101"/>
      <c r="T856" s="101"/>
      <c r="U856" s="101"/>
    </row>
    <row r="857" spans="1:21" s="15" customFormat="1" ht="15" customHeight="1" x14ac:dyDescent="0.2">
      <c r="A857" s="124"/>
      <c r="B857" s="125"/>
      <c r="C857" s="105" t="s">
        <v>1856</v>
      </c>
      <c r="D857" s="106"/>
      <c r="E857" s="106"/>
      <c r="F857" s="18"/>
      <c r="G857" s="144">
        <f>G855+G856</f>
        <v>1.41</v>
      </c>
      <c r="H857" s="123"/>
      <c r="I857" s="13">
        <f>I855+I856</f>
        <v>1.9</v>
      </c>
      <c r="J857" s="144">
        <f>J855+J856</f>
        <v>0.06</v>
      </c>
      <c r="K857" s="123"/>
      <c r="L857" s="123"/>
      <c r="M857" s="123"/>
      <c r="N857" s="123"/>
      <c r="O857" s="123"/>
      <c r="P857" s="100">
        <f>P855+P856</f>
        <v>1.96</v>
      </c>
      <c r="Q857" s="101"/>
      <c r="R857" s="101"/>
      <c r="S857" s="101"/>
      <c r="T857" s="101"/>
      <c r="U857" s="101"/>
    </row>
    <row r="858" spans="1:21" ht="25.5" customHeight="1" x14ac:dyDescent="0.25">
      <c r="A858" s="124" t="s">
        <v>197</v>
      </c>
      <c r="B858" s="125"/>
      <c r="C858" s="105" t="s">
        <v>1272</v>
      </c>
      <c r="D858" s="106"/>
      <c r="E858" s="106"/>
      <c r="F858" s="9"/>
      <c r="G858" s="137"/>
      <c r="H858" s="137"/>
      <c r="I858" s="10"/>
      <c r="J858" s="137"/>
      <c r="K858" s="137"/>
      <c r="L858" s="137"/>
      <c r="M858" s="137"/>
      <c r="N858" s="137"/>
      <c r="O858" s="137"/>
      <c r="P858" s="101"/>
      <c r="Q858" s="101"/>
      <c r="R858" s="101"/>
      <c r="S858" s="101"/>
      <c r="T858" s="101"/>
      <c r="U858" s="101"/>
    </row>
    <row r="859" spans="1:21" ht="26.25" customHeight="1" x14ac:dyDescent="0.25">
      <c r="A859" s="134" t="s">
        <v>549</v>
      </c>
      <c r="B859" s="135"/>
      <c r="C859" s="103" t="s">
        <v>1273</v>
      </c>
      <c r="D859" s="104"/>
      <c r="E859" s="104"/>
      <c r="F859" s="11" t="s">
        <v>1817</v>
      </c>
      <c r="G859" s="143">
        <v>0.95</v>
      </c>
      <c r="H859" s="137"/>
      <c r="I859" s="8">
        <v>0.95</v>
      </c>
      <c r="J859" s="143">
        <v>0.06</v>
      </c>
      <c r="K859" s="137"/>
      <c r="L859" s="137"/>
      <c r="M859" s="137"/>
      <c r="N859" s="137"/>
      <c r="O859" s="137"/>
      <c r="P859" s="100">
        <v>1.01</v>
      </c>
      <c r="Q859" s="101"/>
      <c r="R859" s="101"/>
      <c r="S859" s="101"/>
      <c r="T859" s="101"/>
      <c r="U859" s="101"/>
    </row>
    <row r="860" spans="1:21" ht="26.25" customHeight="1" x14ac:dyDescent="0.25">
      <c r="A860" s="134" t="s">
        <v>550</v>
      </c>
      <c r="B860" s="135"/>
      <c r="C860" s="103" t="s">
        <v>1203</v>
      </c>
      <c r="D860" s="104"/>
      <c r="E860" s="104"/>
      <c r="F860" s="11" t="s">
        <v>1835</v>
      </c>
      <c r="G860" s="143">
        <v>0.46</v>
      </c>
      <c r="H860" s="137"/>
      <c r="I860" s="8">
        <v>0.46</v>
      </c>
      <c r="J860" s="137"/>
      <c r="K860" s="137"/>
      <c r="L860" s="137"/>
      <c r="M860" s="137"/>
      <c r="N860" s="137"/>
      <c r="O860" s="137"/>
      <c r="P860" s="100">
        <v>0.46</v>
      </c>
      <c r="Q860" s="101"/>
      <c r="R860" s="101"/>
      <c r="S860" s="101"/>
      <c r="T860" s="101"/>
      <c r="U860" s="101"/>
    </row>
    <row r="861" spans="1:21" s="15" customFormat="1" ht="19.5" customHeight="1" x14ac:dyDescent="0.2">
      <c r="A861" s="124"/>
      <c r="B861" s="125"/>
      <c r="C861" s="105" t="s">
        <v>1856</v>
      </c>
      <c r="D861" s="106"/>
      <c r="E861" s="106"/>
      <c r="F861" s="18"/>
      <c r="G861" s="144">
        <f>G859+G860</f>
        <v>1.41</v>
      </c>
      <c r="H861" s="123"/>
      <c r="I861" s="13">
        <f>I859+I860</f>
        <v>1.41</v>
      </c>
      <c r="J861" s="144">
        <f>J859+J860</f>
        <v>0.06</v>
      </c>
      <c r="K861" s="123"/>
      <c r="L861" s="123"/>
      <c r="M861" s="123"/>
      <c r="N861" s="123"/>
      <c r="O861" s="123"/>
      <c r="P861" s="100">
        <f>P859+P860</f>
        <v>1.47</v>
      </c>
      <c r="Q861" s="101"/>
      <c r="R861" s="101"/>
      <c r="S861" s="101"/>
      <c r="T861" s="101"/>
      <c r="U861" s="101"/>
    </row>
    <row r="862" spans="1:21" ht="27.75" customHeight="1" x14ac:dyDescent="0.25">
      <c r="A862" s="124" t="s">
        <v>198</v>
      </c>
      <c r="B862" s="125"/>
      <c r="C862" s="105" t="s">
        <v>1274</v>
      </c>
      <c r="D862" s="106"/>
      <c r="E862" s="106"/>
      <c r="F862" s="9"/>
      <c r="G862" s="137"/>
      <c r="H862" s="137"/>
      <c r="I862" s="10"/>
      <c r="J862" s="137"/>
      <c r="K862" s="137"/>
      <c r="L862" s="137"/>
      <c r="M862" s="137"/>
      <c r="N862" s="137"/>
      <c r="O862" s="137"/>
      <c r="P862" s="101"/>
      <c r="Q862" s="101"/>
      <c r="R862" s="101"/>
      <c r="S862" s="101"/>
      <c r="T862" s="101"/>
      <c r="U862" s="101"/>
    </row>
    <row r="863" spans="1:21" ht="27" customHeight="1" x14ac:dyDescent="0.25">
      <c r="A863" s="134" t="s">
        <v>551</v>
      </c>
      <c r="B863" s="135"/>
      <c r="C863" s="103" t="s">
        <v>1275</v>
      </c>
      <c r="D863" s="104"/>
      <c r="E863" s="104"/>
      <c r="F863" s="11" t="s">
        <v>1817</v>
      </c>
      <c r="G863" s="143">
        <v>1.42</v>
      </c>
      <c r="H863" s="137"/>
      <c r="I863" s="8">
        <v>1.42</v>
      </c>
      <c r="J863" s="143">
        <v>0.06</v>
      </c>
      <c r="K863" s="137"/>
      <c r="L863" s="137"/>
      <c r="M863" s="137"/>
      <c r="N863" s="137"/>
      <c r="O863" s="137"/>
      <c r="P863" s="100">
        <v>1.48</v>
      </c>
      <c r="Q863" s="101"/>
      <c r="R863" s="101"/>
      <c r="S863" s="101"/>
      <c r="T863" s="101"/>
      <c r="U863" s="101"/>
    </row>
    <row r="864" spans="1:21" ht="27.75" customHeight="1" x14ac:dyDescent="0.25">
      <c r="A864" s="134" t="s">
        <v>552</v>
      </c>
      <c r="B864" s="135"/>
      <c r="C864" s="103" t="s">
        <v>1203</v>
      </c>
      <c r="D864" s="104"/>
      <c r="E864" s="104"/>
      <c r="F864" s="11" t="s">
        <v>1835</v>
      </c>
      <c r="G864" s="143">
        <v>0.46</v>
      </c>
      <c r="H864" s="137"/>
      <c r="I864" s="8">
        <v>0.46</v>
      </c>
      <c r="J864" s="137"/>
      <c r="K864" s="137"/>
      <c r="L864" s="137"/>
      <c r="M864" s="137"/>
      <c r="N864" s="137"/>
      <c r="O864" s="137"/>
      <c r="P864" s="100">
        <v>0.46</v>
      </c>
      <c r="Q864" s="101"/>
      <c r="R864" s="101"/>
      <c r="S864" s="101"/>
      <c r="T864" s="101"/>
      <c r="U864" s="101"/>
    </row>
    <row r="865" spans="1:21" s="15" customFormat="1" ht="16.5" customHeight="1" x14ac:dyDescent="0.2">
      <c r="A865" s="124"/>
      <c r="B865" s="125"/>
      <c r="C865" s="105" t="s">
        <v>1856</v>
      </c>
      <c r="D865" s="106"/>
      <c r="E865" s="106"/>
      <c r="F865" s="18"/>
      <c r="G865" s="144">
        <f>G863+G864</f>
        <v>1.88</v>
      </c>
      <c r="H865" s="123"/>
      <c r="I865" s="13">
        <f>I863+I864</f>
        <v>1.88</v>
      </c>
      <c r="J865" s="144">
        <f>J863+J864</f>
        <v>0.06</v>
      </c>
      <c r="K865" s="123"/>
      <c r="L865" s="123"/>
      <c r="M865" s="123"/>
      <c r="N865" s="123"/>
      <c r="O865" s="123"/>
      <c r="P865" s="100">
        <f>P863+P864</f>
        <v>1.94</v>
      </c>
      <c r="Q865" s="101"/>
      <c r="R865" s="101"/>
      <c r="S865" s="101"/>
      <c r="T865" s="101"/>
      <c r="U865" s="101"/>
    </row>
    <row r="866" spans="1:21" ht="27.75" customHeight="1" x14ac:dyDescent="0.25">
      <c r="A866" s="124" t="s">
        <v>199</v>
      </c>
      <c r="B866" s="125"/>
      <c r="C866" s="105" t="s">
        <v>1276</v>
      </c>
      <c r="D866" s="106"/>
      <c r="E866" s="106"/>
      <c r="F866" s="9"/>
      <c r="G866" s="137"/>
      <c r="H866" s="137"/>
      <c r="I866" s="10"/>
      <c r="J866" s="137"/>
      <c r="K866" s="137"/>
      <c r="L866" s="137"/>
      <c r="M866" s="137"/>
      <c r="N866" s="137"/>
      <c r="O866" s="137"/>
      <c r="P866" s="101"/>
      <c r="Q866" s="101"/>
      <c r="R866" s="101"/>
      <c r="S866" s="101"/>
      <c r="T866" s="101"/>
      <c r="U866" s="101"/>
    </row>
    <row r="867" spans="1:21" ht="42" customHeight="1" x14ac:dyDescent="0.25">
      <c r="A867" s="134" t="s">
        <v>553</v>
      </c>
      <c r="B867" s="135"/>
      <c r="C867" s="103" t="s">
        <v>1277</v>
      </c>
      <c r="D867" s="104"/>
      <c r="E867" s="104"/>
      <c r="F867" s="11" t="s">
        <v>1817</v>
      </c>
      <c r="G867" s="143">
        <v>1.42</v>
      </c>
      <c r="H867" s="137"/>
      <c r="I867" s="8">
        <v>1.42</v>
      </c>
      <c r="J867" s="143">
        <v>0.06</v>
      </c>
      <c r="K867" s="137"/>
      <c r="L867" s="137"/>
      <c r="M867" s="137"/>
      <c r="N867" s="137"/>
      <c r="O867" s="137"/>
      <c r="P867" s="100">
        <v>1.48</v>
      </c>
      <c r="Q867" s="101"/>
      <c r="R867" s="101"/>
      <c r="S867" s="101"/>
      <c r="T867" s="101"/>
      <c r="U867" s="101"/>
    </row>
    <row r="868" spans="1:21" ht="27.75" customHeight="1" x14ac:dyDescent="0.25">
      <c r="A868" s="134" t="s">
        <v>554</v>
      </c>
      <c r="B868" s="135"/>
      <c r="C868" s="103" t="s">
        <v>1203</v>
      </c>
      <c r="D868" s="104"/>
      <c r="E868" s="104"/>
      <c r="F868" s="11" t="s">
        <v>1835</v>
      </c>
      <c r="G868" s="143">
        <v>0.46</v>
      </c>
      <c r="H868" s="137"/>
      <c r="I868" s="8">
        <v>0.46</v>
      </c>
      <c r="J868" s="137"/>
      <c r="K868" s="137"/>
      <c r="L868" s="137"/>
      <c r="M868" s="137"/>
      <c r="N868" s="137"/>
      <c r="O868" s="137"/>
      <c r="P868" s="100">
        <v>0.46</v>
      </c>
      <c r="Q868" s="101"/>
      <c r="R868" s="101"/>
      <c r="S868" s="101"/>
      <c r="T868" s="101"/>
      <c r="U868" s="101"/>
    </row>
    <row r="869" spans="1:21" s="15" customFormat="1" ht="17.25" customHeight="1" x14ac:dyDescent="0.2">
      <c r="A869" s="124"/>
      <c r="B869" s="125"/>
      <c r="C869" s="105" t="s">
        <v>1856</v>
      </c>
      <c r="D869" s="106"/>
      <c r="E869" s="106"/>
      <c r="F869" s="18"/>
      <c r="G869" s="144">
        <f>G867+G868</f>
        <v>1.88</v>
      </c>
      <c r="H869" s="123"/>
      <c r="I869" s="13">
        <f>I867+I868</f>
        <v>1.88</v>
      </c>
      <c r="J869" s="144">
        <f>J867+J868</f>
        <v>0.06</v>
      </c>
      <c r="K869" s="123"/>
      <c r="L869" s="123"/>
      <c r="M869" s="123"/>
      <c r="N869" s="123"/>
      <c r="O869" s="123"/>
      <c r="P869" s="100">
        <f>P867+P868</f>
        <v>1.94</v>
      </c>
      <c r="Q869" s="101"/>
      <c r="R869" s="101"/>
      <c r="S869" s="101"/>
      <c r="T869" s="101"/>
      <c r="U869" s="101"/>
    </row>
    <row r="870" spans="1:21" ht="38.25" customHeight="1" x14ac:dyDescent="0.25">
      <c r="A870" s="124" t="s">
        <v>200</v>
      </c>
      <c r="B870" s="125"/>
      <c r="C870" s="105" t="s">
        <v>1278</v>
      </c>
      <c r="D870" s="106"/>
      <c r="E870" s="106"/>
      <c r="F870" s="9"/>
      <c r="G870" s="137"/>
      <c r="H870" s="137"/>
      <c r="I870" s="10"/>
      <c r="J870" s="137"/>
      <c r="K870" s="137"/>
      <c r="L870" s="137"/>
      <c r="M870" s="137"/>
      <c r="N870" s="137"/>
      <c r="O870" s="137"/>
      <c r="P870" s="101"/>
      <c r="Q870" s="101"/>
      <c r="R870" s="101"/>
      <c r="S870" s="101"/>
      <c r="T870" s="101"/>
      <c r="U870" s="101"/>
    </row>
    <row r="871" spans="1:21" ht="39.75" customHeight="1" x14ac:dyDescent="0.25">
      <c r="A871" s="134" t="s">
        <v>555</v>
      </c>
      <c r="B871" s="135"/>
      <c r="C871" s="103" t="s">
        <v>1279</v>
      </c>
      <c r="D871" s="104"/>
      <c r="E871" s="104"/>
      <c r="F871" s="11" t="s">
        <v>1817</v>
      </c>
      <c r="G871" s="143">
        <v>1.9</v>
      </c>
      <c r="H871" s="137"/>
      <c r="I871" s="8">
        <v>1.9</v>
      </c>
      <c r="J871" s="143">
        <v>0.06</v>
      </c>
      <c r="K871" s="137"/>
      <c r="L871" s="137"/>
      <c r="M871" s="137"/>
      <c r="N871" s="137"/>
      <c r="O871" s="137"/>
      <c r="P871" s="100">
        <v>1.96</v>
      </c>
      <c r="Q871" s="101"/>
      <c r="R871" s="101"/>
      <c r="S871" s="101"/>
      <c r="T871" s="101"/>
      <c r="U871" s="101"/>
    </row>
    <row r="872" spans="1:21" ht="28.5" customHeight="1" x14ac:dyDescent="0.25">
      <c r="A872" s="134" t="s">
        <v>556</v>
      </c>
      <c r="B872" s="135"/>
      <c r="C872" s="103" t="s">
        <v>1203</v>
      </c>
      <c r="D872" s="104"/>
      <c r="E872" s="104"/>
      <c r="F872" s="11" t="s">
        <v>1835</v>
      </c>
      <c r="G872" s="143">
        <v>0.46</v>
      </c>
      <c r="H872" s="137"/>
      <c r="I872" s="8">
        <v>0.46</v>
      </c>
      <c r="J872" s="137"/>
      <c r="K872" s="137"/>
      <c r="L872" s="137"/>
      <c r="M872" s="137"/>
      <c r="N872" s="137"/>
      <c r="O872" s="137"/>
      <c r="P872" s="100">
        <v>0.46</v>
      </c>
      <c r="Q872" s="101"/>
      <c r="R872" s="101"/>
      <c r="S872" s="101"/>
      <c r="T872" s="101"/>
      <c r="U872" s="101"/>
    </row>
    <row r="873" spans="1:21" s="15" customFormat="1" ht="15" customHeight="1" x14ac:dyDescent="0.2">
      <c r="A873" s="124"/>
      <c r="B873" s="125"/>
      <c r="C873" s="105" t="s">
        <v>1856</v>
      </c>
      <c r="D873" s="106"/>
      <c r="E873" s="106"/>
      <c r="F873" s="18"/>
      <c r="G873" s="144">
        <f>G871+G872</f>
        <v>2.36</v>
      </c>
      <c r="H873" s="123"/>
      <c r="I873" s="13">
        <f>I871+I872</f>
        <v>2.36</v>
      </c>
      <c r="J873" s="144">
        <f>J871+J872</f>
        <v>0.06</v>
      </c>
      <c r="K873" s="123"/>
      <c r="L873" s="123"/>
      <c r="M873" s="123"/>
      <c r="N873" s="123"/>
      <c r="O873" s="123"/>
      <c r="P873" s="100">
        <f>P871+P872</f>
        <v>2.42</v>
      </c>
      <c r="Q873" s="101"/>
      <c r="R873" s="101"/>
      <c r="S873" s="101"/>
      <c r="T873" s="101"/>
      <c r="U873" s="101"/>
    </row>
    <row r="874" spans="1:21" ht="28.5" customHeight="1" x14ac:dyDescent="0.25">
      <c r="A874" s="124" t="s">
        <v>201</v>
      </c>
      <c r="B874" s="125"/>
      <c r="C874" s="105" t="s">
        <v>1280</v>
      </c>
      <c r="D874" s="106"/>
      <c r="E874" s="106"/>
      <c r="F874" s="9"/>
      <c r="G874" s="137"/>
      <c r="H874" s="137"/>
      <c r="I874" s="10"/>
      <c r="J874" s="137"/>
      <c r="K874" s="137"/>
      <c r="L874" s="137"/>
      <c r="M874" s="137"/>
      <c r="N874" s="137"/>
      <c r="O874" s="137"/>
      <c r="P874" s="101"/>
      <c r="Q874" s="101"/>
      <c r="R874" s="101"/>
      <c r="S874" s="101"/>
      <c r="T874" s="101"/>
      <c r="U874" s="101"/>
    </row>
    <row r="875" spans="1:21" ht="28.5" customHeight="1" x14ac:dyDescent="0.25">
      <c r="A875" s="134" t="s">
        <v>557</v>
      </c>
      <c r="B875" s="135"/>
      <c r="C875" s="103" t="s">
        <v>1281</v>
      </c>
      <c r="D875" s="104"/>
      <c r="E875" s="104"/>
      <c r="F875" s="11" t="s">
        <v>1817</v>
      </c>
      <c r="G875" s="143">
        <v>0.95</v>
      </c>
      <c r="H875" s="137"/>
      <c r="I875" s="8">
        <v>0.95</v>
      </c>
      <c r="J875" s="143">
        <v>0.06</v>
      </c>
      <c r="K875" s="137"/>
      <c r="L875" s="137"/>
      <c r="M875" s="137"/>
      <c r="N875" s="137"/>
      <c r="O875" s="137"/>
      <c r="P875" s="100">
        <v>1.01</v>
      </c>
      <c r="Q875" s="101"/>
      <c r="R875" s="101"/>
      <c r="S875" s="101"/>
      <c r="T875" s="101"/>
      <c r="U875" s="101"/>
    </row>
    <row r="876" spans="1:21" ht="25.5" customHeight="1" x14ac:dyDescent="0.25">
      <c r="A876" s="134" t="s">
        <v>558</v>
      </c>
      <c r="B876" s="135"/>
      <c r="C876" s="103" t="s">
        <v>1203</v>
      </c>
      <c r="D876" s="104"/>
      <c r="E876" s="104"/>
      <c r="F876" s="11" t="s">
        <v>1835</v>
      </c>
      <c r="G876" s="143">
        <v>0.46</v>
      </c>
      <c r="H876" s="137"/>
      <c r="I876" s="8">
        <v>0.46</v>
      </c>
      <c r="J876" s="137"/>
      <c r="K876" s="137"/>
      <c r="L876" s="137"/>
      <c r="M876" s="137"/>
      <c r="N876" s="137"/>
      <c r="O876" s="137"/>
      <c r="P876" s="100">
        <v>0.46</v>
      </c>
      <c r="Q876" s="101"/>
      <c r="R876" s="101"/>
      <c r="S876" s="101"/>
      <c r="T876" s="101"/>
      <c r="U876" s="101"/>
    </row>
    <row r="877" spans="1:21" s="15" customFormat="1" ht="18" customHeight="1" x14ac:dyDescent="0.2">
      <c r="A877" s="124"/>
      <c r="B877" s="125"/>
      <c r="C877" s="105" t="s">
        <v>1856</v>
      </c>
      <c r="D877" s="106"/>
      <c r="E877" s="106"/>
      <c r="F877" s="18"/>
      <c r="G877" s="144">
        <f>G875+G876</f>
        <v>1.41</v>
      </c>
      <c r="H877" s="123"/>
      <c r="I877" s="13">
        <f>I875+I876</f>
        <v>1.41</v>
      </c>
      <c r="J877" s="144">
        <f>J875+J876</f>
        <v>0.06</v>
      </c>
      <c r="K877" s="123"/>
      <c r="L877" s="123"/>
      <c r="M877" s="123"/>
      <c r="N877" s="123"/>
      <c r="O877" s="123"/>
      <c r="P877" s="100">
        <f>P875+P876</f>
        <v>1.47</v>
      </c>
      <c r="Q877" s="101"/>
      <c r="R877" s="101"/>
      <c r="S877" s="101"/>
      <c r="T877" s="101"/>
      <c r="U877" s="101"/>
    </row>
    <row r="878" spans="1:21" ht="26.25" customHeight="1" x14ac:dyDescent="0.25">
      <c r="A878" s="124" t="s">
        <v>202</v>
      </c>
      <c r="B878" s="125"/>
      <c r="C878" s="105" t="s">
        <v>1282</v>
      </c>
      <c r="D878" s="106"/>
      <c r="E878" s="106"/>
      <c r="F878" s="9"/>
      <c r="G878" s="137"/>
      <c r="H878" s="137"/>
      <c r="I878" s="10"/>
      <c r="J878" s="137"/>
      <c r="K878" s="137"/>
      <c r="L878" s="137"/>
      <c r="M878" s="137"/>
      <c r="N878" s="137"/>
      <c r="O878" s="137"/>
      <c r="P878" s="101"/>
      <c r="Q878" s="101"/>
      <c r="R878" s="101"/>
      <c r="S878" s="101"/>
      <c r="T878" s="101"/>
      <c r="U878" s="101"/>
    </row>
    <row r="879" spans="1:21" ht="27.75" customHeight="1" x14ac:dyDescent="0.25">
      <c r="A879" s="134" t="s">
        <v>559</v>
      </c>
      <c r="B879" s="135"/>
      <c r="C879" s="103" t="s">
        <v>1283</v>
      </c>
      <c r="D879" s="104"/>
      <c r="E879" s="104"/>
      <c r="F879" s="11" t="s">
        <v>1817</v>
      </c>
      <c r="G879" s="143">
        <v>0.95</v>
      </c>
      <c r="H879" s="137"/>
      <c r="I879" s="8">
        <v>0.95</v>
      </c>
      <c r="J879" s="143">
        <v>0.06</v>
      </c>
      <c r="K879" s="137"/>
      <c r="L879" s="137"/>
      <c r="M879" s="137"/>
      <c r="N879" s="137"/>
      <c r="O879" s="137"/>
      <c r="P879" s="100">
        <v>1.01</v>
      </c>
      <c r="Q879" s="101"/>
      <c r="R879" s="101"/>
      <c r="S879" s="101"/>
      <c r="T879" s="101"/>
      <c r="U879" s="101"/>
    </row>
    <row r="880" spans="1:21" ht="24.75" customHeight="1" x14ac:dyDescent="0.25">
      <c r="A880" s="134" t="s">
        <v>560</v>
      </c>
      <c r="B880" s="135"/>
      <c r="C880" s="103" t="s">
        <v>1203</v>
      </c>
      <c r="D880" s="104"/>
      <c r="E880" s="104"/>
      <c r="F880" s="11" t="s">
        <v>1835</v>
      </c>
      <c r="G880" s="143">
        <v>0.46</v>
      </c>
      <c r="H880" s="137"/>
      <c r="I880" s="8">
        <v>0.46</v>
      </c>
      <c r="J880" s="137"/>
      <c r="K880" s="137"/>
      <c r="L880" s="137"/>
      <c r="M880" s="137"/>
      <c r="N880" s="137"/>
      <c r="O880" s="137"/>
      <c r="P880" s="100">
        <v>0.46</v>
      </c>
      <c r="Q880" s="101"/>
      <c r="R880" s="101"/>
      <c r="S880" s="101"/>
      <c r="T880" s="101"/>
      <c r="U880" s="101"/>
    </row>
    <row r="881" spans="1:21" s="15" customFormat="1" ht="16.5" customHeight="1" x14ac:dyDescent="0.2">
      <c r="A881" s="124"/>
      <c r="B881" s="125"/>
      <c r="C881" s="105" t="s">
        <v>1856</v>
      </c>
      <c r="D881" s="106"/>
      <c r="E881" s="106"/>
      <c r="F881" s="18"/>
      <c r="G881" s="144">
        <f>G879+G880</f>
        <v>1.41</v>
      </c>
      <c r="H881" s="123"/>
      <c r="I881" s="13">
        <f>I879+I880</f>
        <v>1.41</v>
      </c>
      <c r="J881" s="144">
        <f>J879+J880</f>
        <v>0.06</v>
      </c>
      <c r="K881" s="123"/>
      <c r="L881" s="123"/>
      <c r="M881" s="123"/>
      <c r="N881" s="123"/>
      <c r="O881" s="123"/>
      <c r="P881" s="100">
        <f>P879+P880</f>
        <v>1.47</v>
      </c>
      <c r="Q881" s="101"/>
      <c r="R881" s="101"/>
      <c r="S881" s="101"/>
      <c r="T881" s="101"/>
      <c r="U881" s="101"/>
    </row>
    <row r="882" spans="1:21" ht="39" customHeight="1" x14ac:dyDescent="0.25">
      <c r="A882" s="124" t="s">
        <v>203</v>
      </c>
      <c r="B882" s="125"/>
      <c r="C882" s="105" t="s">
        <v>1284</v>
      </c>
      <c r="D882" s="106"/>
      <c r="E882" s="106"/>
      <c r="F882" s="9"/>
      <c r="G882" s="137"/>
      <c r="H882" s="137"/>
      <c r="I882" s="10"/>
      <c r="J882" s="137"/>
      <c r="K882" s="137"/>
      <c r="L882" s="137"/>
      <c r="M882" s="137"/>
      <c r="N882" s="137"/>
      <c r="O882" s="137"/>
      <c r="P882" s="101"/>
      <c r="Q882" s="101"/>
      <c r="R882" s="101"/>
      <c r="S882" s="101"/>
      <c r="T882" s="101"/>
      <c r="U882" s="101"/>
    </row>
    <row r="883" spans="1:21" ht="39" customHeight="1" x14ac:dyDescent="0.25">
      <c r="A883" s="134" t="s">
        <v>561</v>
      </c>
      <c r="B883" s="135"/>
      <c r="C883" s="103" t="s">
        <v>1285</v>
      </c>
      <c r="D883" s="104"/>
      <c r="E883" s="104"/>
      <c r="F883" s="11" t="s">
        <v>1817</v>
      </c>
      <c r="G883" s="143">
        <v>0.95</v>
      </c>
      <c r="H883" s="137"/>
      <c r="I883" s="8">
        <v>0.95</v>
      </c>
      <c r="J883" s="143">
        <v>0.06</v>
      </c>
      <c r="K883" s="137"/>
      <c r="L883" s="137"/>
      <c r="M883" s="137"/>
      <c r="N883" s="137"/>
      <c r="O883" s="137"/>
      <c r="P883" s="100">
        <v>1.01</v>
      </c>
      <c r="Q883" s="101"/>
      <c r="R883" s="101"/>
      <c r="S883" s="101"/>
      <c r="T883" s="101"/>
      <c r="U883" s="101"/>
    </row>
    <row r="884" spans="1:21" ht="27" customHeight="1" x14ac:dyDescent="0.25">
      <c r="A884" s="134" t="s">
        <v>562</v>
      </c>
      <c r="B884" s="135"/>
      <c r="C884" s="103" t="s">
        <v>1203</v>
      </c>
      <c r="D884" s="104"/>
      <c r="E884" s="104"/>
      <c r="F884" s="11" t="s">
        <v>1835</v>
      </c>
      <c r="G884" s="143">
        <v>0.46</v>
      </c>
      <c r="H884" s="137"/>
      <c r="I884" s="8">
        <v>0.46</v>
      </c>
      <c r="J884" s="137"/>
      <c r="K884" s="137"/>
      <c r="L884" s="137"/>
      <c r="M884" s="137"/>
      <c r="N884" s="137"/>
      <c r="O884" s="137"/>
      <c r="P884" s="100">
        <v>0.46</v>
      </c>
      <c r="Q884" s="101"/>
      <c r="R884" s="101"/>
      <c r="S884" s="101"/>
      <c r="T884" s="101"/>
      <c r="U884" s="101"/>
    </row>
    <row r="885" spans="1:21" s="15" customFormat="1" ht="19.5" customHeight="1" x14ac:dyDescent="0.2">
      <c r="A885" s="124"/>
      <c r="B885" s="125"/>
      <c r="C885" s="105" t="s">
        <v>1856</v>
      </c>
      <c r="D885" s="106"/>
      <c r="E885" s="106"/>
      <c r="F885" s="18"/>
      <c r="G885" s="144">
        <f>G883+G884</f>
        <v>1.41</v>
      </c>
      <c r="H885" s="123"/>
      <c r="I885" s="13">
        <f>I883+I884</f>
        <v>1.41</v>
      </c>
      <c r="J885" s="144">
        <f>J883+J884</f>
        <v>0.06</v>
      </c>
      <c r="K885" s="123"/>
      <c r="L885" s="123"/>
      <c r="M885" s="123"/>
      <c r="N885" s="123"/>
      <c r="O885" s="123"/>
      <c r="P885" s="100">
        <f>P883+P884</f>
        <v>1.47</v>
      </c>
      <c r="Q885" s="101"/>
      <c r="R885" s="101"/>
      <c r="S885" s="101"/>
      <c r="T885" s="101"/>
      <c r="U885" s="101"/>
    </row>
    <row r="886" spans="1:21" ht="27.75" customHeight="1" x14ac:dyDescent="0.25">
      <c r="A886" s="124" t="s">
        <v>563</v>
      </c>
      <c r="B886" s="125"/>
      <c r="C886" s="105" t="s">
        <v>1286</v>
      </c>
      <c r="D886" s="106"/>
      <c r="E886" s="106"/>
      <c r="F886" s="9"/>
      <c r="G886" s="137"/>
      <c r="H886" s="137"/>
      <c r="I886" s="10"/>
      <c r="J886" s="137"/>
      <c r="K886" s="137"/>
      <c r="L886" s="137"/>
      <c r="M886" s="137"/>
      <c r="N886" s="137"/>
      <c r="O886" s="137"/>
      <c r="P886" s="101"/>
      <c r="Q886" s="101"/>
      <c r="R886" s="101"/>
      <c r="S886" s="101"/>
      <c r="T886" s="101"/>
      <c r="U886" s="101"/>
    </row>
    <row r="887" spans="1:21" ht="27.75" customHeight="1" x14ac:dyDescent="0.25">
      <c r="A887" s="134" t="s">
        <v>564</v>
      </c>
      <c r="B887" s="135"/>
      <c r="C887" s="103" t="s">
        <v>1287</v>
      </c>
      <c r="D887" s="104"/>
      <c r="E887" s="104"/>
      <c r="F887" s="11" t="s">
        <v>1817</v>
      </c>
      <c r="G887" s="143">
        <v>0.95</v>
      </c>
      <c r="H887" s="137"/>
      <c r="I887" s="8">
        <v>0.95</v>
      </c>
      <c r="J887" s="143">
        <v>0.06</v>
      </c>
      <c r="K887" s="137"/>
      <c r="L887" s="137"/>
      <c r="M887" s="137"/>
      <c r="N887" s="137"/>
      <c r="O887" s="137"/>
      <c r="P887" s="100">
        <v>1.01</v>
      </c>
      <c r="Q887" s="101"/>
      <c r="R887" s="101"/>
      <c r="S887" s="101"/>
      <c r="T887" s="101"/>
      <c r="U887" s="101"/>
    </row>
    <row r="888" spans="1:21" ht="27" customHeight="1" x14ac:dyDescent="0.25">
      <c r="A888" s="134" t="s">
        <v>565</v>
      </c>
      <c r="B888" s="135"/>
      <c r="C888" s="103" t="s">
        <v>1203</v>
      </c>
      <c r="D888" s="104"/>
      <c r="E888" s="104"/>
      <c r="F888" s="11" t="s">
        <v>1835</v>
      </c>
      <c r="G888" s="143">
        <v>0.46</v>
      </c>
      <c r="H888" s="137"/>
      <c r="I888" s="8">
        <v>0.46</v>
      </c>
      <c r="J888" s="137"/>
      <c r="K888" s="137"/>
      <c r="L888" s="137"/>
      <c r="M888" s="137"/>
      <c r="N888" s="137"/>
      <c r="O888" s="137"/>
      <c r="P888" s="100">
        <v>0.46</v>
      </c>
      <c r="Q888" s="101"/>
      <c r="R888" s="101"/>
      <c r="S888" s="101"/>
      <c r="T888" s="101"/>
      <c r="U888" s="101"/>
    </row>
    <row r="889" spans="1:21" s="15" customFormat="1" ht="20.25" customHeight="1" x14ac:dyDescent="0.2">
      <c r="A889" s="149"/>
      <c r="B889" s="150"/>
      <c r="C889" s="151" t="s">
        <v>1856</v>
      </c>
      <c r="D889" s="152"/>
      <c r="E889" s="153"/>
      <c r="F889" s="18"/>
      <c r="G889" s="154">
        <f>G887+G888</f>
        <v>1.41</v>
      </c>
      <c r="H889" s="155"/>
      <c r="I889" s="13">
        <f>I887+I888</f>
        <v>1.41</v>
      </c>
      <c r="J889" s="154">
        <f>J887+J888</f>
        <v>0.06</v>
      </c>
      <c r="K889" s="156"/>
      <c r="L889" s="156"/>
      <c r="M889" s="155"/>
      <c r="N889" s="157"/>
      <c r="O889" s="155"/>
      <c r="P889" s="158">
        <f>P887+P888</f>
        <v>1.47</v>
      </c>
      <c r="Q889" s="159"/>
      <c r="R889" s="159"/>
      <c r="S889" s="159"/>
      <c r="T889" s="159"/>
      <c r="U889" s="160"/>
    </row>
    <row r="890" spans="1:21" s="15" customFormat="1" ht="37.5" customHeight="1" x14ac:dyDescent="0.2">
      <c r="A890" s="149" t="s">
        <v>566</v>
      </c>
      <c r="B890" s="150"/>
      <c r="C890" s="151" t="s">
        <v>1288</v>
      </c>
      <c r="D890" s="152"/>
      <c r="E890" s="153"/>
      <c r="F890" s="18"/>
      <c r="G890" s="157"/>
      <c r="H890" s="155"/>
      <c r="I890" s="14"/>
      <c r="J890" s="157"/>
      <c r="K890" s="156"/>
      <c r="L890" s="156"/>
      <c r="M890" s="155"/>
      <c r="N890" s="157"/>
      <c r="O890" s="155"/>
      <c r="P890" s="174"/>
      <c r="Q890" s="159"/>
      <c r="R890" s="159"/>
      <c r="S890" s="159"/>
      <c r="T890" s="159"/>
      <c r="U890" s="160"/>
    </row>
    <row r="891" spans="1:21" ht="39.75" customHeight="1" x14ac:dyDescent="0.25">
      <c r="A891" s="134" t="s">
        <v>567</v>
      </c>
      <c r="B891" s="135"/>
      <c r="C891" s="103" t="s">
        <v>1289</v>
      </c>
      <c r="D891" s="104"/>
      <c r="E891" s="104"/>
      <c r="F891" s="11" t="s">
        <v>1817</v>
      </c>
      <c r="G891" s="143">
        <v>2.37</v>
      </c>
      <c r="H891" s="137"/>
      <c r="I891" s="8">
        <v>2.37</v>
      </c>
      <c r="J891" s="143">
        <v>0.06</v>
      </c>
      <c r="K891" s="137"/>
      <c r="L891" s="137"/>
      <c r="M891" s="137"/>
      <c r="N891" s="137"/>
      <c r="O891" s="137"/>
      <c r="P891" s="100">
        <v>2.4300000000000002</v>
      </c>
      <c r="Q891" s="101"/>
      <c r="R891" s="101"/>
      <c r="S891" s="101"/>
      <c r="T891" s="101"/>
      <c r="U891" s="101"/>
    </row>
    <row r="892" spans="1:21" ht="27" customHeight="1" x14ac:dyDescent="0.25">
      <c r="A892" s="134" t="s">
        <v>568</v>
      </c>
      <c r="B892" s="135"/>
      <c r="C892" s="103" t="s">
        <v>1203</v>
      </c>
      <c r="D892" s="104"/>
      <c r="E892" s="104"/>
      <c r="F892" s="11" t="s">
        <v>1835</v>
      </c>
      <c r="G892" s="143">
        <v>0.46</v>
      </c>
      <c r="H892" s="137"/>
      <c r="I892" s="8">
        <v>0.46</v>
      </c>
      <c r="J892" s="137"/>
      <c r="K892" s="137"/>
      <c r="L892" s="137"/>
      <c r="M892" s="137"/>
      <c r="N892" s="137"/>
      <c r="O892" s="137"/>
      <c r="P892" s="100">
        <v>0.46</v>
      </c>
      <c r="Q892" s="101"/>
      <c r="R892" s="101"/>
      <c r="S892" s="101"/>
      <c r="T892" s="101"/>
      <c r="U892" s="101"/>
    </row>
    <row r="893" spans="1:21" s="15" customFormat="1" ht="18.75" customHeight="1" x14ac:dyDescent="0.2">
      <c r="A893" s="124"/>
      <c r="B893" s="125"/>
      <c r="C893" s="105" t="s">
        <v>1856</v>
      </c>
      <c r="D893" s="106"/>
      <c r="E893" s="106"/>
      <c r="F893" s="18"/>
      <c r="G893" s="144">
        <f>G891+G892</f>
        <v>2.83</v>
      </c>
      <c r="H893" s="123"/>
      <c r="I893" s="13">
        <f>I891+I892</f>
        <v>2.83</v>
      </c>
      <c r="J893" s="144">
        <f>J891+J892</f>
        <v>0.06</v>
      </c>
      <c r="K893" s="123"/>
      <c r="L893" s="123"/>
      <c r="M893" s="123"/>
      <c r="N893" s="123"/>
      <c r="O893" s="123"/>
      <c r="P893" s="100">
        <f>P891+P892</f>
        <v>2.89</v>
      </c>
      <c r="Q893" s="101"/>
      <c r="R893" s="101"/>
      <c r="S893" s="101"/>
      <c r="T893" s="101"/>
      <c r="U893" s="101"/>
    </row>
    <row r="894" spans="1:21" s="15" customFormat="1" ht="28.5" customHeight="1" x14ac:dyDescent="0.2">
      <c r="A894" s="124" t="s">
        <v>569</v>
      </c>
      <c r="B894" s="125"/>
      <c r="C894" s="105" t="s">
        <v>1290</v>
      </c>
      <c r="D894" s="106"/>
      <c r="E894" s="106"/>
      <c r="F894" s="18"/>
      <c r="G894" s="123"/>
      <c r="H894" s="123"/>
      <c r="I894" s="14"/>
      <c r="J894" s="123"/>
      <c r="K894" s="123"/>
      <c r="L894" s="123"/>
      <c r="M894" s="123"/>
      <c r="N894" s="123"/>
      <c r="O894" s="123"/>
      <c r="P894" s="101"/>
      <c r="Q894" s="101"/>
      <c r="R894" s="101"/>
      <c r="S894" s="101"/>
      <c r="T894" s="101"/>
      <c r="U894" s="101"/>
    </row>
    <row r="895" spans="1:21" ht="25.5" customHeight="1" x14ac:dyDescent="0.25">
      <c r="A895" s="134" t="s">
        <v>570</v>
      </c>
      <c r="B895" s="135"/>
      <c r="C895" s="103" t="s">
        <v>1291</v>
      </c>
      <c r="D895" s="104"/>
      <c r="E895" s="104"/>
      <c r="F895" s="11" t="s">
        <v>1817</v>
      </c>
      <c r="G895" s="143">
        <v>1.42</v>
      </c>
      <c r="H895" s="137"/>
      <c r="I895" s="8">
        <v>1.42</v>
      </c>
      <c r="J895" s="143">
        <v>0.06</v>
      </c>
      <c r="K895" s="137"/>
      <c r="L895" s="137"/>
      <c r="M895" s="137"/>
      <c r="N895" s="137"/>
      <c r="O895" s="137"/>
      <c r="P895" s="100">
        <v>1.48</v>
      </c>
      <c r="Q895" s="101"/>
      <c r="R895" s="101"/>
      <c r="S895" s="101"/>
      <c r="T895" s="101"/>
      <c r="U895" s="101"/>
    </row>
    <row r="896" spans="1:21" ht="27.75" customHeight="1" x14ac:dyDescent="0.25">
      <c r="A896" s="134" t="s">
        <v>571</v>
      </c>
      <c r="B896" s="135"/>
      <c r="C896" s="103" t="s">
        <v>1203</v>
      </c>
      <c r="D896" s="104"/>
      <c r="E896" s="104"/>
      <c r="F896" s="11" t="s">
        <v>1835</v>
      </c>
      <c r="G896" s="143">
        <v>0.46</v>
      </c>
      <c r="H896" s="137"/>
      <c r="I896" s="8">
        <v>0.46</v>
      </c>
      <c r="J896" s="137"/>
      <c r="K896" s="137"/>
      <c r="L896" s="137"/>
      <c r="M896" s="137"/>
      <c r="N896" s="137"/>
      <c r="O896" s="137"/>
      <c r="P896" s="100">
        <v>0.46</v>
      </c>
      <c r="Q896" s="101"/>
      <c r="R896" s="101"/>
      <c r="S896" s="101"/>
      <c r="T896" s="101"/>
      <c r="U896" s="101"/>
    </row>
    <row r="897" spans="1:21" s="15" customFormat="1" ht="15" customHeight="1" x14ac:dyDescent="0.2">
      <c r="A897" s="124"/>
      <c r="B897" s="125"/>
      <c r="C897" s="105" t="s">
        <v>1856</v>
      </c>
      <c r="D897" s="106"/>
      <c r="E897" s="106"/>
      <c r="F897" s="18"/>
      <c r="G897" s="144">
        <f>G895+G896</f>
        <v>1.88</v>
      </c>
      <c r="H897" s="123"/>
      <c r="I897" s="13">
        <f>I895+I896</f>
        <v>1.88</v>
      </c>
      <c r="J897" s="144">
        <f>J895+J896</f>
        <v>0.06</v>
      </c>
      <c r="K897" s="123"/>
      <c r="L897" s="123"/>
      <c r="M897" s="123"/>
      <c r="N897" s="123"/>
      <c r="O897" s="123"/>
      <c r="P897" s="100">
        <f>P895+P896</f>
        <v>1.94</v>
      </c>
      <c r="Q897" s="101"/>
      <c r="R897" s="101"/>
      <c r="S897" s="101"/>
      <c r="T897" s="101"/>
      <c r="U897" s="101"/>
    </row>
    <row r="898" spans="1:21" ht="38.25" customHeight="1" x14ac:dyDescent="0.25">
      <c r="A898" s="124" t="s">
        <v>572</v>
      </c>
      <c r="B898" s="125"/>
      <c r="C898" s="105" t="s">
        <v>1292</v>
      </c>
      <c r="D898" s="106"/>
      <c r="E898" s="106"/>
      <c r="F898" s="9"/>
      <c r="G898" s="137"/>
      <c r="H898" s="137"/>
      <c r="I898" s="10"/>
      <c r="J898" s="137"/>
      <c r="K898" s="137"/>
      <c r="L898" s="137"/>
      <c r="M898" s="137"/>
      <c r="N898" s="137"/>
      <c r="O898" s="137"/>
      <c r="P898" s="101"/>
      <c r="Q898" s="101"/>
      <c r="R898" s="101"/>
      <c r="S898" s="101"/>
      <c r="T898" s="101"/>
      <c r="U898" s="101"/>
    </row>
    <row r="899" spans="1:21" ht="39" customHeight="1" x14ac:dyDescent="0.25">
      <c r="A899" s="134" t="s">
        <v>573</v>
      </c>
      <c r="B899" s="135"/>
      <c r="C899" s="103" t="s">
        <v>1293</v>
      </c>
      <c r="D899" s="104"/>
      <c r="E899" s="104"/>
      <c r="F899" s="11" t="s">
        <v>1817</v>
      </c>
      <c r="G899" s="143">
        <v>0.95</v>
      </c>
      <c r="H899" s="137"/>
      <c r="I899" s="8">
        <v>0.95</v>
      </c>
      <c r="J899" s="143">
        <v>0.06</v>
      </c>
      <c r="K899" s="137"/>
      <c r="L899" s="137"/>
      <c r="M899" s="137"/>
      <c r="N899" s="137"/>
      <c r="O899" s="137"/>
      <c r="P899" s="100">
        <v>1.01</v>
      </c>
      <c r="Q899" s="101"/>
      <c r="R899" s="101"/>
      <c r="S899" s="101"/>
      <c r="T899" s="101"/>
      <c r="U899" s="101"/>
    </row>
    <row r="900" spans="1:21" ht="27.75" customHeight="1" x14ac:dyDescent="0.25">
      <c r="A900" s="134" t="s">
        <v>574</v>
      </c>
      <c r="B900" s="135"/>
      <c r="C900" s="103" t="s">
        <v>1203</v>
      </c>
      <c r="D900" s="104"/>
      <c r="E900" s="104"/>
      <c r="F900" s="11" t="s">
        <v>1835</v>
      </c>
      <c r="G900" s="143">
        <v>0.46</v>
      </c>
      <c r="H900" s="137"/>
      <c r="I900" s="8">
        <v>0.46</v>
      </c>
      <c r="J900" s="137"/>
      <c r="K900" s="137"/>
      <c r="L900" s="137"/>
      <c r="M900" s="137"/>
      <c r="N900" s="137"/>
      <c r="O900" s="137"/>
      <c r="P900" s="100">
        <v>0.46</v>
      </c>
      <c r="Q900" s="101"/>
      <c r="R900" s="101"/>
      <c r="S900" s="101"/>
      <c r="T900" s="101"/>
      <c r="U900" s="101"/>
    </row>
    <row r="901" spans="1:21" s="15" customFormat="1" ht="17.25" customHeight="1" x14ac:dyDescent="0.2">
      <c r="A901" s="124"/>
      <c r="B901" s="125"/>
      <c r="C901" s="105" t="s">
        <v>1856</v>
      </c>
      <c r="D901" s="106"/>
      <c r="E901" s="106"/>
      <c r="F901" s="18"/>
      <c r="G901" s="144">
        <f>G899+G900</f>
        <v>1.41</v>
      </c>
      <c r="H901" s="123"/>
      <c r="I901" s="13">
        <f>I899+I900</f>
        <v>1.41</v>
      </c>
      <c r="J901" s="144">
        <f>J899+J900</f>
        <v>0.06</v>
      </c>
      <c r="K901" s="123"/>
      <c r="L901" s="123"/>
      <c r="M901" s="123"/>
      <c r="N901" s="123"/>
      <c r="O901" s="123"/>
      <c r="P901" s="100">
        <f>P899+P900</f>
        <v>1.47</v>
      </c>
      <c r="Q901" s="101"/>
      <c r="R901" s="101"/>
      <c r="S901" s="101"/>
      <c r="T901" s="101"/>
      <c r="U901" s="101"/>
    </row>
    <row r="902" spans="1:21" ht="39" customHeight="1" x14ac:dyDescent="0.25">
      <c r="A902" s="124" t="s">
        <v>575</v>
      </c>
      <c r="B902" s="125"/>
      <c r="C902" s="105" t="s">
        <v>1294</v>
      </c>
      <c r="D902" s="106"/>
      <c r="E902" s="106"/>
      <c r="F902" s="9"/>
      <c r="G902" s="137"/>
      <c r="H902" s="137"/>
      <c r="I902" s="10"/>
      <c r="J902" s="137"/>
      <c r="K902" s="137"/>
      <c r="L902" s="137"/>
      <c r="M902" s="137"/>
      <c r="N902" s="137"/>
      <c r="O902" s="137"/>
      <c r="P902" s="101"/>
      <c r="Q902" s="101"/>
      <c r="R902" s="101"/>
      <c r="S902" s="101"/>
      <c r="T902" s="101"/>
      <c r="U902" s="101"/>
    </row>
    <row r="903" spans="1:21" ht="39.75" customHeight="1" x14ac:dyDescent="0.25">
      <c r="A903" s="134" t="s">
        <v>576</v>
      </c>
      <c r="B903" s="135"/>
      <c r="C903" s="103" t="s">
        <v>1295</v>
      </c>
      <c r="D903" s="104"/>
      <c r="E903" s="104"/>
      <c r="F903" s="11" t="s">
        <v>1817</v>
      </c>
      <c r="G903" s="143">
        <v>0.95</v>
      </c>
      <c r="H903" s="137"/>
      <c r="I903" s="8">
        <v>0.95</v>
      </c>
      <c r="J903" s="143">
        <v>0.06</v>
      </c>
      <c r="K903" s="137"/>
      <c r="L903" s="137"/>
      <c r="M903" s="137"/>
      <c r="N903" s="137"/>
      <c r="O903" s="137"/>
      <c r="P903" s="100">
        <v>1.01</v>
      </c>
      <c r="Q903" s="101"/>
      <c r="R903" s="101"/>
      <c r="S903" s="101"/>
      <c r="T903" s="101"/>
      <c r="U903" s="101"/>
    </row>
    <row r="904" spans="1:21" ht="26.25" customHeight="1" x14ac:dyDescent="0.25">
      <c r="A904" s="134" t="s">
        <v>577</v>
      </c>
      <c r="B904" s="135"/>
      <c r="C904" s="103" t="s">
        <v>1203</v>
      </c>
      <c r="D904" s="104"/>
      <c r="E904" s="104"/>
      <c r="F904" s="11" t="s">
        <v>1835</v>
      </c>
      <c r="G904" s="143">
        <v>0.46</v>
      </c>
      <c r="H904" s="137"/>
      <c r="I904" s="8">
        <v>0.46</v>
      </c>
      <c r="J904" s="137"/>
      <c r="K904" s="137"/>
      <c r="L904" s="137"/>
      <c r="M904" s="137"/>
      <c r="N904" s="137"/>
      <c r="O904" s="137"/>
      <c r="P904" s="100">
        <v>0.46</v>
      </c>
      <c r="Q904" s="101"/>
      <c r="R904" s="101"/>
      <c r="S904" s="101"/>
      <c r="T904" s="101"/>
      <c r="U904" s="101"/>
    </row>
    <row r="905" spans="1:21" s="15" customFormat="1" ht="18" customHeight="1" x14ac:dyDescent="0.2">
      <c r="A905" s="124"/>
      <c r="B905" s="125"/>
      <c r="C905" s="105" t="s">
        <v>1856</v>
      </c>
      <c r="D905" s="106"/>
      <c r="E905" s="106"/>
      <c r="F905" s="18"/>
      <c r="G905" s="144">
        <f>G903+G904</f>
        <v>1.41</v>
      </c>
      <c r="H905" s="123"/>
      <c r="I905" s="13">
        <f>I903+I904</f>
        <v>1.41</v>
      </c>
      <c r="J905" s="144">
        <f>J903+J904</f>
        <v>0.06</v>
      </c>
      <c r="K905" s="123"/>
      <c r="L905" s="123"/>
      <c r="M905" s="123"/>
      <c r="N905" s="123"/>
      <c r="O905" s="123"/>
      <c r="P905" s="100">
        <f>P903+P904</f>
        <v>1.47</v>
      </c>
      <c r="Q905" s="101"/>
      <c r="R905" s="101"/>
      <c r="S905" s="101"/>
      <c r="T905" s="101"/>
      <c r="U905" s="101"/>
    </row>
    <row r="906" spans="1:21" s="15" customFormat="1" ht="63" customHeight="1" x14ac:dyDescent="0.2">
      <c r="A906" s="124" t="s">
        <v>578</v>
      </c>
      <c r="B906" s="125"/>
      <c r="C906" s="105" t="s">
        <v>1296</v>
      </c>
      <c r="D906" s="106"/>
      <c r="E906" s="106"/>
      <c r="F906" s="18"/>
      <c r="G906" s="123"/>
      <c r="H906" s="123"/>
      <c r="I906" s="14"/>
      <c r="J906" s="123"/>
      <c r="K906" s="123"/>
      <c r="L906" s="123"/>
      <c r="M906" s="123"/>
      <c r="N906" s="123"/>
      <c r="O906" s="123"/>
      <c r="P906" s="101"/>
      <c r="Q906" s="101"/>
      <c r="R906" s="101"/>
      <c r="S906" s="101"/>
      <c r="T906" s="101"/>
      <c r="U906" s="101"/>
    </row>
    <row r="907" spans="1:21" ht="63" customHeight="1" x14ac:dyDescent="0.25">
      <c r="A907" s="134" t="s">
        <v>579</v>
      </c>
      <c r="B907" s="135"/>
      <c r="C907" s="103" t="s">
        <v>1297</v>
      </c>
      <c r="D907" s="104"/>
      <c r="E907" s="104"/>
      <c r="F907" s="11" t="s">
        <v>1817</v>
      </c>
      <c r="G907" s="143">
        <v>1.9</v>
      </c>
      <c r="H907" s="137"/>
      <c r="I907" s="8">
        <v>1.9</v>
      </c>
      <c r="J907" s="143">
        <v>0.06</v>
      </c>
      <c r="K907" s="137"/>
      <c r="L907" s="137"/>
      <c r="M907" s="137"/>
      <c r="N907" s="137"/>
      <c r="O907" s="137"/>
      <c r="P907" s="100">
        <v>1.96</v>
      </c>
      <c r="Q907" s="101"/>
      <c r="R907" s="101"/>
      <c r="S907" s="101"/>
      <c r="T907" s="101"/>
      <c r="U907" s="101"/>
    </row>
    <row r="908" spans="1:21" ht="27.75" customHeight="1" x14ac:dyDescent="0.25">
      <c r="A908" s="134" t="s">
        <v>580</v>
      </c>
      <c r="B908" s="135"/>
      <c r="C908" s="103" t="s">
        <v>1203</v>
      </c>
      <c r="D908" s="104"/>
      <c r="E908" s="104"/>
      <c r="F908" s="11" t="s">
        <v>1835</v>
      </c>
      <c r="G908" s="143">
        <v>0.46</v>
      </c>
      <c r="H908" s="137"/>
      <c r="I908" s="8">
        <v>0.46</v>
      </c>
      <c r="J908" s="137"/>
      <c r="K908" s="137"/>
      <c r="L908" s="137"/>
      <c r="M908" s="137"/>
      <c r="N908" s="137"/>
      <c r="O908" s="137"/>
      <c r="P908" s="100">
        <v>0.46</v>
      </c>
      <c r="Q908" s="101"/>
      <c r="R908" s="101"/>
      <c r="S908" s="101"/>
      <c r="T908" s="101"/>
      <c r="U908" s="101"/>
    </row>
    <row r="909" spans="1:21" s="15" customFormat="1" ht="15.75" customHeight="1" x14ac:dyDescent="0.2">
      <c r="A909" s="124"/>
      <c r="B909" s="125"/>
      <c r="C909" s="105" t="s">
        <v>1856</v>
      </c>
      <c r="D909" s="106"/>
      <c r="E909" s="106"/>
      <c r="F909" s="18"/>
      <c r="G909" s="144">
        <f>G907+G908</f>
        <v>2.36</v>
      </c>
      <c r="H909" s="123"/>
      <c r="I909" s="13">
        <f>I907+I908</f>
        <v>2.36</v>
      </c>
      <c r="J909" s="144">
        <f>J907+J908</f>
        <v>0.06</v>
      </c>
      <c r="K909" s="123"/>
      <c r="L909" s="123"/>
      <c r="M909" s="123"/>
      <c r="N909" s="123"/>
      <c r="O909" s="123"/>
      <c r="P909" s="100">
        <f>P907+P908</f>
        <v>2.42</v>
      </c>
      <c r="Q909" s="101"/>
      <c r="R909" s="101"/>
      <c r="S909" s="101"/>
      <c r="T909" s="101"/>
      <c r="U909" s="101"/>
    </row>
    <row r="910" spans="1:21" ht="90" customHeight="1" x14ac:dyDescent="0.25">
      <c r="A910" s="124" t="s">
        <v>581</v>
      </c>
      <c r="B910" s="125"/>
      <c r="C910" s="105" t="s">
        <v>1298</v>
      </c>
      <c r="D910" s="106"/>
      <c r="E910" s="106"/>
      <c r="F910" s="9"/>
      <c r="G910" s="137"/>
      <c r="H910" s="137"/>
      <c r="I910" s="10"/>
      <c r="J910" s="137"/>
      <c r="K910" s="137"/>
      <c r="L910" s="137"/>
      <c r="M910" s="137"/>
      <c r="N910" s="137"/>
      <c r="O910" s="137"/>
      <c r="P910" s="101"/>
      <c r="Q910" s="101"/>
      <c r="R910" s="101"/>
      <c r="S910" s="101"/>
      <c r="T910" s="101"/>
      <c r="U910" s="101"/>
    </row>
    <row r="911" spans="1:21" ht="102" customHeight="1" x14ac:dyDescent="0.25">
      <c r="A911" s="134" t="s">
        <v>582</v>
      </c>
      <c r="B911" s="135"/>
      <c r="C911" s="103" t="s">
        <v>1299</v>
      </c>
      <c r="D911" s="104"/>
      <c r="E911" s="104"/>
      <c r="F911" s="11" t="s">
        <v>1817</v>
      </c>
      <c r="G911" s="143">
        <v>1.9</v>
      </c>
      <c r="H911" s="137"/>
      <c r="I911" s="8">
        <v>1.9</v>
      </c>
      <c r="J911" s="143">
        <v>0.06</v>
      </c>
      <c r="K911" s="137"/>
      <c r="L911" s="137"/>
      <c r="M911" s="137"/>
      <c r="N911" s="137"/>
      <c r="O911" s="137"/>
      <c r="P911" s="100">
        <v>1.96</v>
      </c>
      <c r="Q911" s="101"/>
      <c r="R911" s="101"/>
      <c r="S911" s="101"/>
      <c r="T911" s="101"/>
      <c r="U911" s="101"/>
    </row>
    <row r="912" spans="1:21" ht="26.25" customHeight="1" x14ac:dyDescent="0.25">
      <c r="A912" s="134" t="s">
        <v>583</v>
      </c>
      <c r="B912" s="135"/>
      <c r="C912" s="103" t="s">
        <v>1203</v>
      </c>
      <c r="D912" s="104"/>
      <c r="E912" s="104"/>
      <c r="F912" s="11" t="s">
        <v>1835</v>
      </c>
      <c r="G912" s="143">
        <v>0.46</v>
      </c>
      <c r="H912" s="137"/>
      <c r="I912" s="8">
        <v>0.46</v>
      </c>
      <c r="J912" s="137"/>
      <c r="K912" s="137"/>
      <c r="L912" s="137"/>
      <c r="M912" s="137"/>
      <c r="N912" s="137"/>
      <c r="O912" s="137"/>
      <c r="P912" s="100">
        <v>0.46</v>
      </c>
      <c r="Q912" s="101"/>
      <c r="R912" s="101"/>
      <c r="S912" s="101"/>
      <c r="T912" s="101"/>
      <c r="U912" s="101"/>
    </row>
    <row r="913" spans="1:21" s="15" customFormat="1" ht="18.75" customHeight="1" x14ac:dyDescent="0.2">
      <c r="A913" s="124"/>
      <c r="B913" s="125"/>
      <c r="C913" s="105" t="s">
        <v>1856</v>
      </c>
      <c r="D913" s="106"/>
      <c r="E913" s="106"/>
      <c r="F913" s="18"/>
      <c r="G913" s="144">
        <f>G911+G912</f>
        <v>2.36</v>
      </c>
      <c r="H913" s="123"/>
      <c r="I913" s="13">
        <f>I911+I912</f>
        <v>2.36</v>
      </c>
      <c r="J913" s="144">
        <f>J911+J912</f>
        <v>0.06</v>
      </c>
      <c r="K913" s="123"/>
      <c r="L913" s="123"/>
      <c r="M913" s="123"/>
      <c r="N913" s="123"/>
      <c r="O913" s="123"/>
      <c r="P913" s="100">
        <f>P911+P912</f>
        <v>2.42</v>
      </c>
      <c r="Q913" s="101"/>
      <c r="R913" s="101"/>
      <c r="S913" s="101"/>
      <c r="T913" s="101"/>
      <c r="U913" s="101"/>
    </row>
    <row r="914" spans="1:21" ht="38.25" customHeight="1" x14ac:dyDescent="0.25">
      <c r="A914" s="124" t="s">
        <v>584</v>
      </c>
      <c r="B914" s="125"/>
      <c r="C914" s="105" t="s">
        <v>1300</v>
      </c>
      <c r="D914" s="106"/>
      <c r="E914" s="106"/>
      <c r="F914" s="9"/>
      <c r="G914" s="137"/>
      <c r="H914" s="137"/>
      <c r="I914" s="10"/>
      <c r="J914" s="137"/>
      <c r="K914" s="137"/>
      <c r="L914" s="137"/>
      <c r="M914" s="137"/>
      <c r="N914" s="137"/>
      <c r="O914" s="137"/>
      <c r="P914" s="101"/>
      <c r="Q914" s="101"/>
      <c r="R914" s="101"/>
      <c r="S914" s="101"/>
      <c r="T914" s="101"/>
      <c r="U914" s="101"/>
    </row>
    <row r="915" spans="1:21" ht="40.5" customHeight="1" x14ac:dyDescent="0.25">
      <c r="A915" s="134" t="s">
        <v>585</v>
      </c>
      <c r="B915" s="135"/>
      <c r="C915" s="103" t="s">
        <v>1301</v>
      </c>
      <c r="D915" s="104"/>
      <c r="E915" s="104"/>
      <c r="F915" s="11" t="s">
        <v>1817</v>
      </c>
      <c r="G915" s="143">
        <v>2.37</v>
      </c>
      <c r="H915" s="137"/>
      <c r="I915" s="8">
        <v>2.37</v>
      </c>
      <c r="J915" s="143">
        <v>0.06</v>
      </c>
      <c r="K915" s="137"/>
      <c r="L915" s="137"/>
      <c r="M915" s="137"/>
      <c r="N915" s="137"/>
      <c r="O915" s="137"/>
      <c r="P915" s="100">
        <v>2.4300000000000002</v>
      </c>
      <c r="Q915" s="101"/>
      <c r="R915" s="101"/>
      <c r="S915" s="101"/>
      <c r="T915" s="101"/>
      <c r="U915" s="101"/>
    </row>
    <row r="916" spans="1:21" ht="27.75" customHeight="1" x14ac:dyDescent="0.25">
      <c r="A916" s="134" t="s">
        <v>586</v>
      </c>
      <c r="B916" s="135"/>
      <c r="C916" s="103" t="s">
        <v>1203</v>
      </c>
      <c r="D916" s="104"/>
      <c r="E916" s="104"/>
      <c r="F916" s="11" t="s">
        <v>1835</v>
      </c>
      <c r="G916" s="143">
        <v>0.46</v>
      </c>
      <c r="H916" s="137"/>
      <c r="I916" s="8">
        <v>0.46</v>
      </c>
      <c r="J916" s="137"/>
      <c r="K916" s="137"/>
      <c r="L916" s="137"/>
      <c r="M916" s="137"/>
      <c r="N916" s="137"/>
      <c r="O916" s="137"/>
      <c r="P916" s="100">
        <v>0.46</v>
      </c>
      <c r="Q916" s="101"/>
      <c r="R916" s="101"/>
      <c r="S916" s="101"/>
      <c r="T916" s="101"/>
      <c r="U916" s="101"/>
    </row>
    <row r="917" spans="1:21" ht="15" customHeight="1" x14ac:dyDescent="0.25">
      <c r="A917" s="124"/>
      <c r="B917" s="125"/>
      <c r="C917" s="145" t="s">
        <v>1856</v>
      </c>
      <c r="D917" s="146"/>
      <c r="E917" s="146"/>
      <c r="F917" s="12"/>
      <c r="G917" s="144">
        <f>G915+G916</f>
        <v>2.83</v>
      </c>
      <c r="H917" s="123"/>
      <c r="I917" s="13">
        <f>I915+I916</f>
        <v>2.83</v>
      </c>
      <c r="J917" s="144">
        <f>J915+J916</f>
        <v>0.06</v>
      </c>
      <c r="K917" s="123"/>
      <c r="L917" s="123"/>
      <c r="M917" s="123"/>
      <c r="N917" s="123"/>
      <c r="O917" s="123"/>
      <c r="P917" s="100">
        <f>P915+P916</f>
        <v>2.89</v>
      </c>
      <c r="Q917" s="101"/>
      <c r="R917" s="101"/>
      <c r="S917" s="101"/>
      <c r="T917" s="101"/>
      <c r="U917" s="101"/>
    </row>
    <row r="918" spans="1:21" ht="25.5" customHeight="1" x14ac:dyDescent="0.25">
      <c r="A918" s="124" t="s">
        <v>587</v>
      </c>
      <c r="B918" s="125"/>
      <c r="C918" s="105" t="s">
        <v>1302</v>
      </c>
      <c r="D918" s="106"/>
      <c r="E918" s="106"/>
      <c r="F918" s="9"/>
      <c r="G918" s="137"/>
      <c r="H918" s="137"/>
      <c r="I918" s="10"/>
      <c r="J918" s="137"/>
      <c r="K918" s="137"/>
      <c r="L918" s="137"/>
      <c r="M918" s="137"/>
      <c r="N918" s="137"/>
      <c r="O918" s="137"/>
      <c r="P918" s="101"/>
      <c r="Q918" s="101"/>
      <c r="R918" s="101"/>
      <c r="S918" s="101"/>
      <c r="T918" s="101"/>
      <c r="U918" s="101"/>
    </row>
    <row r="919" spans="1:21" ht="29.25" customHeight="1" x14ac:dyDescent="0.25">
      <c r="A919" s="134" t="s">
        <v>588</v>
      </c>
      <c r="B919" s="135"/>
      <c r="C919" s="103" t="s">
        <v>1303</v>
      </c>
      <c r="D919" s="104"/>
      <c r="E919" s="104"/>
      <c r="F919" s="11" t="s">
        <v>1817</v>
      </c>
      <c r="G919" s="143">
        <v>1.42</v>
      </c>
      <c r="H919" s="137"/>
      <c r="I919" s="8">
        <v>1.42</v>
      </c>
      <c r="J919" s="143">
        <v>0.06</v>
      </c>
      <c r="K919" s="137"/>
      <c r="L919" s="137"/>
      <c r="M919" s="137"/>
      <c r="N919" s="137"/>
      <c r="O919" s="137"/>
      <c r="P919" s="100">
        <v>1.48</v>
      </c>
      <c r="Q919" s="101"/>
      <c r="R919" s="101"/>
      <c r="S919" s="101"/>
      <c r="T919" s="101"/>
      <c r="U919" s="101"/>
    </row>
    <row r="920" spans="1:21" ht="27" customHeight="1" x14ac:dyDescent="0.25">
      <c r="A920" s="134" t="s">
        <v>589</v>
      </c>
      <c r="B920" s="135"/>
      <c r="C920" s="103" t="s">
        <v>1203</v>
      </c>
      <c r="D920" s="104"/>
      <c r="E920" s="104"/>
      <c r="F920" s="11" t="s">
        <v>1835</v>
      </c>
      <c r="G920" s="143">
        <v>0.46</v>
      </c>
      <c r="H920" s="137"/>
      <c r="I920" s="8">
        <v>0.46</v>
      </c>
      <c r="J920" s="137"/>
      <c r="K920" s="137"/>
      <c r="L920" s="137"/>
      <c r="M920" s="137"/>
      <c r="N920" s="137"/>
      <c r="O920" s="137"/>
      <c r="P920" s="100">
        <v>0.46</v>
      </c>
      <c r="Q920" s="101"/>
      <c r="R920" s="101"/>
      <c r="S920" s="101"/>
      <c r="T920" s="101"/>
      <c r="U920" s="101"/>
    </row>
    <row r="921" spans="1:21" s="15" customFormat="1" ht="16.5" customHeight="1" x14ac:dyDescent="0.2">
      <c r="A921" s="124"/>
      <c r="B921" s="125"/>
      <c r="C921" s="105" t="s">
        <v>1856</v>
      </c>
      <c r="D921" s="106"/>
      <c r="E921" s="106"/>
      <c r="F921" s="18"/>
      <c r="G921" s="144">
        <f>G919+G920</f>
        <v>1.88</v>
      </c>
      <c r="H921" s="123"/>
      <c r="I921" s="13">
        <f>I919+I920</f>
        <v>1.88</v>
      </c>
      <c r="J921" s="144">
        <f>J919+J920</f>
        <v>0.06</v>
      </c>
      <c r="K921" s="123"/>
      <c r="L921" s="123"/>
      <c r="M921" s="123"/>
      <c r="N921" s="123"/>
      <c r="O921" s="123"/>
      <c r="P921" s="100">
        <f>P919+P920</f>
        <v>1.94</v>
      </c>
      <c r="Q921" s="101"/>
      <c r="R921" s="101"/>
      <c r="S921" s="101"/>
      <c r="T921" s="101"/>
      <c r="U921" s="101"/>
    </row>
    <row r="922" spans="1:21" ht="64.5" customHeight="1" x14ac:dyDescent="0.25">
      <c r="A922" s="124" t="s">
        <v>590</v>
      </c>
      <c r="B922" s="125"/>
      <c r="C922" s="105" t="s">
        <v>1304</v>
      </c>
      <c r="D922" s="106"/>
      <c r="E922" s="106"/>
      <c r="F922" s="9"/>
      <c r="G922" s="137"/>
      <c r="H922" s="137"/>
      <c r="I922" s="10"/>
      <c r="J922" s="137"/>
      <c r="K922" s="137"/>
      <c r="L922" s="137"/>
      <c r="M922" s="137"/>
      <c r="N922" s="137"/>
      <c r="O922" s="137"/>
      <c r="P922" s="101"/>
      <c r="Q922" s="101"/>
      <c r="R922" s="101"/>
      <c r="S922" s="101"/>
      <c r="T922" s="101"/>
      <c r="U922" s="101"/>
    </row>
    <row r="923" spans="1:21" ht="63" customHeight="1" x14ac:dyDescent="0.25">
      <c r="A923" s="134" t="s">
        <v>591</v>
      </c>
      <c r="B923" s="135"/>
      <c r="C923" s="103" t="s">
        <v>1305</v>
      </c>
      <c r="D923" s="104"/>
      <c r="E923" s="104"/>
      <c r="F923" s="11" t="s">
        <v>1817</v>
      </c>
      <c r="G923" s="143">
        <v>1.9</v>
      </c>
      <c r="H923" s="137"/>
      <c r="I923" s="8">
        <v>1.9</v>
      </c>
      <c r="J923" s="143">
        <v>0.06</v>
      </c>
      <c r="K923" s="137"/>
      <c r="L923" s="137"/>
      <c r="M923" s="137"/>
      <c r="N923" s="137"/>
      <c r="O923" s="137"/>
      <c r="P923" s="100">
        <v>1.96</v>
      </c>
      <c r="Q923" s="101"/>
      <c r="R923" s="101"/>
      <c r="S923" s="101"/>
      <c r="T923" s="101"/>
      <c r="U923" s="101"/>
    </row>
    <row r="924" spans="1:21" ht="26.25" customHeight="1" x14ac:dyDescent="0.25">
      <c r="A924" s="134" t="s">
        <v>592</v>
      </c>
      <c r="B924" s="135"/>
      <c r="C924" s="103" t="s">
        <v>1203</v>
      </c>
      <c r="D924" s="104"/>
      <c r="E924" s="104"/>
      <c r="F924" s="11" t="s">
        <v>1835</v>
      </c>
      <c r="G924" s="143">
        <v>0.46</v>
      </c>
      <c r="H924" s="137"/>
      <c r="I924" s="8">
        <v>0.46</v>
      </c>
      <c r="J924" s="137"/>
      <c r="K924" s="137"/>
      <c r="L924" s="137"/>
      <c r="M924" s="137"/>
      <c r="N924" s="137"/>
      <c r="O924" s="137"/>
      <c r="P924" s="100">
        <v>0.46</v>
      </c>
      <c r="Q924" s="101"/>
      <c r="R924" s="101"/>
      <c r="S924" s="101"/>
      <c r="T924" s="101"/>
      <c r="U924" s="101"/>
    </row>
    <row r="925" spans="1:21" s="15" customFormat="1" ht="15" customHeight="1" x14ac:dyDescent="0.2">
      <c r="A925" s="124"/>
      <c r="B925" s="125"/>
      <c r="C925" s="105" t="s">
        <v>1856</v>
      </c>
      <c r="D925" s="106"/>
      <c r="E925" s="106"/>
      <c r="F925" s="18"/>
      <c r="G925" s="144">
        <f>G923+G924</f>
        <v>2.36</v>
      </c>
      <c r="H925" s="123"/>
      <c r="I925" s="13">
        <f>I923+I924</f>
        <v>2.36</v>
      </c>
      <c r="J925" s="144">
        <f>J923+J924</f>
        <v>0.06</v>
      </c>
      <c r="K925" s="123"/>
      <c r="L925" s="123"/>
      <c r="M925" s="123"/>
      <c r="N925" s="123"/>
      <c r="O925" s="123"/>
      <c r="P925" s="100">
        <f>P923+P924</f>
        <v>2.42</v>
      </c>
      <c r="Q925" s="101"/>
      <c r="R925" s="101"/>
      <c r="S925" s="101"/>
      <c r="T925" s="101"/>
      <c r="U925" s="101"/>
    </row>
    <row r="926" spans="1:21" ht="50.25" customHeight="1" x14ac:dyDescent="0.25">
      <c r="A926" s="124" t="s">
        <v>593</v>
      </c>
      <c r="B926" s="125"/>
      <c r="C926" s="105" t="s">
        <v>1306</v>
      </c>
      <c r="D926" s="106"/>
      <c r="E926" s="106"/>
      <c r="F926" s="9"/>
      <c r="G926" s="137"/>
      <c r="H926" s="137"/>
      <c r="I926" s="10"/>
      <c r="J926" s="137"/>
      <c r="K926" s="137"/>
      <c r="L926" s="137"/>
      <c r="M926" s="137"/>
      <c r="N926" s="137"/>
      <c r="O926" s="137"/>
      <c r="P926" s="101"/>
      <c r="Q926" s="101"/>
      <c r="R926" s="101"/>
      <c r="S926" s="101"/>
      <c r="T926" s="101"/>
      <c r="U926" s="101"/>
    </row>
    <row r="927" spans="1:21" ht="53.25" customHeight="1" x14ac:dyDescent="0.25">
      <c r="A927" s="134" t="s">
        <v>594</v>
      </c>
      <c r="B927" s="135"/>
      <c r="C927" s="103" t="s">
        <v>1307</v>
      </c>
      <c r="D927" s="104"/>
      <c r="E927" s="104"/>
      <c r="F927" s="11" t="s">
        <v>1817</v>
      </c>
      <c r="G927" s="143">
        <v>0.95</v>
      </c>
      <c r="H927" s="137"/>
      <c r="I927" s="8">
        <v>0.95</v>
      </c>
      <c r="J927" s="143">
        <v>0.06</v>
      </c>
      <c r="K927" s="137"/>
      <c r="L927" s="137"/>
      <c r="M927" s="137"/>
      <c r="N927" s="137"/>
      <c r="O927" s="137"/>
      <c r="P927" s="100">
        <v>1.01</v>
      </c>
      <c r="Q927" s="101"/>
      <c r="R927" s="101"/>
      <c r="S927" s="101"/>
      <c r="T927" s="101"/>
      <c r="U927" s="101"/>
    </row>
    <row r="928" spans="1:21" ht="27.75" customHeight="1" x14ac:dyDescent="0.25">
      <c r="A928" s="134" t="s">
        <v>595</v>
      </c>
      <c r="B928" s="135"/>
      <c r="C928" s="103" t="s">
        <v>1203</v>
      </c>
      <c r="D928" s="104"/>
      <c r="E928" s="104"/>
      <c r="F928" s="11" t="s">
        <v>1835</v>
      </c>
      <c r="G928" s="143">
        <v>0.46</v>
      </c>
      <c r="H928" s="137"/>
      <c r="I928" s="8">
        <v>0.46</v>
      </c>
      <c r="J928" s="137"/>
      <c r="K928" s="137"/>
      <c r="L928" s="137"/>
      <c r="M928" s="137"/>
      <c r="N928" s="137"/>
      <c r="O928" s="137"/>
      <c r="P928" s="100">
        <v>0.46</v>
      </c>
      <c r="Q928" s="101"/>
      <c r="R928" s="101"/>
      <c r="S928" s="101"/>
      <c r="T928" s="101"/>
      <c r="U928" s="101"/>
    </row>
    <row r="929" spans="1:21" s="15" customFormat="1" ht="20.25" customHeight="1" x14ac:dyDescent="0.2">
      <c r="A929" s="124"/>
      <c r="B929" s="125"/>
      <c r="C929" s="105" t="s">
        <v>1856</v>
      </c>
      <c r="D929" s="106"/>
      <c r="E929" s="106"/>
      <c r="F929" s="18"/>
      <c r="G929" s="144">
        <f>G927+G928</f>
        <v>1.41</v>
      </c>
      <c r="H929" s="123"/>
      <c r="I929" s="13">
        <f>I927+I928</f>
        <v>1.41</v>
      </c>
      <c r="J929" s="144">
        <f>J927+J928</f>
        <v>0.06</v>
      </c>
      <c r="K929" s="123"/>
      <c r="L929" s="123"/>
      <c r="M929" s="123"/>
      <c r="N929" s="123"/>
      <c r="O929" s="123"/>
      <c r="P929" s="100">
        <f>P927+P928</f>
        <v>1.47</v>
      </c>
      <c r="Q929" s="101"/>
      <c r="R929" s="101"/>
      <c r="S929" s="101"/>
      <c r="T929" s="101"/>
      <c r="U929" s="101"/>
    </row>
    <row r="930" spans="1:21" ht="27" customHeight="1" x14ac:dyDescent="0.25">
      <c r="A930" s="124" t="s">
        <v>596</v>
      </c>
      <c r="B930" s="125"/>
      <c r="C930" s="105" t="s">
        <v>1308</v>
      </c>
      <c r="D930" s="106"/>
      <c r="E930" s="106"/>
      <c r="F930" s="9"/>
      <c r="G930" s="137"/>
      <c r="H930" s="137"/>
      <c r="I930" s="10"/>
      <c r="J930" s="137"/>
      <c r="K930" s="137"/>
      <c r="L930" s="137"/>
      <c r="M930" s="137"/>
      <c r="N930" s="137"/>
      <c r="O930" s="137"/>
      <c r="P930" s="101"/>
      <c r="Q930" s="101"/>
      <c r="R930" s="101"/>
      <c r="S930" s="101"/>
      <c r="T930" s="101"/>
      <c r="U930" s="101"/>
    </row>
    <row r="931" spans="1:21" ht="30" customHeight="1" x14ac:dyDescent="0.25">
      <c r="A931" s="134" t="s">
        <v>597</v>
      </c>
      <c r="B931" s="135"/>
      <c r="C931" s="103" t="s">
        <v>1309</v>
      </c>
      <c r="D931" s="104"/>
      <c r="E931" s="104"/>
      <c r="F931" s="11" t="s">
        <v>1817</v>
      </c>
      <c r="G931" s="143">
        <v>0.95</v>
      </c>
      <c r="H931" s="137"/>
      <c r="I931" s="8">
        <v>0.95</v>
      </c>
      <c r="J931" s="143">
        <v>0.06</v>
      </c>
      <c r="K931" s="137"/>
      <c r="L931" s="137"/>
      <c r="M931" s="137"/>
      <c r="N931" s="137"/>
      <c r="O931" s="137"/>
      <c r="P931" s="100">
        <v>1.01</v>
      </c>
      <c r="Q931" s="101"/>
      <c r="R931" s="101"/>
      <c r="S931" s="101"/>
      <c r="T931" s="101"/>
      <c r="U931" s="101"/>
    </row>
    <row r="932" spans="1:21" ht="27.75" customHeight="1" x14ac:dyDescent="0.25">
      <c r="A932" s="134" t="s">
        <v>598</v>
      </c>
      <c r="B932" s="135"/>
      <c r="C932" s="103" t="s">
        <v>1203</v>
      </c>
      <c r="D932" s="104"/>
      <c r="E932" s="104"/>
      <c r="F932" s="11" t="s">
        <v>1835</v>
      </c>
      <c r="G932" s="143">
        <v>0.46</v>
      </c>
      <c r="H932" s="137"/>
      <c r="I932" s="8">
        <v>0.46</v>
      </c>
      <c r="J932" s="137"/>
      <c r="K932" s="137"/>
      <c r="L932" s="137"/>
      <c r="M932" s="137"/>
      <c r="N932" s="137"/>
      <c r="O932" s="137"/>
      <c r="P932" s="100">
        <v>0.46</v>
      </c>
      <c r="Q932" s="101"/>
      <c r="R932" s="101"/>
      <c r="S932" s="101"/>
      <c r="T932" s="101"/>
      <c r="U932" s="101"/>
    </row>
    <row r="933" spans="1:21" s="15" customFormat="1" ht="16.5" customHeight="1" x14ac:dyDescent="0.2">
      <c r="A933" s="124"/>
      <c r="B933" s="125"/>
      <c r="C933" s="105" t="s">
        <v>1856</v>
      </c>
      <c r="D933" s="106"/>
      <c r="E933" s="106"/>
      <c r="F933" s="18"/>
      <c r="G933" s="144">
        <f>G931+G932</f>
        <v>1.41</v>
      </c>
      <c r="H933" s="123"/>
      <c r="I933" s="13">
        <f>I931+I932</f>
        <v>1.41</v>
      </c>
      <c r="J933" s="144">
        <f>J931+J932</f>
        <v>0.06</v>
      </c>
      <c r="K933" s="123"/>
      <c r="L933" s="123"/>
      <c r="M933" s="123"/>
      <c r="N933" s="123"/>
      <c r="O933" s="123"/>
      <c r="P933" s="100">
        <f>P931+P932</f>
        <v>1.47</v>
      </c>
      <c r="Q933" s="101"/>
      <c r="R933" s="101"/>
      <c r="S933" s="101"/>
      <c r="T933" s="101"/>
      <c r="U933" s="101"/>
    </row>
    <row r="934" spans="1:21" ht="38.25" customHeight="1" x14ac:dyDescent="0.25">
      <c r="A934" s="124" t="s">
        <v>599</v>
      </c>
      <c r="B934" s="125"/>
      <c r="C934" s="105" t="s">
        <v>1310</v>
      </c>
      <c r="D934" s="106"/>
      <c r="E934" s="106"/>
      <c r="F934" s="9"/>
      <c r="G934" s="137"/>
      <c r="H934" s="137"/>
      <c r="I934" s="10"/>
      <c r="J934" s="137"/>
      <c r="K934" s="137"/>
      <c r="L934" s="137"/>
      <c r="M934" s="137"/>
      <c r="N934" s="137"/>
      <c r="O934" s="137"/>
      <c r="P934" s="101"/>
      <c r="Q934" s="101"/>
      <c r="R934" s="101"/>
      <c r="S934" s="101"/>
      <c r="T934" s="101"/>
      <c r="U934" s="101"/>
    </row>
    <row r="935" spans="1:21" ht="41.25" customHeight="1" x14ac:dyDescent="0.25">
      <c r="A935" s="134" t="s">
        <v>600</v>
      </c>
      <c r="B935" s="135"/>
      <c r="C935" s="103" t="s">
        <v>1311</v>
      </c>
      <c r="D935" s="104"/>
      <c r="E935" s="104"/>
      <c r="F935" s="11" t="s">
        <v>1817</v>
      </c>
      <c r="G935" s="143">
        <v>0.95</v>
      </c>
      <c r="H935" s="137"/>
      <c r="I935" s="8">
        <v>0.95</v>
      </c>
      <c r="J935" s="143">
        <v>0.06</v>
      </c>
      <c r="K935" s="137"/>
      <c r="L935" s="137"/>
      <c r="M935" s="137"/>
      <c r="N935" s="137"/>
      <c r="O935" s="137"/>
      <c r="P935" s="100">
        <v>1.01</v>
      </c>
      <c r="Q935" s="101"/>
      <c r="R935" s="101"/>
      <c r="S935" s="101"/>
      <c r="T935" s="101"/>
      <c r="U935" s="101"/>
    </row>
    <row r="936" spans="1:21" ht="27" customHeight="1" x14ac:dyDescent="0.25">
      <c r="A936" s="134" t="s">
        <v>601</v>
      </c>
      <c r="B936" s="135"/>
      <c r="C936" s="103" t="s">
        <v>1203</v>
      </c>
      <c r="D936" s="104"/>
      <c r="E936" s="104"/>
      <c r="F936" s="11" t="s">
        <v>1835</v>
      </c>
      <c r="G936" s="143">
        <v>0.46</v>
      </c>
      <c r="H936" s="137"/>
      <c r="I936" s="8">
        <v>0.46</v>
      </c>
      <c r="J936" s="137"/>
      <c r="K936" s="137"/>
      <c r="L936" s="137"/>
      <c r="M936" s="137"/>
      <c r="N936" s="137"/>
      <c r="O936" s="137"/>
      <c r="P936" s="100">
        <v>0.46</v>
      </c>
      <c r="Q936" s="101"/>
      <c r="R936" s="101"/>
      <c r="S936" s="101"/>
      <c r="T936" s="101"/>
      <c r="U936" s="101"/>
    </row>
    <row r="937" spans="1:21" s="15" customFormat="1" ht="18.75" customHeight="1" x14ac:dyDescent="0.2">
      <c r="A937" s="124"/>
      <c r="B937" s="125"/>
      <c r="C937" s="105" t="s">
        <v>1856</v>
      </c>
      <c r="D937" s="106"/>
      <c r="E937" s="106"/>
      <c r="F937" s="18"/>
      <c r="G937" s="144">
        <f>G935+G936</f>
        <v>1.41</v>
      </c>
      <c r="H937" s="123"/>
      <c r="I937" s="13">
        <f>I935+I936</f>
        <v>1.41</v>
      </c>
      <c r="J937" s="144">
        <f>J935+J936</f>
        <v>0.06</v>
      </c>
      <c r="K937" s="123"/>
      <c r="L937" s="123"/>
      <c r="M937" s="123"/>
      <c r="N937" s="123"/>
      <c r="O937" s="123"/>
      <c r="P937" s="100">
        <f>P935+P936</f>
        <v>1.47</v>
      </c>
      <c r="Q937" s="101"/>
      <c r="R937" s="101"/>
      <c r="S937" s="101"/>
      <c r="T937" s="101"/>
      <c r="U937" s="101"/>
    </row>
    <row r="938" spans="1:21" ht="28.5" customHeight="1" x14ac:dyDescent="0.25">
      <c r="A938" s="124" t="s">
        <v>602</v>
      </c>
      <c r="B938" s="125"/>
      <c r="C938" s="105" t="s">
        <v>1312</v>
      </c>
      <c r="D938" s="106"/>
      <c r="E938" s="106"/>
      <c r="F938" s="9"/>
      <c r="G938" s="137"/>
      <c r="H938" s="137"/>
      <c r="I938" s="10"/>
      <c r="J938" s="137"/>
      <c r="K938" s="137"/>
      <c r="L938" s="137"/>
      <c r="M938" s="137"/>
      <c r="N938" s="137"/>
      <c r="O938" s="137"/>
      <c r="P938" s="101"/>
      <c r="Q938" s="101"/>
      <c r="R938" s="101"/>
      <c r="S938" s="101"/>
      <c r="T938" s="101"/>
      <c r="U938" s="101"/>
    </row>
    <row r="939" spans="1:21" ht="26.25" customHeight="1" x14ac:dyDescent="0.25">
      <c r="A939" s="134" t="s">
        <v>603</v>
      </c>
      <c r="B939" s="135"/>
      <c r="C939" s="103" t="s">
        <v>1313</v>
      </c>
      <c r="D939" s="104"/>
      <c r="E939" s="104"/>
      <c r="F939" s="11" t="s">
        <v>1817</v>
      </c>
      <c r="G939" s="143">
        <v>0.95</v>
      </c>
      <c r="H939" s="137"/>
      <c r="I939" s="8">
        <v>0.95</v>
      </c>
      <c r="J939" s="143">
        <v>0.06</v>
      </c>
      <c r="K939" s="137"/>
      <c r="L939" s="137"/>
      <c r="M939" s="137"/>
      <c r="N939" s="137"/>
      <c r="O939" s="137"/>
      <c r="P939" s="100">
        <v>1.01</v>
      </c>
      <c r="Q939" s="101"/>
      <c r="R939" s="101"/>
      <c r="S939" s="101"/>
      <c r="T939" s="101"/>
      <c r="U939" s="101"/>
    </row>
    <row r="940" spans="1:21" ht="25.5" customHeight="1" x14ac:dyDescent="0.25">
      <c r="A940" s="134" t="s">
        <v>604</v>
      </c>
      <c r="B940" s="135"/>
      <c r="C940" s="103" t="s">
        <v>1203</v>
      </c>
      <c r="D940" s="104"/>
      <c r="E940" s="104"/>
      <c r="F940" s="11" t="s">
        <v>1835</v>
      </c>
      <c r="G940" s="143">
        <v>0.46</v>
      </c>
      <c r="H940" s="137"/>
      <c r="I940" s="8">
        <v>0.46</v>
      </c>
      <c r="J940" s="137"/>
      <c r="K940" s="137"/>
      <c r="L940" s="137"/>
      <c r="M940" s="137"/>
      <c r="N940" s="137"/>
      <c r="O940" s="137"/>
      <c r="P940" s="100">
        <v>0.46</v>
      </c>
      <c r="Q940" s="101"/>
      <c r="R940" s="101"/>
      <c r="S940" s="101"/>
      <c r="T940" s="101"/>
      <c r="U940" s="101"/>
    </row>
    <row r="941" spans="1:21" ht="18" customHeight="1" x14ac:dyDescent="0.25">
      <c r="A941" s="124"/>
      <c r="B941" s="125"/>
      <c r="C941" s="145" t="s">
        <v>1856</v>
      </c>
      <c r="D941" s="146"/>
      <c r="E941" s="146"/>
      <c r="F941" s="12"/>
      <c r="G941" s="144">
        <f>G939+G940</f>
        <v>1.41</v>
      </c>
      <c r="H941" s="123"/>
      <c r="I941" s="13">
        <f>I939+I940</f>
        <v>1.41</v>
      </c>
      <c r="J941" s="144">
        <f>J939+J940</f>
        <v>0.06</v>
      </c>
      <c r="K941" s="123"/>
      <c r="L941" s="123"/>
      <c r="M941" s="123"/>
      <c r="N941" s="123"/>
      <c r="O941" s="123"/>
      <c r="P941" s="100">
        <f>P939+P940</f>
        <v>1.47</v>
      </c>
      <c r="Q941" s="101"/>
      <c r="R941" s="101"/>
      <c r="S941" s="101"/>
      <c r="T941" s="101"/>
      <c r="U941" s="101"/>
    </row>
    <row r="942" spans="1:21" ht="15" customHeight="1" x14ac:dyDescent="0.25">
      <c r="A942" s="186" t="s">
        <v>605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ht="24.75" customHeight="1" x14ac:dyDescent="0.25">
      <c r="A943" s="165">
        <v>1</v>
      </c>
      <c r="B943" s="166"/>
      <c r="C943" s="129" t="s">
        <v>1314</v>
      </c>
      <c r="D943" s="130"/>
      <c r="E943" s="130"/>
      <c r="F943" s="4"/>
      <c r="G943" s="136"/>
      <c r="H943" s="136"/>
      <c r="I943" s="5"/>
      <c r="J943" s="136"/>
      <c r="K943" s="136"/>
      <c r="L943" s="136"/>
      <c r="M943" s="136"/>
      <c r="N943" s="136"/>
      <c r="O943" s="136"/>
      <c r="P943" s="126"/>
      <c r="Q943" s="126"/>
      <c r="R943" s="126"/>
      <c r="S943" s="126"/>
      <c r="T943" s="126"/>
      <c r="U943" s="126"/>
    </row>
    <row r="944" spans="1:21" ht="27.75" customHeight="1" x14ac:dyDescent="0.25">
      <c r="A944" s="134" t="s">
        <v>53</v>
      </c>
      <c r="B944" s="135"/>
      <c r="C944" s="103" t="s">
        <v>1315</v>
      </c>
      <c r="D944" s="104"/>
      <c r="E944" s="104"/>
      <c r="F944" s="11" t="s">
        <v>1836</v>
      </c>
      <c r="G944" s="143">
        <v>0.93</v>
      </c>
      <c r="H944" s="137"/>
      <c r="I944" s="8">
        <v>1.1200000000000001</v>
      </c>
      <c r="J944" s="137"/>
      <c r="K944" s="137"/>
      <c r="L944" s="137"/>
      <c r="M944" s="137"/>
      <c r="N944" s="137"/>
      <c r="O944" s="137"/>
      <c r="P944" s="100">
        <v>1.1200000000000001</v>
      </c>
      <c r="Q944" s="101"/>
      <c r="R944" s="101"/>
      <c r="S944" s="101"/>
      <c r="T944" s="101"/>
      <c r="U944" s="101"/>
    </row>
    <row r="945" spans="1:21" ht="51.75" customHeight="1" x14ac:dyDescent="0.25">
      <c r="A945" s="134" t="s">
        <v>54</v>
      </c>
      <c r="B945" s="135"/>
      <c r="C945" s="103" t="s">
        <v>1316</v>
      </c>
      <c r="D945" s="104"/>
      <c r="E945" s="104"/>
      <c r="F945" s="11" t="s">
        <v>1836</v>
      </c>
      <c r="G945" s="143">
        <v>0.93</v>
      </c>
      <c r="H945" s="137"/>
      <c r="I945" s="8">
        <v>1.1200000000000001</v>
      </c>
      <c r="J945" s="143">
        <v>0.32</v>
      </c>
      <c r="K945" s="137"/>
      <c r="L945" s="137"/>
      <c r="M945" s="137"/>
      <c r="N945" s="137"/>
      <c r="O945" s="137"/>
      <c r="P945" s="100">
        <v>1.44</v>
      </c>
      <c r="Q945" s="101"/>
      <c r="R945" s="101"/>
      <c r="S945" s="101"/>
      <c r="T945" s="101"/>
      <c r="U945" s="101"/>
    </row>
    <row r="946" spans="1:21" ht="63.75" customHeight="1" x14ac:dyDescent="0.25">
      <c r="A946" s="165">
        <v>2</v>
      </c>
      <c r="B946" s="166"/>
      <c r="C946" s="163" t="s">
        <v>1317</v>
      </c>
      <c r="D946" s="164"/>
      <c r="E946" s="164"/>
      <c r="F946" s="7" t="s">
        <v>1836</v>
      </c>
      <c r="G946" s="143">
        <v>11.13</v>
      </c>
      <c r="H946" s="137"/>
      <c r="I946" s="8">
        <v>13.36</v>
      </c>
      <c r="J946" s="143">
        <v>1.2</v>
      </c>
      <c r="K946" s="137"/>
      <c r="L946" s="137"/>
      <c r="M946" s="137"/>
      <c r="N946" s="137"/>
      <c r="O946" s="137"/>
      <c r="P946" s="100">
        <v>14.56</v>
      </c>
      <c r="Q946" s="101"/>
      <c r="R946" s="101"/>
      <c r="S946" s="101"/>
      <c r="T946" s="101"/>
      <c r="U946" s="101"/>
    </row>
    <row r="947" spans="1:21" ht="75.75" customHeight="1" x14ac:dyDescent="0.25">
      <c r="A947" s="165">
        <v>3</v>
      </c>
      <c r="B947" s="166"/>
      <c r="C947" s="163" t="s">
        <v>1318</v>
      </c>
      <c r="D947" s="164"/>
      <c r="E947" s="164"/>
      <c r="F947" s="7" t="s">
        <v>1836</v>
      </c>
      <c r="G947" s="143">
        <v>11.13</v>
      </c>
      <c r="H947" s="137"/>
      <c r="I947" s="8">
        <v>13.36</v>
      </c>
      <c r="J947" s="143">
        <v>2.16</v>
      </c>
      <c r="K947" s="137"/>
      <c r="L947" s="137"/>
      <c r="M947" s="137"/>
      <c r="N947" s="137"/>
      <c r="O947" s="137"/>
      <c r="P947" s="100">
        <v>15.52</v>
      </c>
      <c r="Q947" s="101"/>
      <c r="R947" s="101"/>
      <c r="S947" s="101"/>
      <c r="T947" s="101"/>
      <c r="U947" s="101"/>
    </row>
    <row r="948" spans="1:21" ht="75.75" customHeight="1" x14ac:dyDescent="0.25">
      <c r="A948" s="165">
        <v>4</v>
      </c>
      <c r="B948" s="166"/>
      <c r="C948" s="163" t="s">
        <v>1319</v>
      </c>
      <c r="D948" s="164"/>
      <c r="E948" s="164"/>
      <c r="F948" s="7" t="s">
        <v>1836</v>
      </c>
      <c r="G948" s="143">
        <v>11.13</v>
      </c>
      <c r="H948" s="137"/>
      <c r="I948" s="8">
        <v>13.36</v>
      </c>
      <c r="J948" s="143">
        <v>2.16</v>
      </c>
      <c r="K948" s="137"/>
      <c r="L948" s="137"/>
      <c r="M948" s="137"/>
      <c r="N948" s="137"/>
      <c r="O948" s="137"/>
      <c r="P948" s="100">
        <v>15.52</v>
      </c>
      <c r="Q948" s="101"/>
      <c r="R948" s="101"/>
      <c r="S948" s="101"/>
      <c r="T948" s="101"/>
      <c r="U948" s="101"/>
    </row>
    <row r="949" spans="1:21" ht="76.5" customHeight="1" x14ac:dyDescent="0.25">
      <c r="A949" s="165">
        <v>5</v>
      </c>
      <c r="B949" s="166"/>
      <c r="C949" s="163" t="s">
        <v>1320</v>
      </c>
      <c r="D949" s="164"/>
      <c r="E949" s="164"/>
      <c r="F949" s="7" t="s">
        <v>1836</v>
      </c>
      <c r="G949" s="143">
        <v>11.13</v>
      </c>
      <c r="H949" s="137"/>
      <c r="I949" s="8">
        <v>13.36</v>
      </c>
      <c r="J949" s="143">
        <v>8.1199999999999992</v>
      </c>
      <c r="K949" s="137"/>
      <c r="L949" s="137"/>
      <c r="M949" s="137"/>
      <c r="N949" s="137"/>
      <c r="O949" s="137"/>
      <c r="P949" s="100">
        <v>21.48</v>
      </c>
      <c r="Q949" s="101"/>
      <c r="R949" s="101"/>
      <c r="S949" s="101"/>
      <c r="T949" s="101"/>
      <c r="U949" s="101"/>
    </row>
    <row r="950" spans="1:21" ht="76.5" customHeight="1" x14ac:dyDescent="0.25">
      <c r="A950" s="165">
        <v>6</v>
      </c>
      <c r="B950" s="166"/>
      <c r="C950" s="163" t="s">
        <v>1321</v>
      </c>
      <c r="D950" s="164"/>
      <c r="E950" s="164"/>
      <c r="F950" s="7" t="s">
        <v>1836</v>
      </c>
      <c r="G950" s="143">
        <v>11.13</v>
      </c>
      <c r="H950" s="137"/>
      <c r="I950" s="8">
        <v>13.36</v>
      </c>
      <c r="J950" s="143">
        <v>7.58</v>
      </c>
      <c r="K950" s="137"/>
      <c r="L950" s="137"/>
      <c r="M950" s="137"/>
      <c r="N950" s="137"/>
      <c r="O950" s="137"/>
      <c r="P950" s="100">
        <v>20.94</v>
      </c>
      <c r="Q950" s="101"/>
      <c r="R950" s="101"/>
      <c r="S950" s="101"/>
      <c r="T950" s="101"/>
      <c r="U950" s="101"/>
    </row>
    <row r="951" spans="1:21" ht="75" customHeight="1" x14ac:dyDescent="0.25">
      <c r="A951" s="165">
        <v>7</v>
      </c>
      <c r="B951" s="166"/>
      <c r="C951" s="163" t="s">
        <v>1322</v>
      </c>
      <c r="D951" s="164"/>
      <c r="E951" s="164"/>
      <c r="F951" s="7" t="s">
        <v>1836</v>
      </c>
      <c r="G951" s="143">
        <v>11.13</v>
      </c>
      <c r="H951" s="137"/>
      <c r="I951" s="8">
        <v>13.36</v>
      </c>
      <c r="J951" s="143">
        <v>4.3</v>
      </c>
      <c r="K951" s="137"/>
      <c r="L951" s="137"/>
      <c r="M951" s="137"/>
      <c r="N951" s="137"/>
      <c r="O951" s="137"/>
      <c r="P951" s="100">
        <v>17.66</v>
      </c>
      <c r="Q951" s="101"/>
      <c r="R951" s="101"/>
      <c r="S951" s="101"/>
      <c r="T951" s="101"/>
      <c r="U951" s="101"/>
    </row>
    <row r="952" spans="1:21" ht="17.25" customHeight="1" x14ac:dyDescent="0.25">
      <c r="A952" s="186" t="s">
        <v>606</v>
      </c>
      <c r="B952" s="187"/>
      <c r="C952" s="187"/>
      <c r="D952" s="187"/>
      <c r="E952" s="187"/>
      <c r="F952" s="187"/>
      <c r="G952" s="187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</row>
    <row r="953" spans="1:21" ht="48.75" customHeight="1" x14ac:dyDescent="0.25">
      <c r="A953" s="165">
        <v>1</v>
      </c>
      <c r="B953" s="166"/>
      <c r="C953" s="129" t="s">
        <v>1323</v>
      </c>
      <c r="D953" s="130"/>
      <c r="E953" s="130"/>
      <c r="F953" s="4"/>
      <c r="G953" s="136"/>
      <c r="H953" s="136"/>
      <c r="I953" s="5"/>
      <c r="J953" s="136"/>
      <c r="K953" s="136"/>
      <c r="L953" s="136"/>
      <c r="M953" s="136"/>
      <c r="N953" s="136"/>
      <c r="O953" s="136"/>
      <c r="P953" s="126"/>
      <c r="Q953" s="126"/>
      <c r="R953" s="126"/>
      <c r="S953" s="126"/>
      <c r="T953" s="126"/>
      <c r="U953" s="126"/>
    </row>
    <row r="954" spans="1:21" ht="27" customHeight="1" x14ac:dyDescent="0.25">
      <c r="A954" s="134" t="s">
        <v>53</v>
      </c>
      <c r="B954" s="135"/>
      <c r="C954" s="103" t="s">
        <v>1324</v>
      </c>
      <c r="D954" s="104"/>
      <c r="E954" s="104"/>
      <c r="F954" s="11" t="s">
        <v>1824</v>
      </c>
      <c r="G954" s="143">
        <v>17.48</v>
      </c>
      <c r="H954" s="137"/>
      <c r="I954" s="8">
        <v>20.97</v>
      </c>
      <c r="J954" s="137"/>
      <c r="K954" s="137"/>
      <c r="L954" s="137"/>
      <c r="M954" s="137"/>
      <c r="N954" s="137"/>
      <c r="O954" s="137"/>
      <c r="P954" s="100">
        <v>20.97</v>
      </c>
      <c r="Q954" s="101"/>
      <c r="R954" s="101"/>
      <c r="S954" s="101"/>
      <c r="T954" s="101"/>
      <c r="U954" s="101"/>
    </row>
    <row r="955" spans="1:21" ht="27" customHeight="1" x14ac:dyDescent="0.25">
      <c r="A955" s="134" t="s">
        <v>54</v>
      </c>
      <c r="B955" s="135"/>
      <c r="C955" s="103" t="s">
        <v>1325</v>
      </c>
      <c r="D955" s="104"/>
      <c r="E955" s="104"/>
      <c r="F955" s="11" t="s">
        <v>1824</v>
      </c>
      <c r="G955" s="143">
        <v>8.4</v>
      </c>
      <c r="H955" s="137"/>
      <c r="I955" s="8">
        <v>10.08</v>
      </c>
      <c r="J955" s="137"/>
      <c r="K955" s="137"/>
      <c r="L955" s="137"/>
      <c r="M955" s="137"/>
      <c r="N955" s="137"/>
      <c r="O955" s="137"/>
      <c r="P955" s="100">
        <v>10.08</v>
      </c>
      <c r="Q955" s="101"/>
      <c r="R955" s="101"/>
      <c r="S955" s="101"/>
      <c r="T955" s="101"/>
      <c r="U955" s="101"/>
    </row>
    <row r="956" spans="1:21" ht="14.25" customHeight="1" x14ac:dyDescent="0.25">
      <c r="A956" s="186" t="s">
        <v>607</v>
      </c>
      <c r="B956" s="187"/>
      <c r="C956" s="187"/>
      <c r="D956" s="187"/>
      <c r="E956" s="187"/>
      <c r="F956" s="187"/>
      <c r="G956" s="187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</row>
    <row r="957" spans="1:21" ht="18" customHeight="1" x14ac:dyDescent="0.25">
      <c r="A957" s="165">
        <v>1</v>
      </c>
      <c r="B957" s="166"/>
      <c r="C957" s="163" t="s">
        <v>1326</v>
      </c>
      <c r="D957" s="164"/>
      <c r="E957" s="164"/>
      <c r="F957" s="7" t="s">
        <v>1826</v>
      </c>
      <c r="G957" s="143">
        <v>0.64</v>
      </c>
      <c r="H957" s="137"/>
      <c r="I957" s="8">
        <v>0.77</v>
      </c>
      <c r="J957" s="137"/>
      <c r="K957" s="137"/>
      <c r="L957" s="137"/>
      <c r="M957" s="137"/>
      <c r="N957" s="137"/>
      <c r="O957" s="137"/>
      <c r="P957" s="100">
        <v>0.77</v>
      </c>
      <c r="Q957" s="101"/>
      <c r="R957" s="101"/>
      <c r="S957" s="101"/>
      <c r="T957" s="101"/>
      <c r="U957" s="101"/>
    </row>
    <row r="958" spans="1:21" ht="17.25" customHeight="1" x14ac:dyDescent="0.25">
      <c r="A958" s="165">
        <v>2</v>
      </c>
      <c r="B958" s="166"/>
      <c r="C958" s="163" t="s">
        <v>1327</v>
      </c>
      <c r="D958" s="164"/>
      <c r="E958" s="164"/>
      <c r="F958" s="7" t="s">
        <v>1826</v>
      </c>
      <c r="G958" s="143">
        <v>0.65</v>
      </c>
      <c r="H958" s="137"/>
      <c r="I958" s="8">
        <v>0.78</v>
      </c>
      <c r="J958" s="137"/>
      <c r="K958" s="137"/>
      <c r="L958" s="137"/>
      <c r="M958" s="137"/>
      <c r="N958" s="137"/>
      <c r="O958" s="137"/>
      <c r="P958" s="100">
        <v>0.78</v>
      </c>
      <c r="Q958" s="101"/>
      <c r="R958" s="101"/>
      <c r="S958" s="101"/>
      <c r="T958" s="101"/>
      <c r="U958" s="101"/>
    </row>
    <row r="959" spans="1:21" ht="16.5" customHeight="1" x14ac:dyDescent="0.25">
      <c r="A959" s="165">
        <v>3</v>
      </c>
      <c r="B959" s="166"/>
      <c r="C959" s="163" t="s">
        <v>1328</v>
      </c>
      <c r="D959" s="164"/>
      <c r="E959" s="164"/>
      <c r="F959" s="7" t="s">
        <v>1826</v>
      </c>
      <c r="G959" s="143">
        <v>0.65</v>
      </c>
      <c r="H959" s="137"/>
      <c r="I959" s="8">
        <v>0.78</v>
      </c>
      <c r="J959" s="137"/>
      <c r="K959" s="137"/>
      <c r="L959" s="137"/>
      <c r="M959" s="137"/>
      <c r="N959" s="137"/>
      <c r="O959" s="137"/>
      <c r="P959" s="100">
        <v>0.78</v>
      </c>
      <c r="Q959" s="101"/>
      <c r="R959" s="101"/>
      <c r="S959" s="101"/>
      <c r="T959" s="101"/>
      <c r="U959" s="101"/>
    </row>
    <row r="960" spans="1:21" ht="18" customHeight="1" x14ac:dyDescent="0.25">
      <c r="A960" s="165">
        <v>4</v>
      </c>
      <c r="B960" s="166"/>
      <c r="C960" s="163" t="s">
        <v>1329</v>
      </c>
      <c r="D960" s="164"/>
      <c r="E960" s="164"/>
      <c r="F960" s="7" t="s">
        <v>1826</v>
      </c>
      <c r="G960" s="143">
        <v>0.74</v>
      </c>
      <c r="H960" s="137"/>
      <c r="I960" s="8">
        <v>0.89</v>
      </c>
      <c r="J960" s="143">
        <v>0.02</v>
      </c>
      <c r="K960" s="137"/>
      <c r="L960" s="137"/>
      <c r="M960" s="137"/>
      <c r="N960" s="137"/>
      <c r="O960" s="137"/>
      <c r="P960" s="100">
        <v>0.91</v>
      </c>
      <c r="Q960" s="101"/>
      <c r="R960" s="101"/>
      <c r="S960" s="101"/>
      <c r="T960" s="101"/>
      <c r="U960" s="101"/>
    </row>
    <row r="961" spans="1:21" ht="15" customHeight="1" x14ac:dyDescent="0.25">
      <c r="A961" s="165">
        <v>5</v>
      </c>
      <c r="B961" s="166"/>
      <c r="C961" s="163" t="s">
        <v>1330</v>
      </c>
      <c r="D961" s="164"/>
      <c r="E961" s="164"/>
      <c r="F961" s="7" t="s">
        <v>1826</v>
      </c>
      <c r="G961" s="143">
        <v>0.64</v>
      </c>
      <c r="H961" s="137"/>
      <c r="I961" s="8">
        <v>0.77</v>
      </c>
      <c r="J961" s="137"/>
      <c r="K961" s="137"/>
      <c r="L961" s="137"/>
      <c r="M961" s="137"/>
      <c r="N961" s="137"/>
      <c r="O961" s="137"/>
      <c r="P961" s="100">
        <v>0.77</v>
      </c>
      <c r="Q961" s="101"/>
      <c r="R961" s="101"/>
      <c r="S961" s="101"/>
      <c r="T961" s="101"/>
      <c r="U961" s="101"/>
    </row>
    <row r="962" spans="1:21" ht="15.75" customHeight="1" x14ac:dyDescent="0.25">
      <c r="A962" s="165">
        <v>6</v>
      </c>
      <c r="B962" s="166"/>
      <c r="C962" s="163" t="s">
        <v>1331</v>
      </c>
      <c r="D962" s="164"/>
      <c r="E962" s="164"/>
      <c r="F962" s="7" t="s">
        <v>1826</v>
      </c>
      <c r="G962" s="143">
        <v>1.18</v>
      </c>
      <c r="H962" s="137"/>
      <c r="I962" s="8">
        <v>1.41</v>
      </c>
      <c r="J962" s="143">
        <v>0.91</v>
      </c>
      <c r="K962" s="137"/>
      <c r="L962" s="137"/>
      <c r="M962" s="137"/>
      <c r="N962" s="143">
        <v>0.01</v>
      </c>
      <c r="O962" s="137"/>
      <c r="P962" s="100">
        <v>2.3199999999999998</v>
      </c>
      <c r="Q962" s="101"/>
      <c r="R962" s="101"/>
      <c r="S962" s="101"/>
      <c r="T962" s="101"/>
      <c r="U962" s="101"/>
    </row>
    <row r="963" spans="1:21" ht="15" customHeight="1" x14ac:dyDescent="0.25">
      <c r="A963" s="165">
        <v>7</v>
      </c>
      <c r="B963" s="166"/>
      <c r="C963" s="163" t="s">
        <v>1332</v>
      </c>
      <c r="D963" s="164"/>
      <c r="E963" s="164"/>
      <c r="F963" s="7" t="s">
        <v>1826</v>
      </c>
      <c r="G963" s="143">
        <v>0.93</v>
      </c>
      <c r="H963" s="137"/>
      <c r="I963" s="8">
        <v>1.1100000000000001</v>
      </c>
      <c r="J963" s="137"/>
      <c r="K963" s="137"/>
      <c r="L963" s="137"/>
      <c r="M963" s="137"/>
      <c r="N963" s="137"/>
      <c r="O963" s="137"/>
      <c r="P963" s="100">
        <v>1.1100000000000001</v>
      </c>
      <c r="Q963" s="101"/>
      <c r="R963" s="101"/>
      <c r="S963" s="101"/>
      <c r="T963" s="101"/>
      <c r="U963" s="101"/>
    </row>
    <row r="964" spans="1:21" ht="15.75" customHeight="1" x14ac:dyDescent="0.25">
      <c r="A964" s="165">
        <v>8</v>
      </c>
      <c r="B964" s="166"/>
      <c r="C964" s="163" t="s">
        <v>1333</v>
      </c>
      <c r="D964" s="164"/>
      <c r="E964" s="164"/>
      <c r="F964" s="7" t="s">
        <v>1826</v>
      </c>
      <c r="G964" s="143">
        <v>0.83</v>
      </c>
      <c r="H964" s="137"/>
      <c r="I964" s="8">
        <v>0.99</v>
      </c>
      <c r="J964" s="143">
        <v>0.53</v>
      </c>
      <c r="K964" s="137"/>
      <c r="L964" s="137"/>
      <c r="M964" s="137"/>
      <c r="N964" s="137"/>
      <c r="O964" s="137"/>
      <c r="P964" s="100">
        <v>1.52</v>
      </c>
      <c r="Q964" s="101"/>
      <c r="R964" s="101"/>
      <c r="S964" s="101"/>
      <c r="T964" s="101"/>
      <c r="U964" s="101"/>
    </row>
    <row r="965" spans="1:21" ht="13.5" customHeight="1" x14ac:dyDescent="0.25">
      <c r="A965" s="165">
        <v>9</v>
      </c>
      <c r="B965" s="166"/>
      <c r="C965" s="192" t="s">
        <v>1334</v>
      </c>
      <c r="D965" s="193"/>
      <c r="E965" s="193"/>
      <c r="F965" s="4"/>
      <c r="G965" s="136"/>
      <c r="H965" s="136"/>
      <c r="I965" s="5"/>
      <c r="J965" s="136"/>
      <c r="K965" s="136"/>
      <c r="L965" s="136"/>
      <c r="M965" s="136"/>
      <c r="N965" s="136"/>
      <c r="O965" s="136"/>
      <c r="P965" s="126"/>
      <c r="Q965" s="126"/>
      <c r="R965" s="126"/>
      <c r="S965" s="126"/>
      <c r="T965" s="126"/>
      <c r="U965" s="126"/>
    </row>
    <row r="966" spans="1:21" ht="16.5" customHeight="1" x14ac:dyDescent="0.25">
      <c r="A966" s="134" t="s">
        <v>39</v>
      </c>
      <c r="B966" s="135"/>
      <c r="C966" s="103" t="s">
        <v>1335</v>
      </c>
      <c r="D966" s="104"/>
      <c r="E966" s="104"/>
      <c r="F966" s="11" t="s">
        <v>1826</v>
      </c>
      <c r="G966" s="143">
        <v>1.1000000000000001</v>
      </c>
      <c r="H966" s="137"/>
      <c r="I966" s="8">
        <v>1.32</v>
      </c>
      <c r="J966" s="143">
        <v>0.56999999999999995</v>
      </c>
      <c r="K966" s="137"/>
      <c r="L966" s="137"/>
      <c r="M966" s="137"/>
      <c r="N966" s="137"/>
      <c r="O966" s="137"/>
      <c r="P966" s="100">
        <v>1.89</v>
      </c>
      <c r="Q966" s="101"/>
      <c r="R966" s="101"/>
      <c r="S966" s="101"/>
      <c r="T966" s="101"/>
      <c r="U966" s="101"/>
    </row>
    <row r="967" spans="1:21" ht="15.75" customHeight="1" x14ac:dyDescent="0.25">
      <c r="A967" s="134" t="s">
        <v>40</v>
      </c>
      <c r="B967" s="135"/>
      <c r="C967" s="103" t="s">
        <v>1336</v>
      </c>
      <c r="D967" s="104"/>
      <c r="E967" s="104"/>
      <c r="F967" s="11" t="s">
        <v>1826</v>
      </c>
      <c r="G967" s="143">
        <v>1.1000000000000001</v>
      </c>
      <c r="H967" s="137"/>
      <c r="I967" s="8">
        <v>1.32</v>
      </c>
      <c r="J967" s="143">
        <v>0.57999999999999996</v>
      </c>
      <c r="K967" s="137"/>
      <c r="L967" s="137"/>
      <c r="M967" s="137"/>
      <c r="N967" s="143">
        <v>0.01</v>
      </c>
      <c r="O967" s="137"/>
      <c r="P967" s="100">
        <v>1.9</v>
      </c>
      <c r="Q967" s="101"/>
      <c r="R967" s="101"/>
      <c r="S967" s="101"/>
      <c r="T967" s="101"/>
      <c r="U967" s="101"/>
    </row>
    <row r="968" spans="1:21" ht="15.75" customHeight="1" x14ac:dyDescent="0.25">
      <c r="A968" s="165">
        <v>10</v>
      </c>
      <c r="B968" s="166"/>
      <c r="C968" s="163" t="s">
        <v>1337</v>
      </c>
      <c r="D968" s="164"/>
      <c r="E968" s="164"/>
      <c r="F968" s="7" t="s">
        <v>1826</v>
      </c>
      <c r="G968" s="143">
        <v>0.78</v>
      </c>
      <c r="H968" s="137"/>
      <c r="I968" s="8">
        <v>0.94</v>
      </c>
      <c r="J968" s="143">
        <v>0.72</v>
      </c>
      <c r="K968" s="137"/>
      <c r="L968" s="137"/>
      <c r="M968" s="137"/>
      <c r="N968" s="137"/>
      <c r="O968" s="137"/>
      <c r="P968" s="100">
        <v>1.66</v>
      </c>
      <c r="Q968" s="101"/>
      <c r="R968" s="101"/>
      <c r="S968" s="101"/>
      <c r="T968" s="101"/>
      <c r="U968" s="101"/>
    </row>
    <row r="969" spans="1:21" ht="16.5" customHeight="1" x14ac:dyDescent="0.25">
      <c r="A969" s="165">
        <v>11</v>
      </c>
      <c r="B969" s="166"/>
      <c r="C969" s="163" t="s">
        <v>1338</v>
      </c>
      <c r="D969" s="164"/>
      <c r="E969" s="164"/>
      <c r="F969" s="7" t="s">
        <v>1826</v>
      </c>
      <c r="G969" s="143">
        <v>0.85</v>
      </c>
      <c r="H969" s="137"/>
      <c r="I969" s="8">
        <v>1.02</v>
      </c>
      <c r="J969" s="137"/>
      <c r="K969" s="137"/>
      <c r="L969" s="137"/>
      <c r="M969" s="137"/>
      <c r="N969" s="137"/>
      <c r="O969" s="137"/>
      <c r="P969" s="100">
        <v>1.02</v>
      </c>
      <c r="Q969" s="101"/>
      <c r="R969" s="101"/>
      <c r="S969" s="101"/>
      <c r="T969" s="101"/>
      <c r="U969" s="101"/>
    </row>
    <row r="970" spans="1:21" ht="16.5" customHeight="1" x14ac:dyDescent="0.25">
      <c r="A970" s="165">
        <v>12</v>
      </c>
      <c r="B970" s="166"/>
      <c r="C970" s="163" t="s">
        <v>1339</v>
      </c>
      <c r="D970" s="164"/>
      <c r="E970" s="164"/>
      <c r="F970" s="7" t="s">
        <v>1826</v>
      </c>
      <c r="G970" s="143">
        <v>1</v>
      </c>
      <c r="H970" s="137"/>
      <c r="I970" s="8">
        <v>1.2</v>
      </c>
      <c r="J970" s="143">
        <v>0.85</v>
      </c>
      <c r="K970" s="137"/>
      <c r="L970" s="137"/>
      <c r="M970" s="137"/>
      <c r="N970" s="137"/>
      <c r="O970" s="137"/>
      <c r="P970" s="100">
        <v>2.0499999999999998</v>
      </c>
      <c r="Q970" s="101"/>
      <c r="R970" s="101"/>
      <c r="S970" s="101"/>
      <c r="T970" s="101"/>
      <c r="U970" s="101"/>
    </row>
    <row r="971" spans="1:21" ht="37.5" customHeight="1" x14ac:dyDescent="0.25">
      <c r="A971" s="165">
        <v>14</v>
      </c>
      <c r="B971" s="166"/>
      <c r="C971" s="163" t="s">
        <v>888</v>
      </c>
      <c r="D971" s="164"/>
      <c r="E971" s="164"/>
      <c r="F971" s="7" t="s">
        <v>1827</v>
      </c>
      <c r="G971" s="143">
        <v>0.42</v>
      </c>
      <c r="H971" s="137"/>
      <c r="I971" s="8">
        <v>0.5</v>
      </c>
      <c r="J971" s="137"/>
      <c r="K971" s="137"/>
      <c r="L971" s="137"/>
      <c r="M971" s="137"/>
      <c r="N971" s="137"/>
      <c r="O971" s="137"/>
      <c r="P971" s="100">
        <v>0.5</v>
      </c>
      <c r="Q971" s="101"/>
      <c r="R971" s="101"/>
      <c r="S971" s="101"/>
      <c r="T971" s="101"/>
      <c r="U971" s="101"/>
    </row>
    <row r="972" spans="1:21" ht="24.75" customHeight="1" x14ac:dyDescent="0.25">
      <c r="A972" s="165">
        <v>15</v>
      </c>
      <c r="B972" s="166"/>
      <c r="C972" s="163" t="s">
        <v>889</v>
      </c>
      <c r="D972" s="164"/>
      <c r="E972" s="164"/>
      <c r="F972" s="7" t="s">
        <v>1828</v>
      </c>
      <c r="G972" s="143">
        <v>0.28000000000000003</v>
      </c>
      <c r="H972" s="137"/>
      <c r="I972" s="8">
        <v>0.34</v>
      </c>
      <c r="J972" s="137"/>
      <c r="K972" s="137"/>
      <c r="L972" s="137"/>
      <c r="M972" s="137"/>
      <c r="N972" s="137"/>
      <c r="O972" s="137"/>
      <c r="P972" s="100">
        <v>0.34</v>
      </c>
      <c r="Q972" s="101"/>
      <c r="R972" s="101"/>
      <c r="S972" s="101"/>
      <c r="T972" s="101"/>
      <c r="U972" s="101"/>
    </row>
    <row r="973" spans="1:21" ht="15" customHeight="1" x14ac:dyDescent="0.25">
      <c r="A973" s="165">
        <v>16</v>
      </c>
      <c r="B973" s="166"/>
      <c r="C973" s="129" t="s">
        <v>1340</v>
      </c>
      <c r="D973" s="130"/>
      <c r="E973" s="130"/>
      <c r="F973" s="4"/>
      <c r="G973" s="136"/>
      <c r="H973" s="136"/>
      <c r="I973" s="5"/>
      <c r="J973" s="136"/>
      <c r="K973" s="136"/>
      <c r="L973" s="136"/>
      <c r="M973" s="136"/>
      <c r="N973" s="136"/>
      <c r="O973" s="136"/>
      <c r="P973" s="126"/>
      <c r="Q973" s="126"/>
      <c r="R973" s="126"/>
      <c r="S973" s="126"/>
      <c r="T973" s="126"/>
      <c r="U973" s="126"/>
    </row>
    <row r="974" spans="1:21" ht="15" customHeight="1" x14ac:dyDescent="0.25">
      <c r="A974" s="134" t="s">
        <v>608</v>
      </c>
      <c r="B974" s="135"/>
      <c r="C974" s="103" t="s">
        <v>1341</v>
      </c>
      <c r="D974" s="104"/>
      <c r="E974" s="104"/>
      <c r="F974" s="11" t="s">
        <v>1813</v>
      </c>
      <c r="G974" s="143">
        <v>0.5</v>
      </c>
      <c r="H974" s="137"/>
      <c r="I974" s="8">
        <v>0.6</v>
      </c>
      <c r="J974" s="143">
        <v>0.01</v>
      </c>
      <c r="K974" s="137"/>
      <c r="L974" s="137"/>
      <c r="M974" s="137"/>
      <c r="N974" s="137"/>
      <c r="O974" s="137"/>
      <c r="P974" s="100">
        <v>0.61</v>
      </c>
      <c r="Q974" s="101"/>
      <c r="R974" s="101"/>
      <c r="S974" s="101"/>
      <c r="T974" s="101"/>
      <c r="U974" s="101"/>
    </row>
    <row r="975" spans="1:21" ht="18" customHeight="1" x14ac:dyDescent="0.25">
      <c r="A975" s="134" t="s">
        <v>609</v>
      </c>
      <c r="B975" s="135"/>
      <c r="C975" s="103" t="s">
        <v>1342</v>
      </c>
      <c r="D975" s="104"/>
      <c r="E975" s="104"/>
      <c r="F975" s="11" t="s">
        <v>1813</v>
      </c>
      <c r="G975" s="143">
        <v>2.1800000000000002</v>
      </c>
      <c r="H975" s="137"/>
      <c r="I975" s="8">
        <v>2.62</v>
      </c>
      <c r="J975" s="143">
        <v>0.01</v>
      </c>
      <c r="K975" s="137"/>
      <c r="L975" s="137"/>
      <c r="M975" s="137"/>
      <c r="N975" s="137"/>
      <c r="O975" s="137"/>
      <c r="P975" s="100">
        <v>2.63</v>
      </c>
      <c r="Q975" s="101"/>
      <c r="R975" s="101"/>
      <c r="S975" s="101"/>
      <c r="T975" s="101"/>
      <c r="U975" s="101"/>
    </row>
    <row r="976" spans="1:21" ht="17.25" customHeight="1" x14ac:dyDescent="0.25">
      <c r="A976" s="134" t="s">
        <v>610</v>
      </c>
      <c r="B976" s="135"/>
      <c r="C976" s="103" t="s">
        <v>1343</v>
      </c>
      <c r="D976" s="104"/>
      <c r="E976" s="104"/>
      <c r="F976" s="11" t="s">
        <v>1813</v>
      </c>
      <c r="G976" s="143">
        <v>0.7</v>
      </c>
      <c r="H976" s="137"/>
      <c r="I976" s="8">
        <v>0.84</v>
      </c>
      <c r="J976" s="143">
        <v>0.01</v>
      </c>
      <c r="K976" s="137"/>
      <c r="L976" s="137"/>
      <c r="M976" s="137"/>
      <c r="N976" s="137"/>
      <c r="O976" s="137"/>
      <c r="P976" s="100">
        <v>0.85</v>
      </c>
      <c r="Q976" s="101"/>
      <c r="R976" s="101"/>
      <c r="S976" s="101"/>
      <c r="T976" s="101"/>
      <c r="U976" s="101"/>
    </row>
    <row r="977" spans="1:21" ht="18.75" customHeight="1" x14ac:dyDescent="0.25">
      <c r="A977" s="134" t="s">
        <v>611</v>
      </c>
      <c r="B977" s="135"/>
      <c r="C977" s="103" t="s">
        <v>1344</v>
      </c>
      <c r="D977" s="104"/>
      <c r="E977" s="104"/>
      <c r="F977" s="11" t="s">
        <v>1813</v>
      </c>
      <c r="G977" s="143">
        <v>0.12</v>
      </c>
      <c r="H977" s="137"/>
      <c r="I977" s="8">
        <v>0.14000000000000001</v>
      </c>
      <c r="J977" s="143">
        <v>0.01</v>
      </c>
      <c r="K977" s="137"/>
      <c r="L977" s="137"/>
      <c r="M977" s="137"/>
      <c r="N977" s="137"/>
      <c r="O977" s="137"/>
      <c r="P977" s="100">
        <v>0.15</v>
      </c>
      <c r="Q977" s="101"/>
      <c r="R977" s="101"/>
      <c r="S977" s="101"/>
      <c r="T977" s="101"/>
      <c r="U977" s="101"/>
    </row>
    <row r="978" spans="1:21" ht="16.5" customHeight="1" x14ac:dyDescent="0.25">
      <c r="A978" s="134" t="s">
        <v>612</v>
      </c>
      <c r="B978" s="135"/>
      <c r="C978" s="103" t="s">
        <v>1345</v>
      </c>
      <c r="D978" s="104"/>
      <c r="E978" s="104"/>
      <c r="F978" s="11" t="s">
        <v>1813</v>
      </c>
      <c r="G978" s="143">
        <v>7.0000000000000007E-2</v>
      </c>
      <c r="H978" s="137"/>
      <c r="I978" s="8">
        <v>0.08</v>
      </c>
      <c r="J978" s="143">
        <v>0.02</v>
      </c>
      <c r="K978" s="137"/>
      <c r="L978" s="137"/>
      <c r="M978" s="137"/>
      <c r="N978" s="137"/>
      <c r="O978" s="137"/>
      <c r="P978" s="100">
        <v>0.1</v>
      </c>
      <c r="Q978" s="101"/>
      <c r="R978" s="101"/>
      <c r="S978" s="101"/>
      <c r="T978" s="101"/>
      <c r="U978" s="101"/>
    </row>
    <row r="979" spans="1:21" ht="15.75" customHeight="1" x14ac:dyDescent="0.25">
      <c r="A979" s="186" t="s">
        <v>613</v>
      </c>
      <c r="B979" s="187"/>
      <c r="C979" s="187"/>
      <c r="D979" s="187"/>
      <c r="E979" s="187"/>
      <c r="F979" s="187"/>
      <c r="G979" s="187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</row>
    <row r="980" spans="1:21" ht="26.25" customHeight="1" x14ac:dyDescent="0.25">
      <c r="A980" s="165">
        <v>1</v>
      </c>
      <c r="B980" s="166"/>
      <c r="C980" s="163" t="s">
        <v>1346</v>
      </c>
      <c r="D980" s="164"/>
      <c r="E980" s="164"/>
      <c r="F980" s="7" t="s">
        <v>1860</v>
      </c>
      <c r="G980" s="143">
        <v>1.56</v>
      </c>
      <c r="H980" s="137"/>
      <c r="I980" s="8">
        <v>1.56</v>
      </c>
      <c r="J980" s="143">
        <v>0.1</v>
      </c>
      <c r="K980" s="137"/>
      <c r="L980" s="137"/>
      <c r="M980" s="137"/>
      <c r="N980" s="137"/>
      <c r="O980" s="137"/>
      <c r="P980" s="100">
        <v>1.66</v>
      </c>
      <c r="Q980" s="101"/>
      <c r="R980" s="101"/>
      <c r="S980" s="101"/>
      <c r="T980" s="101"/>
      <c r="U980" s="101"/>
    </row>
    <row r="981" spans="1:21" ht="21.75" customHeight="1" x14ac:dyDescent="0.25">
      <c r="A981" s="165">
        <v>2</v>
      </c>
      <c r="B981" s="166"/>
      <c r="C981" s="163" t="s">
        <v>1347</v>
      </c>
      <c r="D981" s="164"/>
      <c r="E981" s="164"/>
      <c r="F981" s="7" t="s">
        <v>1860</v>
      </c>
      <c r="G981" s="143">
        <v>4.1399999999999997</v>
      </c>
      <c r="H981" s="137"/>
      <c r="I981" s="8">
        <v>4.1399999999999997</v>
      </c>
      <c r="J981" s="143">
        <v>0.22</v>
      </c>
      <c r="K981" s="137"/>
      <c r="L981" s="137"/>
      <c r="M981" s="137"/>
      <c r="N981" s="137"/>
      <c r="O981" s="137"/>
      <c r="P981" s="100">
        <v>4.3600000000000003</v>
      </c>
      <c r="Q981" s="101"/>
      <c r="R981" s="101"/>
      <c r="S981" s="101"/>
      <c r="T981" s="101"/>
      <c r="U981" s="101"/>
    </row>
    <row r="982" spans="1:21" ht="22.5" customHeight="1" x14ac:dyDescent="0.25">
      <c r="A982" s="165">
        <v>3</v>
      </c>
      <c r="B982" s="166"/>
      <c r="C982" s="163" t="s">
        <v>1342</v>
      </c>
      <c r="D982" s="164"/>
      <c r="E982" s="164"/>
      <c r="F982" s="7" t="s">
        <v>1860</v>
      </c>
      <c r="G982" s="143">
        <v>6.52</v>
      </c>
      <c r="H982" s="137"/>
      <c r="I982" s="8">
        <v>6.52</v>
      </c>
      <c r="J982" s="143">
        <v>0.06</v>
      </c>
      <c r="K982" s="137"/>
      <c r="L982" s="137"/>
      <c r="M982" s="137"/>
      <c r="N982" s="137"/>
      <c r="O982" s="137"/>
      <c r="P982" s="100">
        <v>6.58</v>
      </c>
      <c r="Q982" s="101"/>
      <c r="R982" s="101"/>
      <c r="S982" s="101"/>
      <c r="T982" s="101"/>
      <c r="U982" s="101"/>
    </row>
    <row r="983" spans="1:21" ht="21" customHeight="1" x14ac:dyDescent="0.25">
      <c r="A983" s="165">
        <v>4</v>
      </c>
      <c r="B983" s="166"/>
      <c r="C983" s="163" t="s">
        <v>1348</v>
      </c>
      <c r="D983" s="164"/>
      <c r="E983" s="164"/>
      <c r="F983" s="7" t="s">
        <v>1860</v>
      </c>
      <c r="G983" s="143">
        <v>3.88</v>
      </c>
      <c r="H983" s="137"/>
      <c r="I983" s="8">
        <v>3.88</v>
      </c>
      <c r="J983" s="143">
        <v>0.94</v>
      </c>
      <c r="K983" s="137"/>
      <c r="L983" s="137"/>
      <c r="M983" s="137"/>
      <c r="N983" s="137"/>
      <c r="O983" s="137"/>
      <c r="P983" s="100">
        <v>4.82</v>
      </c>
      <c r="Q983" s="101"/>
      <c r="R983" s="101"/>
      <c r="S983" s="101"/>
      <c r="T983" s="101"/>
      <c r="U983" s="101"/>
    </row>
    <row r="984" spans="1:21" ht="18" customHeight="1" x14ac:dyDescent="0.25">
      <c r="A984" s="186" t="s">
        <v>614</v>
      </c>
      <c r="B984" s="187"/>
      <c r="C984" s="187"/>
      <c r="D984" s="187"/>
      <c r="E984" s="187"/>
      <c r="F984" s="187"/>
      <c r="G984" s="187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</row>
    <row r="985" spans="1:21" ht="48.75" customHeight="1" x14ac:dyDescent="0.25">
      <c r="A985" s="165">
        <v>1</v>
      </c>
      <c r="B985" s="166"/>
      <c r="C985" s="129" t="s">
        <v>1349</v>
      </c>
      <c r="D985" s="130"/>
      <c r="E985" s="130"/>
      <c r="F985" s="4"/>
      <c r="G985" s="136"/>
      <c r="H985" s="136"/>
      <c r="I985" s="5"/>
      <c r="J985" s="136"/>
      <c r="K985" s="136"/>
      <c r="L985" s="136"/>
      <c r="M985" s="136"/>
      <c r="N985" s="136"/>
      <c r="O985" s="136"/>
      <c r="P985" s="126"/>
      <c r="Q985" s="126"/>
      <c r="R985" s="126"/>
      <c r="S985" s="126"/>
      <c r="T985" s="126"/>
      <c r="U985" s="126"/>
    </row>
    <row r="986" spans="1:21" ht="21" customHeight="1" x14ac:dyDescent="0.25">
      <c r="A986" s="124" t="s">
        <v>53</v>
      </c>
      <c r="B986" s="125"/>
      <c r="C986" s="105" t="s">
        <v>1350</v>
      </c>
      <c r="D986" s="106"/>
      <c r="E986" s="106"/>
      <c r="F986" s="9"/>
      <c r="G986" s="137"/>
      <c r="H986" s="137"/>
      <c r="I986" s="10"/>
      <c r="J986" s="137"/>
      <c r="K986" s="137"/>
      <c r="L986" s="137"/>
      <c r="M986" s="137"/>
      <c r="N986" s="137"/>
      <c r="O986" s="137"/>
      <c r="P986" s="101"/>
      <c r="Q986" s="101"/>
      <c r="R986" s="101"/>
      <c r="S986" s="101"/>
      <c r="T986" s="101"/>
      <c r="U986" s="101"/>
    </row>
    <row r="987" spans="1:21" ht="26.25" customHeight="1" x14ac:dyDescent="0.25">
      <c r="A987" s="134" t="s">
        <v>136</v>
      </c>
      <c r="B987" s="135"/>
      <c r="C987" s="103" t="s">
        <v>1351</v>
      </c>
      <c r="D987" s="104"/>
      <c r="E987" s="104"/>
      <c r="F987" s="11" t="s">
        <v>1860</v>
      </c>
      <c r="G987" s="143">
        <v>5.05</v>
      </c>
      <c r="H987" s="137"/>
      <c r="I987" s="8">
        <v>5.05</v>
      </c>
      <c r="J987" s="143">
        <v>0.85</v>
      </c>
      <c r="K987" s="137"/>
      <c r="L987" s="137"/>
      <c r="M987" s="137"/>
      <c r="N987" s="137"/>
      <c r="O987" s="137"/>
      <c r="P987" s="100">
        <v>5.9</v>
      </c>
      <c r="Q987" s="101"/>
      <c r="R987" s="101"/>
      <c r="S987" s="101"/>
      <c r="T987" s="101"/>
      <c r="U987" s="101"/>
    </row>
    <row r="988" spans="1:21" ht="40.5" customHeight="1" x14ac:dyDescent="0.25">
      <c r="A988" s="134" t="s">
        <v>144</v>
      </c>
      <c r="B988" s="135"/>
      <c r="C988" s="103" t="s">
        <v>1352</v>
      </c>
      <c r="D988" s="104"/>
      <c r="E988" s="104"/>
      <c r="F988" s="11" t="s">
        <v>1860</v>
      </c>
      <c r="G988" s="143">
        <v>2.5299999999999998</v>
      </c>
      <c r="H988" s="137"/>
      <c r="I988" s="8">
        <v>2.5299999999999998</v>
      </c>
      <c r="J988" s="143">
        <v>0.85</v>
      </c>
      <c r="K988" s="137"/>
      <c r="L988" s="137"/>
      <c r="M988" s="137"/>
      <c r="N988" s="137"/>
      <c r="O988" s="137"/>
      <c r="P988" s="100">
        <v>3.38</v>
      </c>
      <c r="Q988" s="101"/>
      <c r="R988" s="101"/>
      <c r="S988" s="101"/>
      <c r="T988" s="101"/>
      <c r="U988" s="101"/>
    </row>
    <row r="989" spans="1:21" ht="27" customHeight="1" x14ac:dyDescent="0.25">
      <c r="A989" s="134" t="s">
        <v>147</v>
      </c>
      <c r="B989" s="135"/>
      <c r="C989" s="103" t="s">
        <v>1353</v>
      </c>
      <c r="D989" s="104"/>
      <c r="E989" s="104"/>
      <c r="F989" s="11" t="s">
        <v>1860</v>
      </c>
      <c r="G989" s="143">
        <v>3.79</v>
      </c>
      <c r="H989" s="137"/>
      <c r="I989" s="8">
        <v>3.79</v>
      </c>
      <c r="J989" s="143">
        <v>1.61</v>
      </c>
      <c r="K989" s="137"/>
      <c r="L989" s="137"/>
      <c r="M989" s="137"/>
      <c r="N989" s="137"/>
      <c r="O989" s="137"/>
      <c r="P989" s="100">
        <v>5.4</v>
      </c>
      <c r="Q989" s="101"/>
      <c r="R989" s="101"/>
      <c r="S989" s="101"/>
      <c r="T989" s="101"/>
      <c r="U989" s="101"/>
    </row>
    <row r="990" spans="1:21" ht="22.5" customHeight="1" x14ac:dyDescent="0.25">
      <c r="A990" s="134" t="s">
        <v>150</v>
      </c>
      <c r="B990" s="135"/>
      <c r="C990" s="103" t="s">
        <v>1354</v>
      </c>
      <c r="D990" s="104"/>
      <c r="E990" s="104"/>
      <c r="F990" s="11" t="s">
        <v>1860</v>
      </c>
      <c r="G990" s="143">
        <v>7.58</v>
      </c>
      <c r="H990" s="137"/>
      <c r="I990" s="8">
        <v>7.58</v>
      </c>
      <c r="J990" s="143">
        <v>1.61</v>
      </c>
      <c r="K990" s="137"/>
      <c r="L990" s="137"/>
      <c r="M990" s="137"/>
      <c r="N990" s="137"/>
      <c r="O990" s="137"/>
      <c r="P990" s="100">
        <v>9.19</v>
      </c>
      <c r="Q990" s="101"/>
      <c r="R990" s="101"/>
      <c r="S990" s="101"/>
      <c r="T990" s="101"/>
      <c r="U990" s="101"/>
    </row>
    <row r="991" spans="1:21" ht="21" customHeight="1" x14ac:dyDescent="0.25">
      <c r="A991" s="134" t="s">
        <v>615</v>
      </c>
      <c r="B991" s="135"/>
      <c r="C991" s="103" t="s">
        <v>1355</v>
      </c>
      <c r="D991" s="104"/>
      <c r="E991" s="104"/>
      <c r="F991" s="11" t="s">
        <v>1860</v>
      </c>
      <c r="G991" s="143">
        <v>2.71</v>
      </c>
      <c r="H991" s="137"/>
      <c r="I991" s="8">
        <v>2.71</v>
      </c>
      <c r="J991" s="143">
        <v>0.87</v>
      </c>
      <c r="K991" s="137"/>
      <c r="L991" s="137"/>
      <c r="M991" s="137"/>
      <c r="N991" s="137"/>
      <c r="O991" s="137"/>
      <c r="P991" s="100">
        <v>3.58</v>
      </c>
      <c r="Q991" s="101"/>
      <c r="R991" s="101"/>
      <c r="S991" s="101"/>
      <c r="T991" s="101"/>
      <c r="U991" s="101"/>
    </row>
    <row r="992" spans="1:21" ht="21" customHeight="1" x14ac:dyDescent="0.25">
      <c r="A992" s="134" t="s">
        <v>616</v>
      </c>
      <c r="B992" s="135"/>
      <c r="C992" s="103" t="s">
        <v>1356</v>
      </c>
      <c r="D992" s="104"/>
      <c r="E992" s="104"/>
      <c r="F992" s="11" t="s">
        <v>1860</v>
      </c>
      <c r="G992" s="143">
        <v>6.32</v>
      </c>
      <c r="H992" s="137"/>
      <c r="I992" s="8">
        <v>6.32</v>
      </c>
      <c r="J992" s="143">
        <v>1.61</v>
      </c>
      <c r="K992" s="137"/>
      <c r="L992" s="137"/>
      <c r="M992" s="137"/>
      <c r="N992" s="137"/>
      <c r="O992" s="137"/>
      <c r="P992" s="100">
        <v>7.93</v>
      </c>
      <c r="Q992" s="101"/>
      <c r="R992" s="101"/>
      <c r="S992" s="101"/>
      <c r="T992" s="101"/>
      <c r="U992" s="101"/>
    </row>
    <row r="993" spans="1:21" ht="21" customHeight="1" x14ac:dyDescent="0.25">
      <c r="A993" s="134" t="s">
        <v>617</v>
      </c>
      <c r="B993" s="135"/>
      <c r="C993" s="103" t="s">
        <v>1357</v>
      </c>
      <c r="D993" s="104"/>
      <c r="E993" s="104"/>
      <c r="F993" s="11" t="s">
        <v>1860</v>
      </c>
      <c r="G993" s="143">
        <v>3.79</v>
      </c>
      <c r="H993" s="137"/>
      <c r="I993" s="8">
        <v>3.79</v>
      </c>
      <c r="J993" s="143">
        <v>0.87</v>
      </c>
      <c r="K993" s="137"/>
      <c r="L993" s="137"/>
      <c r="M993" s="137"/>
      <c r="N993" s="137"/>
      <c r="O993" s="137"/>
      <c r="P993" s="100">
        <v>4.66</v>
      </c>
      <c r="Q993" s="101"/>
      <c r="R993" s="101"/>
      <c r="S993" s="101"/>
      <c r="T993" s="101"/>
      <c r="U993" s="101"/>
    </row>
    <row r="994" spans="1:21" ht="21" customHeight="1" x14ac:dyDescent="0.25">
      <c r="A994" s="134" t="s">
        <v>618</v>
      </c>
      <c r="B994" s="135"/>
      <c r="C994" s="103" t="s">
        <v>1358</v>
      </c>
      <c r="D994" s="104"/>
      <c r="E994" s="104"/>
      <c r="F994" s="11" t="s">
        <v>1860</v>
      </c>
      <c r="G994" s="143">
        <v>5.05</v>
      </c>
      <c r="H994" s="137"/>
      <c r="I994" s="8">
        <v>5.05</v>
      </c>
      <c r="J994" s="143">
        <v>2.0299999999999998</v>
      </c>
      <c r="K994" s="137"/>
      <c r="L994" s="137"/>
      <c r="M994" s="137"/>
      <c r="N994" s="137"/>
      <c r="O994" s="137"/>
      <c r="P994" s="100">
        <v>7.08</v>
      </c>
      <c r="Q994" s="101"/>
      <c r="R994" s="101"/>
      <c r="S994" s="101"/>
      <c r="T994" s="101"/>
      <c r="U994" s="101"/>
    </row>
    <row r="995" spans="1:21" ht="25.5" customHeight="1" x14ac:dyDescent="0.25">
      <c r="A995" s="134" t="s">
        <v>619</v>
      </c>
      <c r="B995" s="135"/>
      <c r="C995" s="103" t="s">
        <v>1359</v>
      </c>
      <c r="D995" s="104"/>
      <c r="E995" s="104"/>
      <c r="F995" s="11" t="s">
        <v>1860</v>
      </c>
      <c r="G995" s="143">
        <v>5.05</v>
      </c>
      <c r="H995" s="137"/>
      <c r="I995" s="8">
        <v>5.05</v>
      </c>
      <c r="J995" s="137"/>
      <c r="K995" s="137"/>
      <c r="L995" s="137"/>
      <c r="M995" s="137"/>
      <c r="N995" s="137"/>
      <c r="O995" s="137"/>
      <c r="P995" s="100">
        <v>5.05</v>
      </c>
      <c r="Q995" s="101"/>
      <c r="R995" s="101"/>
      <c r="S995" s="101"/>
      <c r="T995" s="101"/>
      <c r="U995" s="101"/>
    </row>
    <row r="996" spans="1:21" ht="16.5" customHeight="1" x14ac:dyDescent="0.25">
      <c r="A996" s="124" t="s">
        <v>54</v>
      </c>
      <c r="B996" s="125"/>
      <c r="C996" s="105" t="s">
        <v>1360</v>
      </c>
      <c r="D996" s="106"/>
      <c r="E996" s="106"/>
      <c r="F996" s="9"/>
      <c r="G996" s="137"/>
      <c r="H996" s="137"/>
      <c r="I996" s="10"/>
      <c r="J996" s="137"/>
      <c r="K996" s="137"/>
      <c r="L996" s="137"/>
      <c r="M996" s="137"/>
      <c r="N996" s="137"/>
      <c r="O996" s="137"/>
      <c r="P996" s="101"/>
      <c r="Q996" s="101"/>
      <c r="R996" s="101"/>
      <c r="S996" s="101"/>
      <c r="T996" s="101"/>
      <c r="U996" s="101"/>
    </row>
    <row r="997" spans="1:21" ht="42" customHeight="1" x14ac:dyDescent="0.25">
      <c r="A997" s="134" t="s">
        <v>153</v>
      </c>
      <c r="B997" s="135"/>
      <c r="C997" s="103" t="s">
        <v>1361</v>
      </c>
      <c r="D997" s="104"/>
      <c r="E997" s="104"/>
      <c r="F997" s="11" t="s">
        <v>1860</v>
      </c>
      <c r="G997" s="143">
        <v>5.27</v>
      </c>
      <c r="H997" s="137"/>
      <c r="I997" s="8">
        <v>5.27</v>
      </c>
      <c r="J997" s="143">
        <v>0.51</v>
      </c>
      <c r="K997" s="137"/>
      <c r="L997" s="137"/>
      <c r="M997" s="137"/>
      <c r="N997" s="137"/>
      <c r="O997" s="137"/>
      <c r="P997" s="100">
        <v>5.78</v>
      </c>
      <c r="Q997" s="101"/>
      <c r="R997" s="101"/>
      <c r="S997" s="101"/>
      <c r="T997" s="101"/>
      <c r="U997" s="101"/>
    </row>
    <row r="998" spans="1:21" ht="21" customHeight="1" x14ac:dyDescent="0.25">
      <c r="A998" s="134" t="s">
        <v>432</v>
      </c>
      <c r="B998" s="135"/>
      <c r="C998" s="103" t="s">
        <v>1879</v>
      </c>
      <c r="D998" s="104"/>
      <c r="E998" s="104"/>
      <c r="F998" s="11" t="s">
        <v>1860</v>
      </c>
      <c r="G998" s="143">
        <v>6.59</v>
      </c>
      <c r="H998" s="137"/>
      <c r="I998" s="8">
        <v>6.59</v>
      </c>
      <c r="J998" s="143">
        <v>2.0299999999999998</v>
      </c>
      <c r="K998" s="137"/>
      <c r="L998" s="137"/>
      <c r="M998" s="137"/>
      <c r="N998" s="137"/>
      <c r="O998" s="137"/>
      <c r="P998" s="100">
        <v>8.6199999999999992</v>
      </c>
      <c r="Q998" s="101"/>
      <c r="R998" s="101"/>
      <c r="S998" s="101"/>
      <c r="T998" s="101"/>
      <c r="U998" s="101"/>
    </row>
    <row r="999" spans="1:21" ht="21" customHeight="1" x14ac:dyDescent="0.25">
      <c r="A999" s="134" t="s">
        <v>620</v>
      </c>
      <c r="B999" s="135"/>
      <c r="C999" s="103" t="s">
        <v>1880</v>
      </c>
      <c r="D999" s="104"/>
      <c r="E999" s="104"/>
      <c r="F999" s="11" t="s">
        <v>1860</v>
      </c>
      <c r="G999" s="143">
        <v>5.27</v>
      </c>
      <c r="H999" s="137"/>
      <c r="I999" s="8">
        <v>5.27</v>
      </c>
      <c r="J999" s="143">
        <v>2.0299999999999998</v>
      </c>
      <c r="K999" s="137"/>
      <c r="L999" s="137"/>
      <c r="M999" s="137"/>
      <c r="N999" s="137"/>
      <c r="O999" s="137"/>
      <c r="P999" s="100">
        <v>7.3</v>
      </c>
      <c r="Q999" s="101"/>
      <c r="R999" s="101"/>
      <c r="S999" s="101"/>
      <c r="T999" s="101"/>
      <c r="U999" s="101"/>
    </row>
    <row r="1000" spans="1:21" ht="21" customHeight="1" x14ac:dyDescent="0.25">
      <c r="A1000" s="134" t="s">
        <v>621</v>
      </c>
      <c r="B1000" s="135"/>
      <c r="C1000" s="103" t="s">
        <v>1881</v>
      </c>
      <c r="D1000" s="104"/>
      <c r="E1000" s="104"/>
      <c r="F1000" s="11" t="s">
        <v>1860</v>
      </c>
      <c r="G1000" s="143">
        <v>5.27</v>
      </c>
      <c r="H1000" s="137"/>
      <c r="I1000" s="8">
        <v>5.27</v>
      </c>
      <c r="J1000" s="143">
        <v>2.0299999999999998</v>
      </c>
      <c r="K1000" s="137"/>
      <c r="L1000" s="137"/>
      <c r="M1000" s="137"/>
      <c r="N1000" s="137"/>
      <c r="O1000" s="137"/>
      <c r="P1000" s="100">
        <v>7.3</v>
      </c>
      <c r="Q1000" s="101"/>
      <c r="R1000" s="101"/>
      <c r="S1000" s="101"/>
      <c r="T1000" s="101"/>
      <c r="U1000" s="101"/>
    </row>
    <row r="1001" spans="1:21" ht="18" customHeight="1" x14ac:dyDescent="0.25">
      <c r="A1001" s="186" t="s">
        <v>622</v>
      </c>
      <c r="B1001" s="187"/>
      <c r="C1001" s="187"/>
      <c r="D1001" s="187"/>
      <c r="E1001" s="187"/>
      <c r="F1001" s="187"/>
      <c r="G1001" s="187"/>
      <c r="H1001" s="187"/>
      <c r="I1001" s="187"/>
      <c r="J1001" s="187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</row>
    <row r="1002" spans="1:21" ht="36.75" customHeight="1" x14ac:dyDescent="0.25">
      <c r="A1002" s="165">
        <v>1</v>
      </c>
      <c r="B1002" s="166"/>
      <c r="C1002" s="129" t="s">
        <v>1362</v>
      </c>
      <c r="D1002" s="130"/>
      <c r="E1002" s="130"/>
      <c r="F1002" s="4"/>
      <c r="G1002" s="136"/>
      <c r="H1002" s="136"/>
      <c r="I1002" s="5"/>
      <c r="J1002" s="136"/>
      <c r="K1002" s="136"/>
      <c r="L1002" s="136"/>
      <c r="M1002" s="136"/>
      <c r="N1002" s="136"/>
      <c r="O1002" s="136"/>
      <c r="P1002" s="126"/>
      <c r="Q1002" s="126"/>
      <c r="R1002" s="126"/>
      <c r="S1002" s="126"/>
      <c r="T1002" s="126"/>
      <c r="U1002" s="126"/>
    </row>
    <row r="1003" spans="1:21" ht="21" customHeight="1" x14ac:dyDescent="0.25">
      <c r="A1003" s="134" t="s">
        <v>53</v>
      </c>
      <c r="B1003" s="135"/>
      <c r="C1003" s="103" t="s">
        <v>1363</v>
      </c>
      <c r="D1003" s="104"/>
      <c r="E1003" s="104"/>
      <c r="F1003" s="11" t="s">
        <v>1824</v>
      </c>
      <c r="G1003" s="143">
        <v>4.96</v>
      </c>
      <c r="H1003" s="137"/>
      <c r="I1003" s="8">
        <v>5.96</v>
      </c>
      <c r="J1003" s="137"/>
      <c r="K1003" s="137"/>
      <c r="L1003" s="137"/>
      <c r="M1003" s="137"/>
      <c r="N1003" s="137"/>
      <c r="O1003" s="137"/>
      <c r="P1003" s="100">
        <v>5.96</v>
      </c>
      <c r="Q1003" s="101"/>
      <c r="R1003" s="101"/>
      <c r="S1003" s="101"/>
      <c r="T1003" s="101"/>
      <c r="U1003" s="101"/>
    </row>
    <row r="1004" spans="1:21" ht="25.5" customHeight="1" x14ac:dyDescent="0.25">
      <c r="A1004" s="134" t="s">
        <v>54</v>
      </c>
      <c r="B1004" s="135"/>
      <c r="C1004" s="103" t="s">
        <v>1364</v>
      </c>
      <c r="D1004" s="104"/>
      <c r="E1004" s="104"/>
      <c r="F1004" s="11" t="s">
        <v>1824</v>
      </c>
      <c r="G1004" s="143">
        <v>4.46</v>
      </c>
      <c r="H1004" s="137"/>
      <c r="I1004" s="8">
        <v>5.35</v>
      </c>
      <c r="J1004" s="137"/>
      <c r="K1004" s="137"/>
      <c r="L1004" s="137"/>
      <c r="M1004" s="137"/>
      <c r="N1004" s="137"/>
      <c r="O1004" s="137"/>
      <c r="P1004" s="100">
        <v>5.35</v>
      </c>
      <c r="Q1004" s="101"/>
      <c r="R1004" s="101"/>
      <c r="S1004" s="101"/>
      <c r="T1004" s="101"/>
      <c r="U1004" s="101"/>
    </row>
    <row r="1005" spans="1:21" ht="27.75" customHeight="1" x14ac:dyDescent="0.25">
      <c r="A1005" s="134" t="s">
        <v>55</v>
      </c>
      <c r="B1005" s="135"/>
      <c r="C1005" s="103" t="s">
        <v>1365</v>
      </c>
      <c r="D1005" s="104"/>
      <c r="E1005" s="104"/>
      <c r="F1005" s="11" t="s">
        <v>1824</v>
      </c>
      <c r="G1005" s="143">
        <v>11.1</v>
      </c>
      <c r="H1005" s="137"/>
      <c r="I1005" s="8">
        <v>13.32</v>
      </c>
      <c r="J1005" s="137"/>
      <c r="K1005" s="137"/>
      <c r="L1005" s="137"/>
      <c r="M1005" s="137"/>
      <c r="N1005" s="137"/>
      <c r="O1005" s="137"/>
      <c r="P1005" s="100">
        <v>13.32</v>
      </c>
      <c r="Q1005" s="101"/>
      <c r="R1005" s="101"/>
      <c r="S1005" s="101"/>
      <c r="T1005" s="101"/>
      <c r="U1005" s="101"/>
    </row>
    <row r="1006" spans="1:21" ht="19.5" customHeight="1" x14ac:dyDescent="0.25">
      <c r="A1006" s="186" t="s">
        <v>623</v>
      </c>
      <c r="B1006" s="187"/>
      <c r="C1006" s="187"/>
      <c r="D1006" s="187"/>
      <c r="E1006" s="187"/>
      <c r="F1006" s="187"/>
      <c r="G1006" s="187"/>
      <c r="H1006" s="187"/>
      <c r="I1006" s="187"/>
      <c r="J1006" s="187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</row>
    <row r="1007" spans="1:21" ht="27" customHeight="1" x14ac:dyDescent="0.25">
      <c r="A1007" s="127">
        <v>1</v>
      </c>
      <c r="B1007" s="128"/>
      <c r="C1007" s="129" t="s">
        <v>1366</v>
      </c>
      <c r="D1007" s="130"/>
      <c r="E1007" s="130"/>
      <c r="F1007" s="4"/>
      <c r="G1007" s="136"/>
      <c r="H1007" s="136"/>
      <c r="I1007" s="5"/>
      <c r="J1007" s="136"/>
      <c r="K1007" s="136"/>
      <c r="L1007" s="136"/>
      <c r="M1007" s="136"/>
      <c r="N1007" s="136"/>
      <c r="O1007" s="136"/>
      <c r="P1007" s="126"/>
      <c r="Q1007" s="126"/>
      <c r="R1007" s="126"/>
      <c r="S1007" s="126"/>
      <c r="T1007" s="126"/>
      <c r="U1007" s="126"/>
    </row>
    <row r="1008" spans="1:21" ht="21" customHeight="1" x14ac:dyDescent="0.25">
      <c r="A1008" s="124" t="s">
        <v>53</v>
      </c>
      <c r="B1008" s="125"/>
      <c r="C1008" s="105" t="s">
        <v>1367</v>
      </c>
      <c r="D1008" s="106"/>
      <c r="E1008" s="106"/>
      <c r="F1008" s="9"/>
      <c r="G1008" s="137"/>
      <c r="H1008" s="137"/>
      <c r="I1008" s="10"/>
      <c r="J1008" s="137"/>
      <c r="K1008" s="137"/>
      <c r="L1008" s="137"/>
      <c r="M1008" s="137"/>
      <c r="N1008" s="137"/>
      <c r="O1008" s="137"/>
      <c r="P1008" s="101"/>
      <c r="Q1008" s="101"/>
      <c r="R1008" s="101"/>
      <c r="S1008" s="101"/>
      <c r="T1008" s="101"/>
      <c r="U1008" s="101"/>
    </row>
    <row r="1009" spans="1:21" ht="54.75" customHeight="1" x14ac:dyDescent="0.25">
      <c r="A1009" s="134" t="s">
        <v>136</v>
      </c>
      <c r="B1009" s="135"/>
      <c r="C1009" s="103" t="s">
        <v>1368</v>
      </c>
      <c r="D1009" s="104"/>
      <c r="E1009" s="104"/>
      <c r="F1009" s="11" t="s">
        <v>1820</v>
      </c>
      <c r="G1009" s="143">
        <v>4.8</v>
      </c>
      <c r="H1009" s="137"/>
      <c r="I1009" s="8">
        <v>5.75</v>
      </c>
      <c r="J1009" s="137"/>
      <c r="K1009" s="137"/>
      <c r="L1009" s="137"/>
      <c r="M1009" s="137"/>
      <c r="N1009" s="137"/>
      <c r="O1009" s="137"/>
      <c r="P1009" s="100">
        <v>5.75</v>
      </c>
      <c r="Q1009" s="101"/>
      <c r="R1009" s="101"/>
      <c r="S1009" s="101"/>
      <c r="T1009" s="101"/>
      <c r="U1009" s="101"/>
    </row>
    <row r="1010" spans="1:21" ht="50.25" customHeight="1" x14ac:dyDescent="0.25">
      <c r="A1010" s="134" t="s">
        <v>144</v>
      </c>
      <c r="B1010" s="135"/>
      <c r="C1010" s="103" t="s">
        <v>1369</v>
      </c>
      <c r="D1010" s="104"/>
      <c r="E1010" s="104"/>
      <c r="F1010" s="11" t="s">
        <v>1820</v>
      </c>
      <c r="G1010" s="143">
        <v>4.9000000000000004</v>
      </c>
      <c r="H1010" s="137"/>
      <c r="I1010" s="8">
        <v>5.88</v>
      </c>
      <c r="J1010" s="137"/>
      <c r="K1010" s="137"/>
      <c r="L1010" s="137"/>
      <c r="M1010" s="137"/>
      <c r="N1010" s="137"/>
      <c r="O1010" s="137"/>
      <c r="P1010" s="100">
        <v>5.88</v>
      </c>
      <c r="Q1010" s="101"/>
      <c r="R1010" s="101"/>
      <c r="S1010" s="101"/>
      <c r="T1010" s="101"/>
      <c r="U1010" s="101"/>
    </row>
    <row r="1011" spans="1:21" ht="51" customHeight="1" x14ac:dyDescent="0.25">
      <c r="A1011" s="134" t="s">
        <v>147</v>
      </c>
      <c r="B1011" s="135"/>
      <c r="C1011" s="103" t="s">
        <v>1370</v>
      </c>
      <c r="D1011" s="104"/>
      <c r="E1011" s="104"/>
      <c r="F1011" s="11" t="s">
        <v>1820</v>
      </c>
      <c r="G1011" s="143">
        <v>5.13</v>
      </c>
      <c r="H1011" s="137"/>
      <c r="I1011" s="8">
        <v>6.16</v>
      </c>
      <c r="J1011" s="137"/>
      <c r="K1011" s="137"/>
      <c r="L1011" s="137"/>
      <c r="M1011" s="137"/>
      <c r="N1011" s="137"/>
      <c r="O1011" s="137"/>
      <c r="P1011" s="100">
        <v>6.16</v>
      </c>
      <c r="Q1011" s="101"/>
      <c r="R1011" s="101"/>
      <c r="S1011" s="101"/>
      <c r="T1011" s="101"/>
      <c r="U1011" s="101"/>
    </row>
    <row r="1012" spans="1:21" ht="51.75" customHeight="1" x14ac:dyDescent="0.25">
      <c r="A1012" s="134" t="s">
        <v>150</v>
      </c>
      <c r="B1012" s="135"/>
      <c r="C1012" s="103" t="s">
        <v>1371</v>
      </c>
      <c r="D1012" s="104"/>
      <c r="E1012" s="104"/>
      <c r="F1012" s="11" t="s">
        <v>1820</v>
      </c>
      <c r="G1012" s="143">
        <v>4.95</v>
      </c>
      <c r="H1012" s="137"/>
      <c r="I1012" s="8">
        <v>5.94</v>
      </c>
      <c r="J1012" s="137"/>
      <c r="K1012" s="137"/>
      <c r="L1012" s="137"/>
      <c r="M1012" s="137"/>
      <c r="N1012" s="137"/>
      <c r="O1012" s="137"/>
      <c r="P1012" s="100">
        <v>5.94</v>
      </c>
      <c r="Q1012" s="101"/>
      <c r="R1012" s="101"/>
      <c r="S1012" s="101"/>
      <c r="T1012" s="101"/>
      <c r="U1012" s="101"/>
    </row>
    <row r="1013" spans="1:21" ht="27" customHeight="1" x14ac:dyDescent="0.25">
      <c r="A1013" s="124" t="s">
        <v>54</v>
      </c>
      <c r="B1013" s="125"/>
      <c r="C1013" s="105" t="s">
        <v>1372</v>
      </c>
      <c r="D1013" s="106"/>
      <c r="E1013" s="106"/>
      <c r="F1013" s="9"/>
      <c r="G1013" s="137"/>
      <c r="H1013" s="137"/>
      <c r="I1013" s="10"/>
      <c r="J1013" s="137"/>
      <c r="K1013" s="137"/>
      <c r="L1013" s="137"/>
      <c r="M1013" s="137"/>
      <c r="N1013" s="137"/>
      <c r="O1013" s="137"/>
      <c r="P1013" s="101"/>
      <c r="Q1013" s="101"/>
      <c r="R1013" s="101"/>
      <c r="S1013" s="101"/>
      <c r="T1013" s="101"/>
      <c r="U1013" s="101"/>
    </row>
    <row r="1014" spans="1:21" ht="52.5" customHeight="1" x14ac:dyDescent="0.25">
      <c r="A1014" s="134" t="s">
        <v>153</v>
      </c>
      <c r="B1014" s="135"/>
      <c r="C1014" s="103" t="s">
        <v>1373</v>
      </c>
      <c r="D1014" s="104"/>
      <c r="E1014" s="104"/>
      <c r="F1014" s="11" t="s">
        <v>1820</v>
      </c>
      <c r="G1014" s="143">
        <v>4.91</v>
      </c>
      <c r="H1014" s="137"/>
      <c r="I1014" s="8">
        <v>5.89</v>
      </c>
      <c r="J1014" s="137"/>
      <c r="K1014" s="137"/>
      <c r="L1014" s="137"/>
      <c r="M1014" s="137"/>
      <c r="N1014" s="137"/>
      <c r="O1014" s="137"/>
      <c r="P1014" s="100">
        <v>5.89</v>
      </c>
      <c r="Q1014" s="101"/>
      <c r="R1014" s="101"/>
      <c r="S1014" s="101"/>
      <c r="T1014" s="101"/>
      <c r="U1014" s="101"/>
    </row>
    <row r="1015" spans="1:21" ht="16.5" customHeight="1" x14ac:dyDescent="0.25">
      <c r="A1015" s="124" t="s">
        <v>55</v>
      </c>
      <c r="B1015" s="125"/>
      <c r="C1015" s="105" t="s">
        <v>1374</v>
      </c>
      <c r="D1015" s="106"/>
      <c r="E1015" s="106"/>
      <c r="F1015" s="9"/>
      <c r="G1015" s="137"/>
      <c r="H1015" s="137"/>
      <c r="I1015" s="10"/>
      <c r="J1015" s="137"/>
      <c r="K1015" s="137"/>
      <c r="L1015" s="137"/>
      <c r="M1015" s="137"/>
      <c r="N1015" s="137"/>
      <c r="O1015" s="137"/>
      <c r="P1015" s="101"/>
      <c r="Q1015" s="101"/>
      <c r="R1015" s="101"/>
      <c r="S1015" s="101"/>
      <c r="T1015" s="101"/>
      <c r="U1015" s="101"/>
    </row>
    <row r="1016" spans="1:21" ht="53.25" customHeight="1" x14ac:dyDescent="0.25">
      <c r="A1016" s="134" t="s">
        <v>157</v>
      </c>
      <c r="B1016" s="135"/>
      <c r="C1016" s="103" t="s">
        <v>1375</v>
      </c>
      <c r="D1016" s="104"/>
      <c r="E1016" s="104"/>
      <c r="F1016" s="11" t="s">
        <v>1820</v>
      </c>
      <c r="G1016" s="143">
        <v>4.3</v>
      </c>
      <c r="H1016" s="137"/>
      <c r="I1016" s="8">
        <v>5.16</v>
      </c>
      <c r="J1016" s="137"/>
      <c r="K1016" s="137"/>
      <c r="L1016" s="137"/>
      <c r="M1016" s="137"/>
      <c r="N1016" s="137"/>
      <c r="O1016" s="137"/>
      <c r="P1016" s="100">
        <v>5.16</v>
      </c>
      <c r="Q1016" s="101"/>
      <c r="R1016" s="101"/>
      <c r="S1016" s="101"/>
      <c r="T1016" s="101"/>
      <c r="U1016" s="101"/>
    </row>
    <row r="1017" spans="1:21" ht="21" customHeight="1" x14ac:dyDescent="0.25">
      <c r="A1017" s="124" t="s">
        <v>56</v>
      </c>
      <c r="B1017" s="125"/>
      <c r="C1017" s="105" t="s">
        <v>1376</v>
      </c>
      <c r="D1017" s="106"/>
      <c r="E1017" s="106"/>
      <c r="F1017" s="9"/>
      <c r="G1017" s="137"/>
      <c r="H1017" s="137"/>
      <c r="I1017" s="10"/>
      <c r="J1017" s="137"/>
      <c r="K1017" s="137"/>
      <c r="L1017" s="137"/>
      <c r="M1017" s="137"/>
      <c r="N1017" s="137"/>
      <c r="O1017" s="137"/>
      <c r="P1017" s="101"/>
      <c r="Q1017" s="101"/>
      <c r="R1017" s="101"/>
      <c r="S1017" s="101"/>
      <c r="T1017" s="101"/>
      <c r="U1017" s="101"/>
    </row>
    <row r="1018" spans="1:21" ht="52.5" customHeight="1" x14ac:dyDescent="0.25">
      <c r="A1018" s="134" t="s">
        <v>178</v>
      </c>
      <c r="B1018" s="135"/>
      <c r="C1018" s="103" t="s">
        <v>1377</v>
      </c>
      <c r="D1018" s="104"/>
      <c r="E1018" s="104"/>
      <c r="F1018" s="11" t="s">
        <v>1820</v>
      </c>
      <c r="G1018" s="143">
        <v>6.82</v>
      </c>
      <c r="H1018" s="137"/>
      <c r="I1018" s="8">
        <v>8.19</v>
      </c>
      <c r="J1018" s="137"/>
      <c r="K1018" s="137"/>
      <c r="L1018" s="137"/>
      <c r="M1018" s="137"/>
      <c r="N1018" s="137"/>
      <c r="O1018" s="137"/>
      <c r="P1018" s="100">
        <v>8.19</v>
      </c>
      <c r="Q1018" s="101"/>
      <c r="R1018" s="101"/>
      <c r="S1018" s="101"/>
      <c r="T1018" s="101"/>
      <c r="U1018" s="101"/>
    </row>
    <row r="1019" spans="1:21" ht="21" customHeight="1" x14ac:dyDescent="0.25">
      <c r="A1019" s="124" t="s">
        <v>57</v>
      </c>
      <c r="B1019" s="125"/>
      <c r="C1019" s="105" t="s">
        <v>1378</v>
      </c>
      <c r="D1019" s="106"/>
      <c r="E1019" s="106"/>
      <c r="F1019" s="9"/>
      <c r="G1019" s="137"/>
      <c r="H1019" s="137"/>
      <c r="I1019" s="10"/>
      <c r="J1019" s="137"/>
      <c r="K1019" s="137"/>
      <c r="L1019" s="137"/>
      <c r="M1019" s="137"/>
      <c r="N1019" s="137"/>
      <c r="O1019" s="137"/>
      <c r="P1019" s="101"/>
      <c r="Q1019" s="101"/>
      <c r="R1019" s="101"/>
      <c r="S1019" s="101"/>
      <c r="T1019" s="101"/>
      <c r="U1019" s="101"/>
    </row>
    <row r="1020" spans="1:21" ht="51.75" customHeight="1" x14ac:dyDescent="0.25">
      <c r="A1020" s="134" t="s">
        <v>181</v>
      </c>
      <c r="B1020" s="135"/>
      <c r="C1020" s="103" t="s">
        <v>1379</v>
      </c>
      <c r="D1020" s="104"/>
      <c r="E1020" s="104"/>
      <c r="F1020" s="11" t="s">
        <v>1820</v>
      </c>
      <c r="G1020" s="143">
        <v>7.1</v>
      </c>
      <c r="H1020" s="137"/>
      <c r="I1020" s="8">
        <v>8.52</v>
      </c>
      <c r="J1020" s="137"/>
      <c r="K1020" s="137"/>
      <c r="L1020" s="137"/>
      <c r="M1020" s="137"/>
      <c r="N1020" s="137"/>
      <c r="O1020" s="137"/>
      <c r="P1020" s="100">
        <v>8.52</v>
      </c>
      <c r="Q1020" s="101"/>
      <c r="R1020" s="101"/>
      <c r="S1020" s="101"/>
      <c r="T1020" s="101"/>
      <c r="U1020" s="101"/>
    </row>
    <row r="1021" spans="1:21" ht="21" customHeight="1" x14ac:dyDescent="0.25">
      <c r="A1021" s="124" t="s">
        <v>58</v>
      </c>
      <c r="B1021" s="125"/>
      <c r="C1021" s="105" t="s">
        <v>1380</v>
      </c>
      <c r="D1021" s="106"/>
      <c r="E1021" s="106"/>
      <c r="F1021" s="9"/>
      <c r="G1021" s="137"/>
      <c r="H1021" s="137"/>
      <c r="I1021" s="10"/>
      <c r="J1021" s="137"/>
      <c r="K1021" s="137"/>
      <c r="L1021" s="137"/>
      <c r="M1021" s="137"/>
      <c r="N1021" s="137"/>
      <c r="O1021" s="137"/>
      <c r="P1021" s="101"/>
      <c r="Q1021" s="101"/>
      <c r="R1021" s="101"/>
      <c r="S1021" s="101"/>
      <c r="T1021" s="101"/>
      <c r="U1021" s="101"/>
    </row>
    <row r="1022" spans="1:21" ht="51.75" customHeight="1" x14ac:dyDescent="0.25">
      <c r="A1022" s="134" t="s">
        <v>122</v>
      </c>
      <c r="B1022" s="135"/>
      <c r="C1022" s="103" t="s">
        <v>1381</v>
      </c>
      <c r="D1022" s="104"/>
      <c r="E1022" s="104"/>
      <c r="F1022" s="11" t="s">
        <v>1820</v>
      </c>
      <c r="G1022" s="143">
        <v>7.4</v>
      </c>
      <c r="H1022" s="137"/>
      <c r="I1022" s="8">
        <v>8.8800000000000008</v>
      </c>
      <c r="J1022" s="137"/>
      <c r="K1022" s="137"/>
      <c r="L1022" s="137"/>
      <c r="M1022" s="137"/>
      <c r="N1022" s="137"/>
      <c r="O1022" s="137"/>
      <c r="P1022" s="100">
        <v>8.8800000000000008</v>
      </c>
      <c r="Q1022" s="101"/>
      <c r="R1022" s="101"/>
      <c r="S1022" s="101"/>
      <c r="T1022" s="101"/>
      <c r="U1022" s="101"/>
    </row>
    <row r="1023" spans="1:21" ht="18.75" customHeight="1" x14ac:dyDescent="0.25">
      <c r="A1023" s="124" t="s">
        <v>59</v>
      </c>
      <c r="B1023" s="125"/>
      <c r="C1023" s="105" t="s">
        <v>1382</v>
      </c>
      <c r="D1023" s="106"/>
      <c r="E1023" s="106"/>
      <c r="F1023" s="9"/>
      <c r="G1023" s="137"/>
      <c r="H1023" s="137"/>
      <c r="I1023" s="10"/>
      <c r="J1023" s="137"/>
      <c r="K1023" s="137"/>
      <c r="L1023" s="137"/>
      <c r="M1023" s="137"/>
      <c r="N1023" s="137"/>
      <c r="O1023" s="137"/>
      <c r="P1023" s="101"/>
      <c r="Q1023" s="101"/>
      <c r="R1023" s="101"/>
      <c r="S1023" s="101"/>
      <c r="T1023" s="101"/>
      <c r="U1023" s="101"/>
    </row>
    <row r="1024" spans="1:21" ht="51" customHeight="1" x14ac:dyDescent="0.25">
      <c r="A1024" s="134" t="s">
        <v>127</v>
      </c>
      <c r="B1024" s="135"/>
      <c r="C1024" s="103" t="s">
        <v>1383</v>
      </c>
      <c r="D1024" s="104"/>
      <c r="E1024" s="104"/>
      <c r="F1024" s="11" t="s">
        <v>1820</v>
      </c>
      <c r="G1024" s="143">
        <v>6.2</v>
      </c>
      <c r="H1024" s="137"/>
      <c r="I1024" s="8">
        <v>7.44</v>
      </c>
      <c r="J1024" s="137"/>
      <c r="K1024" s="137"/>
      <c r="L1024" s="137"/>
      <c r="M1024" s="137"/>
      <c r="N1024" s="137"/>
      <c r="O1024" s="137"/>
      <c r="P1024" s="100">
        <v>7.44</v>
      </c>
      <c r="Q1024" s="101"/>
      <c r="R1024" s="101"/>
      <c r="S1024" s="101"/>
      <c r="T1024" s="101"/>
      <c r="U1024" s="101"/>
    </row>
    <row r="1025" spans="1:21" ht="18.75" customHeight="1" x14ac:dyDescent="0.25">
      <c r="A1025" s="124" t="s">
        <v>60</v>
      </c>
      <c r="B1025" s="125"/>
      <c r="C1025" s="105" t="s">
        <v>1384</v>
      </c>
      <c r="D1025" s="106"/>
      <c r="E1025" s="106"/>
      <c r="F1025" s="9"/>
      <c r="G1025" s="137"/>
      <c r="H1025" s="137"/>
      <c r="I1025" s="10"/>
      <c r="J1025" s="137"/>
      <c r="K1025" s="137"/>
      <c r="L1025" s="137"/>
      <c r="M1025" s="137"/>
      <c r="N1025" s="137"/>
      <c r="O1025" s="137"/>
      <c r="P1025" s="101"/>
      <c r="Q1025" s="101"/>
      <c r="R1025" s="101"/>
      <c r="S1025" s="101"/>
      <c r="T1025" s="101"/>
      <c r="U1025" s="101"/>
    </row>
    <row r="1026" spans="1:21" ht="53.25" customHeight="1" x14ac:dyDescent="0.25">
      <c r="A1026" s="134" t="s">
        <v>440</v>
      </c>
      <c r="B1026" s="135"/>
      <c r="C1026" s="103" t="s">
        <v>1385</v>
      </c>
      <c r="D1026" s="104"/>
      <c r="E1026" s="104"/>
      <c r="F1026" s="11" t="s">
        <v>1820</v>
      </c>
      <c r="G1026" s="143">
        <v>6.35</v>
      </c>
      <c r="H1026" s="137"/>
      <c r="I1026" s="8">
        <v>7.62</v>
      </c>
      <c r="J1026" s="137"/>
      <c r="K1026" s="137"/>
      <c r="L1026" s="137"/>
      <c r="M1026" s="137"/>
      <c r="N1026" s="137"/>
      <c r="O1026" s="137"/>
      <c r="P1026" s="100">
        <v>7.62</v>
      </c>
      <c r="Q1026" s="101"/>
      <c r="R1026" s="101"/>
      <c r="S1026" s="101"/>
      <c r="T1026" s="101"/>
      <c r="U1026" s="101"/>
    </row>
    <row r="1027" spans="1:21" ht="20.25" customHeight="1" x14ac:dyDescent="0.25">
      <c r="A1027" s="186" t="s">
        <v>624</v>
      </c>
      <c r="B1027" s="187"/>
      <c r="C1027" s="187"/>
      <c r="D1027" s="187"/>
      <c r="E1027" s="187"/>
      <c r="F1027" s="187"/>
      <c r="G1027" s="187"/>
      <c r="H1027" s="187"/>
      <c r="I1027" s="187"/>
      <c r="J1027" s="187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</row>
    <row r="1028" spans="1:21" ht="42" customHeight="1" x14ac:dyDescent="0.25">
      <c r="A1028" s="165">
        <v>1</v>
      </c>
      <c r="B1028" s="166"/>
      <c r="C1028" s="163" t="s">
        <v>1386</v>
      </c>
      <c r="D1028" s="164"/>
      <c r="E1028" s="164"/>
      <c r="F1028" s="7" t="s">
        <v>1837</v>
      </c>
      <c r="G1028" s="143">
        <v>8.64</v>
      </c>
      <c r="H1028" s="137"/>
      <c r="I1028" s="8">
        <v>8.64</v>
      </c>
      <c r="J1028" s="137"/>
      <c r="K1028" s="137"/>
      <c r="L1028" s="137"/>
      <c r="M1028" s="137"/>
      <c r="N1028" s="137"/>
      <c r="O1028" s="137"/>
      <c r="P1028" s="100">
        <v>8.64</v>
      </c>
      <c r="Q1028" s="101"/>
      <c r="R1028" s="101"/>
      <c r="S1028" s="101"/>
      <c r="T1028" s="101"/>
      <c r="U1028" s="101"/>
    </row>
    <row r="1029" spans="1:21" ht="27" customHeight="1" x14ac:dyDescent="0.25">
      <c r="A1029" s="165">
        <v>2</v>
      </c>
      <c r="B1029" s="166"/>
      <c r="C1029" s="129" t="s">
        <v>1387</v>
      </c>
      <c r="D1029" s="130"/>
      <c r="E1029" s="130"/>
      <c r="F1029" s="4"/>
      <c r="G1029" s="136"/>
      <c r="H1029" s="136"/>
      <c r="I1029" s="5"/>
      <c r="J1029" s="136"/>
      <c r="K1029" s="136"/>
      <c r="L1029" s="136"/>
      <c r="M1029" s="136"/>
      <c r="N1029" s="136"/>
      <c r="O1029" s="136"/>
      <c r="P1029" s="126"/>
      <c r="Q1029" s="126"/>
      <c r="R1029" s="126"/>
      <c r="S1029" s="126"/>
      <c r="T1029" s="126"/>
      <c r="U1029" s="126"/>
    </row>
    <row r="1030" spans="1:21" ht="21" customHeight="1" x14ac:dyDescent="0.25">
      <c r="A1030" s="134" t="s">
        <v>61</v>
      </c>
      <c r="B1030" s="135"/>
      <c r="C1030" s="103" t="s">
        <v>1388</v>
      </c>
      <c r="D1030" s="104"/>
      <c r="E1030" s="104"/>
      <c r="F1030" s="11" t="s">
        <v>1820</v>
      </c>
      <c r="G1030" s="143">
        <v>30.64</v>
      </c>
      <c r="H1030" s="137"/>
      <c r="I1030" s="8">
        <v>30.64</v>
      </c>
      <c r="J1030" s="137"/>
      <c r="K1030" s="137"/>
      <c r="L1030" s="137"/>
      <c r="M1030" s="137"/>
      <c r="N1030" s="137"/>
      <c r="O1030" s="137"/>
      <c r="P1030" s="100">
        <v>30.64</v>
      </c>
      <c r="Q1030" s="101"/>
      <c r="R1030" s="101"/>
      <c r="S1030" s="101"/>
      <c r="T1030" s="101"/>
      <c r="U1030" s="101"/>
    </row>
    <row r="1031" spans="1:21" ht="21" customHeight="1" x14ac:dyDescent="0.25">
      <c r="A1031" s="134" t="s">
        <v>62</v>
      </c>
      <c r="B1031" s="135"/>
      <c r="C1031" s="103" t="s">
        <v>1389</v>
      </c>
      <c r="D1031" s="104"/>
      <c r="E1031" s="104"/>
      <c r="F1031" s="11" t="s">
        <v>1820</v>
      </c>
      <c r="G1031" s="143">
        <v>29.88</v>
      </c>
      <c r="H1031" s="137"/>
      <c r="I1031" s="8">
        <v>29.88</v>
      </c>
      <c r="J1031" s="137"/>
      <c r="K1031" s="137"/>
      <c r="L1031" s="137"/>
      <c r="M1031" s="137"/>
      <c r="N1031" s="137"/>
      <c r="O1031" s="137"/>
      <c r="P1031" s="100">
        <v>29.88</v>
      </c>
      <c r="Q1031" s="101"/>
      <c r="R1031" s="101"/>
      <c r="S1031" s="101"/>
      <c r="T1031" s="101"/>
      <c r="U1031" s="101"/>
    </row>
    <row r="1032" spans="1:21" ht="21" customHeight="1" x14ac:dyDescent="0.25">
      <c r="A1032" s="134" t="s">
        <v>63</v>
      </c>
      <c r="B1032" s="135"/>
      <c r="C1032" s="103" t="s">
        <v>1390</v>
      </c>
      <c r="D1032" s="104"/>
      <c r="E1032" s="104"/>
      <c r="F1032" s="11" t="s">
        <v>1820</v>
      </c>
      <c r="G1032" s="143">
        <v>33.78</v>
      </c>
      <c r="H1032" s="137"/>
      <c r="I1032" s="8">
        <v>33.78</v>
      </c>
      <c r="J1032" s="137"/>
      <c r="K1032" s="137"/>
      <c r="L1032" s="137"/>
      <c r="M1032" s="137"/>
      <c r="N1032" s="137"/>
      <c r="O1032" s="137"/>
      <c r="P1032" s="100">
        <v>33.78</v>
      </c>
      <c r="Q1032" s="101"/>
      <c r="R1032" s="101"/>
      <c r="S1032" s="101"/>
      <c r="T1032" s="101"/>
      <c r="U1032" s="101"/>
    </row>
    <row r="1033" spans="1:21" ht="21" customHeight="1" x14ac:dyDescent="0.25">
      <c r="A1033" s="134" t="s">
        <v>64</v>
      </c>
      <c r="B1033" s="135"/>
      <c r="C1033" s="103" t="s">
        <v>1391</v>
      </c>
      <c r="D1033" s="104"/>
      <c r="E1033" s="104"/>
      <c r="F1033" s="11" t="s">
        <v>1820</v>
      </c>
      <c r="G1033" s="143">
        <v>32.75</v>
      </c>
      <c r="H1033" s="137"/>
      <c r="I1033" s="8">
        <v>32.75</v>
      </c>
      <c r="J1033" s="137"/>
      <c r="K1033" s="137"/>
      <c r="L1033" s="137"/>
      <c r="M1033" s="137"/>
      <c r="N1033" s="137"/>
      <c r="O1033" s="137"/>
      <c r="P1033" s="100">
        <v>32.75</v>
      </c>
      <c r="Q1033" s="101"/>
      <c r="R1033" s="101"/>
      <c r="S1033" s="101"/>
      <c r="T1033" s="101"/>
      <c r="U1033" s="101"/>
    </row>
    <row r="1034" spans="1:21" ht="21" customHeight="1" x14ac:dyDescent="0.25">
      <c r="A1034" s="134" t="s">
        <v>65</v>
      </c>
      <c r="B1034" s="135"/>
      <c r="C1034" s="103" t="s">
        <v>1392</v>
      </c>
      <c r="D1034" s="104"/>
      <c r="E1034" s="104"/>
      <c r="F1034" s="11" t="s">
        <v>1820</v>
      </c>
      <c r="G1034" s="143">
        <v>32.619999999999997</v>
      </c>
      <c r="H1034" s="137"/>
      <c r="I1034" s="8">
        <v>32.619999999999997</v>
      </c>
      <c r="J1034" s="137"/>
      <c r="K1034" s="137"/>
      <c r="L1034" s="137"/>
      <c r="M1034" s="137"/>
      <c r="N1034" s="137"/>
      <c r="O1034" s="137"/>
      <c r="P1034" s="100">
        <v>32.619999999999997</v>
      </c>
      <c r="Q1034" s="101"/>
      <c r="R1034" s="101"/>
      <c r="S1034" s="101"/>
      <c r="T1034" s="101"/>
      <c r="U1034" s="101"/>
    </row>
    <row r="1035" spans="1:21" ht="21" customHeight="1" x14ac:dyDescent="0.25">
      <c r="A1035" s="134" t="s">
        <v>66</v>
      </c>
      <c r="B1035" s="135"/>
      <c r="C1035" s="103" t="s">
        <v>1393</v>
      </c>
      <c r="D1035" s="104"/>
      <c r="E1035" s="104"/>
      <c r="F1035" s="11" t="s">
        <v>1820</v>
      </c>
      <c r="G1035" s="143">
        <v>30.92</v>
      </c>
      <c r="H1035" s="137"/>
      <c r="I1035" s="8">
        <v>30.92</v>
      </c>
      <c r="J1035" s="137"/>
      <c r="K1035" s="137"/>
      <c r="L1035" s="137"/>
      <c r="M1035" s="137"/>
      <c r="N1035" s="137"/>
      <c r="O1035" s="137"/>
      <c r="P1035" s="100">
        <v>30.92</v>
      </c>
      <c r="Q1035" s="101"/>
      <c r="R1035" s="101"/>
      <c r="S1035" s="101"/>
      <c r="T1035" s="101"/>
      <c r="U1035" s="101"/>
    </row>
    <row r="1036" spans="1:21" ht="39" customHeight="1" x14ac:dyDescent="0.25">
      <c r="A1036" s="134" t="s">
        <v>67</v>
      </c>
      <c r="B1036" s="135"/>
      <c r="C1036" s="103" t="s">
        <v>1394</v>
      </c>
      <c r="D1036" s="104"/>
      <c r="E1036" s="104"/>
      <c r="F1036" s="11" t="s">
        <v>1820</v>
      </c>
      <c r="G1036" s="143">
        <v>48.8</v>
      </c>
      <c r="H1036" s="137"/>
      <c r="I1036" s="8">
        <v>48.8</v>
      </c>
      <c r="J1036" s="137"/>
      <c r="K1036" s="137"/>
      <c r="L1036" s="137"/>
      <c r="M1036" s="137"/>
      <c r="N1036" s="137"/>
      <c r="O1036" s="137"/>
      <c r="P1036" s="100">
        <v>48.8</v>
      </c>
      <c r="Q1036" s="101"/>
      <c r="R1036" s="101"/>
      <c r="S1036" s="101"/>
      <c r="T1036" s="101"/>
      <c r="U1036" s="101"/>
    </row>
    <row r="1037" spans="1:21" ht="21" customHeight="1" x14ac:dyDescent="0.25">
      <c r="A1037" s="134" t="s">
        <v>68</v>
      </c>
      <c r="B1037" s="135"/>
      <c r="C1037" s="103" t="s">
        <v>1395</v>
      </c>
      <c r="D1037" s="104"/>
      <c r="E1037" s="104"/>
      <c r="F1037" s="11" t="s">
        <v>1820</v>
      </c>
      <c r="G1037" s="143">
        <v>37.56</v>
      </c>
      <c r="H1037" s="137"/>
      <c r="I1037" s="8">
        <v>37.56</v>
      </c>
      <c r="J1037" s="137"/>
      <c r="K1037" s="137"/>
      <c r="L1037" s="137"/>
      <c r="M1037" s="137"/>
      <c r="N1037" s="137"/>
      <c r="O1037" s="137"/>
      <c r="P1037" s="100">
        <v>37.56</v>
      </c>
      <c r="Q1037" s="101"/>
      <c r="R1037" s="101"/>
      <c r="S1037" s="101"/>
      <c r="T1037" s="101"/>
      <c r="U1037" s="101"/>
    </row>
    <row r="1038" spans="1:21" ht="21" customHeight="1" x14ac:dyDescent="0.25">
      <c r="A1038" s="134" t="s">
        <v>69</v>
      </c>
      <c r="B1038" s="135"/>
      <c r="C1038" s="103" t="s">
        <v>1396</v>
      </c>
      <c r="D1038" s="104"/>
      <c r="E1038" s="104"/>
      <c r="F1038" s="11" t="s">
        <v>1820</v>
      </c>
      <c r="G1038" s="143">
        <v>30.84</v>
      </c>
      <c r="H1038" s="137"/>
      <c r="I1038" s="8">
        <v>30.84</v>
      </c>
      <c r="J1038" s="137"/>
      <c r="K1038" s="137"/>
      <c r="L1038" s="137"/>
      <c r="M1038" s="137"/>
      <c r="N1038" s="137"/>
      <c r="O1038" s="137"/>
      <c r="P1038" s="100">
        <v>30.84</v>
      </c>
      <c r="Q1038" s="101"/>
      <c r="R1038" s="101"/>
      <c r="S1038" s="101"/>
      <c r="T1038" s="101"/>
      <c r="U1038" s="101"/>
    </row>
    <row r="1039" spans="1:21" ht="21" customHeight="1" x14ac:dyDescent="0.25">
      <c r="A1039" s="134" t="s">
        <v>70</v>
      </c>
      <c r="B1039" s="135"/>
      <c r="C1039" s="103" t="s">
        <v>1397</v>
      </c>
      <c r="D1039" s="104"/>
      <c r="E1039" s="104"/>
      <c r="F1039" s="11" t="s">
        <v>1820</v>
      </c>
      <c r="G1039" s="143">
        <v>31.41</v>
      </c>
      <c r="H1039" s="137"/>
      <c r="I1039" s="8">
        <v>31.41</v>
      </c>
      <c r="J1039" s="137"/>
      <c r="K1039" s="137"/>
      <c r="L1039" s="137"/>
      <c r="M1039" s="137"/>
      <c r="N1039" s="137"/>
      <c r="O1039" s="137"/>
      <c r="P1039" s="100">
        <v>31.41</v>
      </c>
      <c r="Q1039" s="101"/>
      <c r="R1039" s="101"/>
      <c r="S1039" s="101"/>
      <c r="T1039" s="101"/>
      <c r="U1039" s="101"/>
    </row>
    <row r="1040" spans="1:21" ht="21" customHeight="1" x14ac:dyDescent="0.25">
      <c r="A1040" s="134" t="s">
        <v>625</v>
      </c>
      <c r="B1040" s="135"/>
      <c r="C1040" s="103" t="s">
        <v>1398</v>
      </c>
      <c r="D1040" s="104"/>
      <c r="E1040" s="104"/>
      <c r="F1040" s="11" t="s">
        <v>1820</v>
      </c>
      <c r="G1040" s="143">
        <v>32.69</v>
      </c>
      <c r="H1040" s="137"/>
      <c r="I1040" s="8">
        <v>32.69</v>
      </c>
      <c r="J1040" s="137"/>
      <c r="K1040" s="137"/>
      <c r="L1040" s="137"/>
      <c r="M1040" s="137"/>
      <c r="N1040" s="137"/>
      <c r="O1040" s="137"/>
      <c r="P1040" s="100">
        <v>32.69</v>
      </c>
      <c r="Q1040" s="101"/>
      <c r="R1040" s="101"/>
      <c r="S1040" s="101"/>
      <c r="T1040" s="101"/>
      <c r="U1040" s="101"/>
    </row>
    <row r="1041" spans="1:21" ht="24" customHeight="1" x14ac:dyDescent="0.25">
      <c r="A1041" s="134" t="s">
        <v>626</v>
      </c>
      <c r="B1041" s="135"/>
      <c r="C1041" s="103" t="s">
        <v>1399</v>
      </c>
      <c r="D1041" s="104"/>
      <c r="E1041" s="104"/>
      <c r="F1041" s="11" t="s">
        <v>1820</v>
      </c>
      <c r="G1041" s="143">
        <v>147.55000000000001</v>
      </c>
      <c r="H1041" s="137"/>
      <c r="I1041" s="8">
        <v>147.55000000000001</v>
      </c>
      <c r="J1041" s="137"/>
      <c r="K1041" s="137"/>
      <c r="L1041" s="137"/>
      <c r="M1041" s="137"/>
      <c r="N1041" s="137"/>
      <c r="O1041" s="137"/>
      <c r="P1041" s="100">
        <v>147.55000000000001</v>
      </c>
      <c r="Q1041" s="101"/>
      <c r="R1041" s="101"/>
      <c r="S1041" s="101"/>
      <c r="T1041" s="101"/>
      <c r="U1041" s="101"/>
    </row>
    <row r="1042" spans="1:21" ht="18" customHeight="1" x14ac:dyDescent="0.25">
      <c r="A1042" s="186" t="s">
        <v>627</v>
      </c>
      <c r="B1042" s="187"/>
      <c r="C1042" s="187"/>
      <c r="D1042" s="187"/>
      <c r="E1042" s="187"/>
      <c r="F1042" s="187"/>
      <c r="G1042" s="187"/>
      <c r="H1042" s="187"/>
      <c r="I1042" s="187"/>
      <c r="J1042" s="187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</row>
    <row r="1043" spans="1:21" ht="31.5" customHeight="1" x14ac:dyDescent="0.25">
      <c r="A1043" s="165">
        <v>1</v>
      </c>
      <c r="B1043" s="166"/>
      <c r="C1043" s="163" t="s">
        <v>1400</v>
      </c>
      <c r="D1043" s="164"/>
      <c r="E1043" s="164"/>
      <c r="F1043" s="7" t="s">
        <v>1837</v>
      </c>
      <c r="G1043" s="143">
        <v>3.15</v>
      </c>
      <c r="H1043" s="137"/>
      <c r="I1043" s="8">
        <v>3.78</v>
      </c>
      <c r="J1043" s="137"/>
      <c r="K1043" s="137"/>
      <c r="L1043" s="137"/>
      <c r="M1043" s="137"/>
      <c r="N1043" s="137"/>
      <c r="O1043" s="137"/>
      <c r="P1043" s="100">
        <v>3.78</v>
      </c>
      <c r="Q1043" s="101"/>
      <c r="R1043" s="101"/>
      <c r="S1043" s="101"/>
      <c r="T1043" s="101"/>
      <c r="U1043" s="101"/>
    </row>
    <row r="1044" spans="1:21" ht="17.25" customHeight="1" x14ac:dyDescent="0.25">
      <c r="A1044" s="186" t="s">
        <v>628</v>
      </c>
      <c r="B1044" s="187"/>
      <c r="C1044" s="187"/>
      <c r="D1044" s="187"/>
      <c r="E1044" s="187"/>
      <c r="F1044" s="187"/>
      <c r="G1044" s="187"/>
      <c r="H1044" s="187"/>
      <c r="I1044" s="187"/>
      <c r="J1044" s="187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</row>
    <row r="1045" spans="1:21" ht="21" customHeight="1" x14ac:dyDescent="0.25">
      <c r="A1045" s="165">
        <v>1</v>
      </c>
      <c r="B1045" s="166"/>
      <c r="C1045" s="129" t="s">
        <v>1401</v>
      </c>
      <c r="D1045" s="130"/>
      <c r="E1045" s="130"/>
      <c r="F1045" s="4"/>
      <c r="G1045" s="136"/>
      <c r="H1045" s="136"/>
      <c r="I1045" s="5"/>
      <c r="J1045" s="136"/>
      <c r="K1045" s="136"/>
      <c r="L1045" s="136"/>
      <c r="M1045" s="136"/>
      <c r="N1045" s="136"/>
      <c r="O1045" s="136"/>
      <c r="P1045" s="126"/>
      <c r="Q1045" s="126"/>
      <c r="R1045" s="126"/>
      <c r="S1045" s="126"/>
      <c r="T1045" s="126"/>
      <c r="U1045" s="126"/>
    </row>
    <row r="1046" spans="1:21" ht="21" customHeight="1" x14ac:dyDescent="0.25">
      <c r="A1046" s="134" t="s">
        <v>53</v>
      </c>
      <c r="B1046" s="135"/>
      <c r="C1046" s="103" t="s">
        <v>881</v>
      </c>
      <c r="D1046" s="104"/>
      <c r="E1046" s="104"/>
      <c r="F1046" s="11" t="s">
        <v>1826</v>
      </c>
      <c r="G1046" s="143">
        <v>0.64</v>
      </c>
      <c r="H1046" s="137"/>
      <c r="I1046" s="8">
        <v>0.77</v>
      </c>
      <c r="J1046" s="137"/>
      <c r="K1046" s="137"/>
      <c r="L1046" s="137"/>
      <c r="M1046" s="137"/>
      <c r="N1046" s="137"/>
      <c r="O1046" s="137"/>
      <c r="P1046" s="100">
        <v>0.77</v>
      </c>
      <c r="Q1046" s="101"/>
      <c r="R1046" s="101"/>
      <c r="S1046" s="101"/>
      <c r="T1046" s="101"/>
      <c r="U1046" s="101"/>
    </row>
    <row r="1047" spans="1:21" ht="21" customHeight="1" x14ac:dyDescent="0.25">
      <c r="A1047" s="134" t="s">
        <v>54</v>
      </c>
      <c r="B1047" s="135"/>
      <c r="C1047" s="103" t="s">
        <v>886</v>
      </c>
      <c r="D1047" s="104"/>
      <c r="E1047" s="104"/>
      <c r="F1047" s="11" t="s">
        <v>1826</v>
      </c>
      <c r="G1047" s="143">
        <v>0.93</v>
      </c>
      <c r="H1047" s="137"/>
      <c r="I1047" s="8">
        <v>1.1100000000000001</v>
      </c>
      <c r="J1047" s="137"/>
      <c r="K1047" s="137"/>
      <c r="L1047" s="137"/>
      <c r="M1047" s="137"/>
      <c r="N1047" s="137"/>
      <c r="O1047" s="137"/>
      <c r="P1047" s="100">
        <v>1.1100000000000001</v>
      </c>
      <c r="Q1047" s="101"/>
      <c r="R1047" s="101"/>
      <c r="S1047" s="101"/>
      <c r="T1047" s="101"/>
      <c r="U1047" s="101"/>
    </row>
    <row r="1048" spans="1:21" ht="21" customHeight="1" x14ac:dyDescent="0.25">
      <c r="A1048" s="134" t="s">
        <v>55</v>
      </c>
      <c r="B1048" s="135"/>
      <c r="C1048" s="103" t="s">
        <v>887</v>
      </c>
      <c r="D1048" s="104"/>
      <c r="E1048" s="104"/>
      <c r="F1048" s="11" t="s">
        <v>1826</v>
      </c>
      <c r="G1048" s="143">
        <v>0.85</v>
      </c>
      <c r="H1048" s="137"/>
      <c r="I1048" s="8">
        <v>1.02</v>
      </c>
      <c r="J1048" s="137"/>
      <c r="K1048" s="137"/>
      <c r="L1048" s="137"/>
      <c r="M1048" s="137"/>
      <c r="N1048" s="137"/>
      <c r="O1048" s="137"/>
      <c r="P1048" s="100">
        <v>1.02</v>
      </c>
      <c r="Q1048" s="101"/>
      <c r="R1048" s="101"/>
      <c r="S1048" s="101"/>
      <c r="T1048" s="101"/>
      <c r="U1048" s="101"/>
    </row>
    <row r="1049" spans="1:21" ht="28.5" customHeight="1" x14ac:dyDescent="0.25">
      <c r="A1049" s="165">
        <v>2</v>
      </c>
      <c r="B1049" s="166"/>
      <c r="C1049" s="129" t="s">
        <v>1011</v>
      </c>
      <c r="D1049" s="130"/>
      <c r="E1049" s="130"/>
      <c r="F1049" s="4"/>
      <c r="G1049" s="136"/>
      <c r="H1049" s="136"/>
      <c r="I1049" s="5"/>
      <c r="J1049" s="136"/>
      <c r="K1049" s="136"/>
      <c r="L1049" s="136"/>
      <c r="M1049" s="136"/>
      <c r="N1049" s="136"/>
      <c r="O1049" s="136"/>
      <c r="P1049" s="126"/>
      <c r="Q1049" s="126"/>
      <c r="R1049" s="126"/>
      <c r="S1049" s="126"/>
      <c r="T1049" s="126"/>
      <c r="U1049" s="126"/>
    </row>
    <row r="1050" spans="1:21" ht="27" customHeight="1" x14ac:dyDescent="0.25">
      <c r="A1050" s="134" t="s">
        <v>61</v>
      </c>
      <c r="B1050" s="135"/>
      <c r="C1050" s="103" t="s">
        <v>833</v>
      </c>
      <c r="D1050" s="104"/>
      <c r="E1050" s="104"/>
      <c r="F1050" s="11" t="s">
        <v>1813</v>
      </c>
      <c r="G1050" s="143">
        <v>0.34</v>
      </c>
      <c r="H1050" s="137"/>
      <c r="I1050" s="8">
        <v>0.34</v>
      </c>
      <c r="J1050" s="143">
        <v>0.06</v>
      </c>
      <c r="K1050" s="137"/>
      <c r="L1050" s="137"/>
      <c r="M1050" s="137"/>
      <c r="N1050" s="137"/>
      <c r="O1050" s="137"/>
      <c r="P1050" s="100">
        <v>0.4</v>
      </c>
      <c r="Q1050" s="101"/>
      <c r="R1050" s="101"/>
      <c r="S1050" s="101"/>
      <c r="T1050" s="101"/>
      <c r="U1050" s="101"/>
    </row>
    <row r="1051" spans="1:21" ht="26.25" customHeight="1" x14ac:dyDescent="0.25">
      <c r="A1051" s="134" t="s">
        <v>62</v>
      </c>
      <c r="B1051" s="135"/>
      <c r="C1051" s="103" t="s">
        <v>834</v>
      </c>
      <c r="D1051" s="104"/>
      <c r="E1051" s="104"/>
      <c r="F1051" s="11" t="s">
        <v>1813</v>
      </c>
      <c r="G1051" s="143">
        <v>0.42</v>
      </c>
      <c r="H1051" s="137"/>
      <c r="I1051" s="8">
        <v>0.42</v>
      </c>
      <c r="J1051" s="143">
        <v>0.06</v>
      </c>
      <c r="K1051" s="137"/>
      <c r="L1051" s="137"/>
      <c r="M1051" s="137"/>
      <c r="N1051" s="137"/>
      <c r="O1051" s="137"/>
      <c r="P1051" s="100">
        <v>0.48</v>
      </c>
      <c r="Q1051" s="101"/>
      <c r="R1051" s="101"/>
      <c r="S1051" s="101"/>
      <c r="T1051" s="101"/>
      <c r="U1051" s="101"/>
    </row>
    <row r="1052" spans="1:21" ht="42.75" customHeight="1" x14ac:dyDescent="0.25">
      <c r="A1052" s="134" t="s">
        <v>63</v>
      </c>
      <c r="B1052" s="135"/>
      <c r="C1052" s="103" t="s">
        <v>835</v>
      </c>
      <c r="D1052" s="104"/>
      <c r="E1052" s="104"/>
      <c r="F1052" s="11" t="s">
        <v>1813</v>
      </c>
      <c r="G1052" s="143">
        <v>0.21</v>
      </c>
      <c r="H1052" s="137"/>
      <c r="I1052" s="8">
        <v>0.21</v>
      </c>
      <c r="J1052" s="137"/>
      <c r="K1052" s="137"/>
      <c r="L1052" s="137"/>
      <c r="M1052" s="137"/>
      <c r="N1052" s="137"/>
      <c r="O1052" s="137"/>
      <c r="P1052" s="100">
        <v>0.21</v>
      </c>
      <c r="Q1052" s="101"/>
      <c r="R1052" s="101"/>
      <c r="S1052" s="101"/>
      <c r="T1052" s="101"/>
      <c r="U1052" s="101"/>
    </row>
    <row r="1053" spans="1:21" ht="51" customHeight="1" x14ac:dyDescent="0.25">
      <c r="A1053" s="134" t="s">
        <v>64</v>
      </c>
      <c r="B1053" s="135"/>
      <c r="C1053" s="103" t="s">
        <v>836</v>
      </c>
      <c r="D1053" s="104"/>
      <c r="E1053" s="104"/>
      <c r="F1053" s="11" t="s">
        <v>1815</v>
      </c>
      <c r="G1053" s="143">
        <v>0.42</v>
      </c>
      <c r="H1053" s="137"/>
      <c r="I1053" s="8">
        <v>0.42</v>
      </c>
      <c r="J1053" s="143">
        <v>0.81</v>
      </c>
      <c r="K1053" s="137"/>
      <c r="L1053" s="137"/>
      <c r="M1053" s="137"/>
      <c r="N1053" s="137"/>
      <c r="O1053" s="137"/>
      <c r="P1053" s="100">
        <v>1.23</v>
      </c>
      <c r="Q1053" s="101"/>
      <c r="R1053" s="101"/>
      <c r="S1053" s="101"/>
      <c r="T1053" s="101"/>
      <c r="U1053" s="101"/>
    </row>
    <row r="1054" spans="1:21" ht="27" customHeight="1" x14ac:dyDescent="0.25">
      <c r="A1054" s="134" t="s">
        <v>65</v>
      </c>
      <c r="B1054" s="135"/>
      <c r="C1054" s="103" t="s">
        <v>837</v>
      </c>
      <c r="D1054" s="104"/>
      <c r="E1054" s="104"/>
      <c r="F1054" s="11" t="s">
        <v>1816</v>
      </c>
      <c r="G1054" s="143">
        <v>0.09</v>
      </c>
      <c r="H1054" s="137"/>
      <c r="I1054" s="8">
        <v>0.09</v>
      </c>
      <c r="J1054" s="143">
        <v>0.68</v>
      </c>
      <c r="K1054" s="137"/>
      <c r="L1054" s="137"/>
      <c r="M1054" s="137"/>
      <c r="N1054" s="137"/>
      <c r="O1054" s="137"/>
      <c r="P1054" s="100">
        <v>0.77</v>
      </c>
      <c r="Q1054" s="101"/>
      <c r="R1054" s="101"/>
      <c r="S1054" s="101"/>
      <c r="T1054" s="101"/>
      <c r="U1054" s="101"/>
    </row>
    <row r="1055" spans="1:21" ht="21" customHeight="1" x14ac:dyDescent="0.25">
      <c r="A1055" s="134" t="s">
        <v>66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6.5" customHeight="1" x14ac:dyDescent="0.2">
      <c r="A1056" s="127"/>
      <c r="B1056" s="128"/>
      <c r="C1056" s="147" t="s">
        <v>1856</v>
      </c>
      <c r="D1056" s="148"/>
      <c r="E1056" s="148"/>
      <c r="F1056" s="19"/>
      <c r="G1056" s="131">
        <f>G1050+G1051+G1052+G1053+G1054+G1055</f>
        <v>1.69</v>
      </c>
      <c r="H1056" s="132"/>
      <c r="I1056" s="16">
        <f>I1050+I1051+I1052+I1053+I1054+I1055</f>
        <v>1.69</v>
      </c>
      <c r="J1056" s="131">
        <f>J1050+J1051+J1052+J1053+J1054+J1055</f>
        <v>1.62</v>
      </c>
      <c r="K1056" s="132"/>
      <c r="L1056" s="132"/>
      <c r="M1056" s="132"/>
      <c r="N1056" s="132"/>
      <c r="O1056" s="132"/>
      <c r="P1056" s="133">
        <f>P1050+P1051+P1052+P1053+P1054+P1055</f>
        <v>3.3100000000000005</v>
      </c>
      <c r="Q1056" s="126"/>
      <c r="R1056" s="126"/>
      <c r="S1056" s="126"/>
      <c r="T1056" s="126"/>
      <c r="U1056" s="126"/>
    </row>
    <row r="1057" spans="1:21" ht="15" customHeight="1" x14ac:dyDescent="0.25">
      <c r="A1057" s="165">
        <v>3</v>
      </c>
      <c r="B1057" s="166"/>
      <c r="C1057" s="129" t="s">
        <v>969</v>
      </c>
      <c r="D1057" s="130"/>
      <c r="E1057" s="130"/>
      <c r="F1057" s="4"/>
      <c r="G1057" s="136"/>
      <c r="H1057" s="136"/>
      <c r="I1057" s="5"/>
      <c r="J1057" s="136"/>
      <c r="K1057" s="136"/>
      <c r="L1057" s="136"/>
      <c r="M1057" s="136"/>
      <c r="N1057" s="136"/>
      <c r="O1057" s="136"/>
      <c r="P1057" s="126"/>
      <c r="Q1057" s="126"/>
      <c r="R1057" s="126"/>
      <c r="S1057" s="126"/>
      <c r="T1057" s="126"/>
      <c r="U1057" s="126"/>
    </row>
    <row r="1058" spans="1:21" ht="52.5" customHeight="1" x14ac:dyDescent="0.25">
      <c r="A1058" s="134" t="s">
        <v>5</v>
      </c>
      <c r="B1058" s="135"/>
      <c r="C1058" s="103" t="s">
        <v>970</v>
      </c>
      <c r="D1058" s="104"/>
      <c r="E1058" s="104"/>
      <c r="F1058" s="11" t="s">
        <v>1813</v>
      </c>
      <c r="G1058" s="143">
        <v>0.16</v>
      </c>
      <c r="H1058" s="137"/>
      <c r="I1058" s="8">
        <v>0.16</v>
      </c>
      <c r="J1058" s="143">
        <v>0.14000000000000001</v>
      </c>
      <c r="K1058" s="137"/>
      <c r="L1058" s="137"/>
      <c r="M1058" s="137"/>
      <c r="N1058" s="137"/>
      <c r="O1058" s="137"/>
      <c r="P1058" s="100">
        <v>0.3</v>
      </c>
      <c r="Q1058" s="101"/>
      <c r="R1058" s="101"/>
      <c r="S1058" s="101"/>
      <c r="T1058" s="101"/>
      <c r="U1058" s="101"/>
    </row>
    <row r="1059" spans="1:21" ht="25.5" customHeight="1" x14ac:dyDescent="0.25">
      <c r="A1059" s="134" t="s">
        <v>8</v>
      </c>
      <c r="B1059" s="135"/>
      <c r="C1059" s="103" t="s">
        <v>971</v>
      </c>
      <c r="D1059" s="104"/>
      <c r="E1059" s="104"/>
      <c r="F1059" s="11" t="s">
        <v>1813</v>
      </c>
      <c r="G1059" s="143">
        <v>0.21</v>
      </c>
      <c r="H1059" s="137"/>
      <c r="I1059" s="8">
        <v>0.21</v>
      </c>
      <c r="J1059" s="143">
        <v>7.0000000000000007E-2</v>
      </c>
      <c r="K1059" s="137"/>
      <c r="L1059" s="137"/>
      <c r="M1059" s="137"/>
      <c r="N1059" s="137"/>
      <c r="O1059" s="137"/>
      <c r="P1059" s="100">
        <v>0.28000000000000003</v>
      </c>
      <c r="Q1059" s="101"/>
      <c r="R1059" s="101"/>
      <c r="S1059" s="101"/>
      <c r="T1059" s="101"/>
      <c r="U1059" s="101"/>
    </row>
    <row r="1060" spans="1:21" ht="27.75" customHeight="1" x14ac:dyDescent="0.25">
      <c r="A1060" s="134" t="s">
        <v>15</v>
      </c>
      <c r="B1060" s="135"/>
      <c r="C1060" s="103" t="s">
        <v>972</v>
      </c>
      <c r="D1060" s="104"/>
      <c r="E1060" s="104"/>
      <c r="F1060" s="11" t="s">
        <v>1813</v>
      </c>
      <c r="G1060" s="143">
        <v>0.16</v>
      </c>
      <c r="H1060" s="137"/>
      <c r="I1060" s="8">
        <v>0.16</v>
      </c>
      <c r="J1060" s="143">
        <v>0.02</v>
      </c>
      <c r="K1060" s="137"/>
      <c r="L1060" s="137"/>
      <c r="M1060" s="137"/>
      <c r="N1060" s="137"/>
      <c r="O1060" s="137"/>
      <c r="P1060" s="100">
        <v>0.18</v>
      </c>
      <c r="Q1060" s="101"/>
      <c r="R1060" s="101"/>
      <c r="S1060" s="101"/>
      <c r="T1060" s="101"/>
      <c r="U1060" s="101"/>
    </row>
    <row r="1061" spans="1:21" ht="27.75" customHeight="1" x14ac:dyDescent="0.25">
      <c r="A1061" s="134" t="s">
        <v>24</v>
      </c>
      <c r="B1061" s="135"/>
      <c r="C1061" s="103" t="s">
        <v>973</v>
      </c>
      <c r="D1061" s="104"/>
      <c r="E1061" s="104"/>
      <c r="F1061" s="11" t="s">
        <v>1813</v>
      </c>
      <c r="G1061" s="143">
        <v>0.73</v>
      </c>
      <c r="H1061" s="137"/>
      <c r="I1061" s="8">
        <v>0.73</v>
      </c>
      <c r="J1061" s="143">
        <v>0.31</v>
      </c>
      <c r="K1061" s="137"/>
      <c r="L1061" s="137"/>
      <c r="M1061" s="137"/>
      <c r="N1061" s="137"/>
      <c r="O1061" s="137"/>
      <c r="P1061" s="100">
        <v>1.04</v>
      </c>
      <c r="Q1061" s="101"/>
      <c r="R1061" s="101"/>
      <c r="S1061" s="101"/>
      <c r="T1061" s="101"/>
      <c r="U1061" s="101"/>
    </row>
    <row r="1062" spans="1:21" ht="41.25" customHeight="1" x14ac:dyDescent="0.25">
      <c r="A1062" s="134" t="s">
        <v>26</v>
      </c>
      <c r="B1062" s="135"/>
      <c r="C1062" s="103" t="s">
        <v>974</v>
      </c>
      <c r="D1062" s="104"/>
      <c r="E1062" s="104"/>
      <c r="F1062" s="11" t="s">
        <v>1813</v>
      </c>
      <c r="G1062" s="143">
        <v>0.42</v>
      </c>
      <c r="H1062" s="137"/>
      <c r="I1062" s="8">
        <v>0.42</v>
      </c>
      <c r="J1062" s="143">
        <v>0.34</v>
      </c>
      <c r="K1062" s="137"/>
      <c r="L1062" s="137"/>
      <c r="M1062" s="137"/>
      <c r="N1062" s="137"/>
      <c r="O1062" s="137"/>
      <c r="P1062" s="100">
        <v>0.76</v>
      </c>
      <c r="Q1062" s="101"/>
      <c r="R1062" s="101"/>
      <c r="S1062" s="101"/>
      <c r="T1062" s="101"/>
      <c r="U1062" s="101"/>
    </row>
    <row r="1063" spans="1:21" ht="38.25" customHeight="1" x14ac:dyDescent="0.25">
      <c r="A1063" s="134" t="s">
        <v>629</v>
      </c>
      <c r="B1063" s="135"/>
      <c r="C1063" s="103" t="s">
        <v>975</v>
      </c>
      <c r="D1063" s="104"/>
      <c r="E1063" s="104"/>
      <c r="F1063" s="11" t="s">
        <v>1816</v>
      </c>
      <c r="G1063" s="143">
        <v>0.04</v>
      </c>
      <c r="H1063" s="137"/>
      <c r="I1063" s="8">
        <v>0.04</v>
      </c>
      <c r="J1063" s="143">
        <v>0.15</v>
      </c>
      <c r="K1063" s="137"/>
      <c r="L1063" s="137"/>
      <c r="M1063" s="137"/>
      <c r="N1063" s="137"/>
      <c r="O1063" s="137"/>
      <c r="P1063" s="100">
        <v>0.19</v>
      </c>
      <c r="Q1063" s="101"/>
      <c r="R1063" s="101"/>
      <c r="S1063" s="101"/>
      <c r="T1063" s="101"/>
      <c r="U1063" s="101"/>
    </row>
    <row r="1064" spans="1:21" ht="21" customHeight="1" x14ac:dyDescent="0.25">
      <c r="A1064" s="134" t="s">
        <v>630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6.5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G1058+G1059+G1060+G1061+G1062+G1063+G1064</f>
        <v>1.93</v>
      </c>
      <c r="H1065" s="132"/>
      <c r="I1065" s="16">
        <f>I1058+I1059+I1060+I1061+I1062+I1063+I1064</f>
        <v>1.93</v>
      </c>
      <c r="J1065" s="131">
        <f>J1058+J1059+J1060+J1061+J1062+J1063+J1064</f>
        <v>1.04</v>
      </c>
      <c r="K1065" s="132"/>
      <c r="L1065" s="132"/>
      <c r="M1065" s="132"/>
      <c r="N1065" s="132"/>
      <c r="O1065" s="132"/>
      <c r="P1065" s="133">
        <f>P1058+P1059+P1060+P1061+P1062+P1063+P1064</f>
        <v>2.97</v>
      </c>
      <c r="Q1065" s="126"/>
      <c r="R1065" s="126"/>
      <c r="S1065" s="126"/>
      <c r="T1065" s="126"/>
      <c r="U1065" s="126"/>
    </row>
    <row r="1066" spans="1:21" ht="26.25" customHeight="1" x14ac:dyDescent="0.25">
      <c r="A1066" s="127">
        <v>4</v>
      </c>
      <c r="B1066" s="128"/>
      <c r="C1066" s="129" t="s">
        <v>1402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ht="27" customHeight="1" x14ac:dyDescent="0.25">
      <c r="A1067" s="124" t="s">
        <v>28</v>
      </c>
      <c r="B1067" s="125"/>
      <c r="C1067" s="105" t="s">
        <v>986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ht="21" customHeight="1" x14ac:dyDescent="0.25">
      <c r="A1068" s="134" t="s">
        <v>71</v>
      </c>
      <c r="B1068" s="135"/>
      <c r="C1068" s="103" t="s">
        <v>987</v>
      </c>
      <c r="D1068" s="104"/>
      <c r="E1068" s="104"/>
      <c r="F1068" s="11" t="s">
        <v>1813</v>
      </c>
      <c r="G1068" s="143">
        <v>0.84</v>
      </c>
      <c r="H1068" s="137"/>
      <c r="I1068" s="8">
        <v>0.84</v>
      </c>
      <c r="J1068" s="143">
        <v>0.68</v>
      </c>
      <c r="K1068" s="137"/>
      <c r="L1068" s="137"/>
      <c r="M1068" s="137"/>
      <c r="N1068" s="137"/>
      <c r="O1068" s="137"/>
      <c r="P1068" s="100">
        <v>1.52</v>
      </c>
      <c r="Q1068" s="101"/>
      <c r="R1068" s="101"/>
      <c r="S1068" s="101"/>
      <c r="T1068" s="101"/>
      <c r="U1068" s="101"/>
    </row>
    <row r="1069" spans="1:21" ht="21" customHeight="1" x14ac:dyDescent="0.25">
      <c r="A1069" s="134" t="s">
        <v>72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5.75" customHeight="1" x14ac:dyDescent="0.2">
      <c r="A1070" s="124"/>
      <c r="B1070" s="125"/>
      <c r="C1070" s="105" t="s">
        <v>1856</v>
      </c>
      <c r="D1070" s="106"/>
      <c r="E1070" s="106"/>
      <c r="F1070" s="18"/>
      <c r="G1070" s="144">
        <f>G1068+G1069</f>
        <v>1.05</v>
      </c>
      <c r="H1070" s="123"/>
      <c r="I1070" s="13">
        <f>I1068+I1069</f>
        <v>1.05</v>
      </c>
      <c r="J1070" s="144">
        <f>J1068+J1069</f>
        <v>0.69000000000000006</v>
      </c>
      <c r="K1070" s="123"/>
      <c r="L1070" s="123"/>
      <c r="M1070" s="123"/>
      <c r="N1070" s="123"/>
      <c r="O1070" s="123"/>
      <c r="P1070" s="100">
        <f>P1068+P1069</f>
        <v>1.74</v>
      </c>
      <c r="Q1070" s="101"/>
      <c r="R1070" s="101"/>
      <c r="S1070" s="101"/>
      <c r="T1070" s="101"/>
      <c r="U1070" s="101"/>
    </row>
    <row r="1071" spans="1:21" ht="19.5" customHeight="1" x14ac:dyDescent="0.25">
      <c r="A1071" s="124" t="s">
        <v>29</v>
      </c>
      <c r="B1071" s="125"/>
      <c r="C1071" s="105" t="s">
        <v>995</v>
      </c>
      <c r="D1071" s="106"/>
      <c r="E1071" s="106"/>
      <c r="F1071" s="9"/>
      <c r="G1071" s="137"/>
      <c r="H1071" s="137"/>
      <c r="I1071" s="10"/>
      <c r="J1071" s="137"/>
      <c r="K1071" s="137"/>
      <c r="L1071" s="137"/>
      <c r="M1071" s="137"/>
      <c r="N1071" s="137"/>
      <c r="O1071" s="137"/>
      <c r="P1071" s="101"/>
      <c r="Q1071" s="101"/>
      <c r="R1071" s="101"/>
      <c r="S1071" s="101"/>
      <c r="T1071" s="101"/>
      <c r="U1071" s="101"/>
    </row>
    <row r="1072" spans="1:21" ht="27" customHeight="1" x14ac:dyDescent="0.25">
      <c r="A1072" s="134" t="s">
        <v>73</v>
      </c>
      <c r="B1072" s="135"/>
      <c r="C1072" s="103" t="s">
        <v>996</v>
      </c>
      <c r="D1072" s="104"/>
      <c r="E1072" s="104"/>
      <c r="F1072" s="11" t="s">
        <v>1813</v>
      </c>
      <c r="G1072" s="143">
        <v>1.1499999999999999</v>
      </c>
      <c r="H1072" s="137"/>
      <c r="I1072" s="8">
        <v>1.1499999999999999</v>
      </c>
      <c r="J1072" s="143">
        <v>0.34</v>
      </c>
      <c r="K1072" s="137"/>
      <c r="L1072" s="137"/>
      <c r="M1072" s="137"/>
      <c r="N1072" s="137"/>
      <c r="O1072" s="137"/>
      <c r="P1072" s="100">
        <v>1.49</v>
      </c>
      <c r="Q1072" s="101"/>
      <c r="R1072" s="101"/>
      <c r="S1072" s="101"/>
      <c r="T1072" s="101"/>
      <c r="U1072" s="101"/>
    </row>
    <row r="1073" spans="1:21" ht="21" customHeight="1" x14ac:dyDescent="0.25">
      <c r="A1073" s="134" t="s">
        <v>74</v>
      </c>
      <c r="B1073" s="135"/>
      <c r="C1073" s="103" t="s">
        <v>826</v>
      </c>
      <c r="D1073" s="104"/>
      <c r="E1073" s="104"/>
      <c r="F1073" s="11" t="s">
        <v>1814</v>
      </c>
      <c r="G1073" s="143">
        <v>0.21</v>
      </c>
      <c r="H1073" s="137"/>
      <c r="I1073" s="8">
        <v>0.21</v>
      </c>
      <c r="J1073" s="143">
        <v>0.01</v>
      </c>
      <c r="K1073" s="137"/>
      <c r="L1073" s="137"/>
      <c r="M1073" s="137"/>
      <c r="N1073" s="137"/>
      <c r="O1073" s="137"/>
      <c r="P1073" s="100">
        <v>0.22</v>
      </c>
      <c r="Q1073" s="101"/>
      <c r="R1073" s="101"/>
      <c r="S1073" s="101"/>
      <c r="T1073" s="101"/>
      <c r="U1073" s="101"/>
    </row>
    <row r="1074" spans="1:21" s="15" customFormat="1" ht="15.75" customHeight="1" x14ac:dyDescent="0.2">
      <c r="A1074" s="127"/>
      <c r="B1074" s="128"/>
      <c r="C1074" s="129" t="s">
        <v>1856</v>
      </c>
      <c r="D1074" s="130"/>
      <c r="E1074" s="130"/>
      <c r="F1074" s="19"/>
      <c r="G1074" s="131">
        <f>G1072+G1073</f>
        <v>1.3599999999999999</v>
      </c>
      <c r="H1074" s="132"/>
      <c r="I1074" s="16">
        <f>I1072+I1073</f>
        <v>1.3599999999999999</v>
      </c>
      <c r="J1074" s="131">
        <f>J1072+J1073</f>
        <v>0.35000000000000003</v>
      </c>
      <c r="K1074" s="132"/>
      <c r="L1074" s="132"/>
      <c r="M1074" s="132"/>
      <c r="N1074" s="132"/>
      <c r="O1074" s="132"/>
      <c r="P1074" s="133">
        <f>P1072+P1073</f>
        <v>1.71</v>
      </c>
      <c r="Q1074" s="126"/>
      <c r="R1074" s="126"/>
      <c r="S1074" s="126"/>
      <c r="T1074" s="126"/>
      <c r="U1074" s="126"/>
    </row>
    <row r="1075" spans="1:21" ht="27" customHeight="1" x14ac:dyDescent="0.25">
      <c r="A1075" s="127">
        <v>5</v>
      </c>
      <c r="B1075" s="128"/>
      <c r="C1075" s="129" t="s">
        <v>1403</v>
      </c>
      <c r="D1075" s="130"/>
      <c r="E1075" s="130"/>
      <c r="F1075" s="4"/>
      <c r="G1075" s="136"/>
      <c r="H1075" s="136"/>
      <c r="I1075" s="5"/>
      <c r="J1075" s="136"/>
      <c r="K1075" s="136"/>
      <c r="L1075" s="136"/>
      <c r="M1075" s="136"/>
      <c r="N1075" s="136"/>
      <c r="O1075" s="136"/>
      <c r="P1075" s="126"/>
      <c r="Q1075" s="126"/>
      <c r="R1075" s="126"/>
      <c r="S1075" s="126"/>
      <c r="T1075" s="126"/>
      <c r="U1075" s="126"/>
    </row>
    <row r="1076" spans="1:21" ht="27.75" customHeight="1" x14ac:dyDescent="0.25">
      <c r="A1076" s="124" t="s">
        <v>31</v>
      </c>
      <c r="B1076" s="125"/>
      <c r="C1076" s="105" t="s">
        <v>988</v>
      </c>
      <c r="D1076" s="106"/>
      <c r="E1076" s="106"/>
      <c r="F1076" s="9"/>
      <c r="G1076" s="137"/>
      <c r="H1076" s="137"/>
      <c r="I1076" s="10"/>
      <c r="J1076" s="137"/>
      <c r="K1076" s="137"/>
      <c r="L1076" s="137"/>
      <c r="M1076" s="137"/>
      <c r="N1076" s="137"/>
      <c r="O1076" s="137"/>
      <c r="P1076" s="101"/>
      <c r="Q1076" s="101"/>
      <c r="R1076" s="101"/>
      <c r="S1076" s="101"/>
      <c r="T1076" s="101"/>
      <c r="U1076" s="101"/>
    </row>
    <row r="1077" spans="1:21" ht="38.25" customHeight="1" x14ac:dyDescent="0.25">
      <c r="A1077" s="134" t="s">
        <v>320</v>
      </c>
      <c r="B1077" s="135"/>
      <c r="C1077" s="103" t="s">
        <v>989</v>
      </c>
      <c r="D1077" s="104"/>
      <c r="E1077" s="104"/>
      <c r="F1077" s="11" t="s">
        <v>1813</v>
      </c>
      <c r="G1077" s="143">
        <v>1.1299999999999999</v>
      </c>
      <c r="H1077" s="137"/>
      <c r="I1077" s="8">
        <v>1.1299999999999999</v>
      </c>
      <c r="J1077" s="143">
        <v>0.42</v>
      </c>
      <c r="K1077" s="137"/>
      <c r="L1077" s="137"/>
      <c r="M1077" s="137"/>
      <c r="N1077" s="137"/>
      <c r="O1077" s="137"/>
      <c r="P1077" s="100">
        <v>1.55</v>
      </c>
      <c r="Q1077" s="101"/>
      <c r="R1077" s="101"/>
      <c r="S1077" s="101"/>
      <c r="T1077" s="101"/>
      <c r="U1077" s="101"/>
    </row>
    <row r="1078" spans="1:21" ht="21" customHeight="1" x14ac:dyDescent="0.25">
      <c r="A1078" s="134" t="s">
        <v>321</v>
      </c>
      <c r="B1078" s="135"/>
      <c r="C1078" s="103" t="s">
        <v>826</v>
      </c>
      <c r="D1078" s="104"/>
      <c r="E1078" s="104"/>
      <c r="F1078" s="11" t="s">
        <v>1814</v>
      </c>
      <c r="G1078" s="143">
        <v>0.21</v>
      </c>
      <c r="H1078" s="137"/>
      <c r="I1078" s="8">
        <v>0.21</v>
      </c>
      <c r="J1078" s="143">
        <v>0.01</v>
      </c>
      <c r="K1078" s="137"/>
      <c r="L1078" s="137"/>
      <c r="M1078" s="137"/>
      <c r="N1078" s="137"/>
      <c r="O1078" s="137"/>
      <c r="P1078" s="100">
        <v>0.22</v>
      </c>
      <c r="Q1078" s="101"/>
      <c r="R1078" s="101"/>
      <c r="S1078" s="101"/>
      <c r="T1078" s="101"/>
      <c r="U1078" s="101"/>
    </row>
    <row r="1079" spans="1:21" s="15" customFormat="1" ht="18" customHeight="1" x14ac:dyDescent="0.2">
      <c r="A1079" s="127"/>
      <c r="B1079" s="128"/>
      <c r="C1079" s="129" t="s">
        <v>1856</v>
      </c>
      <c r="D1079" s="130"/>
      <c r="E1079" s="130"/>
      <c r="F1079" s="19"/>
      <c r="G1079" s="131">
        <f>G1077+G1078</f>
        <v>1.3399999999999999</v>
      </c>
      <c r="H1079" s="132"/>
      <c r="I1079" s="16">
        <f>I1077+I1078</f>
        <v>1.3399999999999999</v>
      </c>
      <c r="J1079" s="131">
        <f>J1077+J1078</f>
        <v>0.43</v>
      </c>
      <c r="K1079" s="132"/>
      <c r="L1079" s="132"/>
      <c r="M1079" s="132"/>
      <c r="N1079" s="132"/>
      <c r="O1079" s="132"/>
      <c r="P1079" s="133">
        <f>P1077+P1078</f>
        <v>1.77</v>
      </c>
      <c r="Q1079" s="126"/>
      <c r="R1079" s="126"/>
      <c r="S1079" s="126"/>
      <c r="T1079" s="126"/>
      <c r="U1079" s="126"/>
    </row>
    <row r="1080" spans="1:21" ht="15" customHeight="1" x14ac:dyDescent="0.25">
      <c r="A1080" s="127">
        <v>6</v>
      </c>
      <c r="B1080" s="128"/>
      <c r="C1080" s="129" t="s">
        <v>1404</v>
      </c>
      <c r="D1080" s="130"/>
      <c r="E1080" s="130"/>
      <c r="F1080" s="4"/>
      <c r="G1080" s="136"/>
      <c r="H1080" s="136"/>
      <c r="I1080" s="5"/>
      <c r="J1080" s="136"/>
      <c r="K1080" s="136"/>
      <c r="L1080" s="136"/>
      <c r="M1080" s="136"/>
      <c r="N1080" s="136"/>
      <c r="O1080" s="136"/>
      <c r="P1080" s="126"/>
      <c r="Q1080" s="126"/>
      <c r="R1080" s="126"/>
      <c r="S1080" s="126"/>
      <c r="T1080" s="126"/>
      <c r="U1080" s="126"/>
    </row>
    <row r="1081" spans="1:21" ht="21" customHeight="1" x14ac:dyDescent="0.25">
      <c r="A1081" s="124" t="s">
        <v>35</v>
      </c>
      <c r="B1081" s="125"/>
      <c r="C1081" s="105" t="s">
        <v>991</v>
      </c>
      <c r="D1081" s="106"/>
      <c r="E1081" s="106"/>
      <c r="F1081" s="9"/>
      <c r="G1081" s="137"/>
      <c r="H1081" s="137"/>
      <c r="I1081" s="10"/>
      <c r="J1081" s="137"/>
      <c r="K1081" s="137"/>
      <c r="L1081" s="137"/>
      <c r="M1081" s="137"/>
      <c r="N1081" s="137"/>
      <c r="O1081" s="137"/>
      <c r="P1081" s="101"/>
      <c r="Q1081" s="101"/>
      <c r="R1081" s="101"/>
      <c r="S1081" s="101"/>
      <c r="T1081" s="101"/>
      <c r="U1081" s="101"/>
    </row>
    <row r="1082" spans="1:21" ht="27" customHeight="1" x14ac:dyDescent="0.25">
      <c r="A1082" s="134" t="s">
        <v>383</v>
      </c>
      <c r="B1082" s="135"/>
      <c r="C1082" s="103" t="s">
        <v>992</v>
      </c>
      <c r="D1082" s="104"/>
      <c r="E1082" s="104"/>
      <c r="F1082" s="11" t="s">
        <v>1813</v>
      </c>
      <c r="G1082" s="143">
        <v>1.1299999999999999</v>
      </c>
      <c r="H1082" s="137"/>
      <c r="I1082" s="8">
        <v>1.1299999999999999</v>
      </c>
      <c r="J1082" s="143">
        <v>0.45</v>
      </c>
      <c r="K1082" s="137"/>
      <c r="L1082" s="137"/>
      <c r="M1082" s="137"/>
      <c r="N1082" s="137"/>
      <c r="O1082" s="137"/>
      <c r="P1082" s="100">
        <v>1.58</v>
      </c>
      <c r="Q1082" s="101"/>
      <c r="R1082" s="101"/>
      <c r="S1082" s="101"/>
      <c r="T1082" s="101"/>
      <c r="U1082" s="101"/>
    </row>
    <row r="1083" spans="1:21" ht="21" customHeight="1" x14ac:dyDescent="0.25">
      <c r="A1083" s="134" t="s">
        <v>387</v>
      </c>
      <c r="B1083" s="135"/>
      <c r="C1083" s="103" t="s">
        <v>826</v>
      </c>
      <c r="D1083" s="104"/>
      <c r="E1083" s="104"/>
      <c r="F1083" s="11" t="s">
        <v>1814</v>
      </c>
      <c r="G1083" s="143">
        <v>0.21</v>
      </c>
      <c r="H1083" s="137"/>
      <c r="I1083" s="8">
        <v>0.21</v>
      </c>
      <c r="J1083" s="143">
        <v>0.01</v>
      </c>
      <c r="K1083" s="137"/>
      <c r="L1083" s="137"/>
      <c r="M1083" s="137"/>
      <c r="N1083" s="137"/>
      <c r="O1083" s="137"/>
      <c r="P1083" s="100">
        <v>0.22</v>
      </c>
      <c r="Q1083" s="101"/>
      <c r="R1083" s="101"/>
      <c r="S1083" s="101"/>
      <c r="T1083" s="101"/>
      <c r="U1083" s="101"/>
    </row>
    <row r="1084" spans="1:21" s="15" customFormat="1" ht="18.75" customHeight="1" x14ac:dyDescent="0.2">
      <c r="A1084" s="127"/>
      <c r="B1084" s="128"/>
      <c r="C1084" s="129" t="s">
        <v>1856</v>
      </c>
      <c r="D1084" s="130"/>
      <c r="E1084" s="130"/>
      <c r="F1084" s="19"/>
      <c r="G1084" s="131">
        <f>G1082+G1083</f>
        <v>1.3399999999999999</v>
      </c>
      <c r="H1084" s="132"/>
      <c r="I1084" s="16">
        <f>I1082+I1083</f>
        <v>1.3399999999999999</v>
      </c>
      <c r="J1084" s="131">
        <f>J1082+J1083</f>
        <v>0.46</v>
      </c>
      <c r="K1084" s="132"/>
      <c r="L1084" s="132"/>
      <c r="M1084" s="132"/>
      <c r="N1084" s="132"/>
      <c r="O1084" s="132"/>
      <c r="P1084" s="133">
        <f>P1082+P1083</f>
        <v>1.8</v>
      </c>
      <c r="Q1084" s="126"/>
      <c r="R1084" s="126"/>
      <c r="S1084" s="126"/>
      <c r="T1084" s="126"/>
      <c r="U1084" s="126"/>
    </row>
    <row r="1085" spans="1:21" ht="16.5" customHeight="1" x14ac:dyDescent="0.25">
      <c r="A1085" s="165">
        <v>7</v>
      </c>
      <c r="B1085" s="166"/>
      <c r="C1085" s="129" t="s">
        <v>1405</v>
      </c>
      <c r="D1085" s="130"/>
      <c r="E1085" s="130"/>
      <c r="F1085" s="4"/>
      <c r="G1085" s="136"/>
      <c r="H1085" s="136"/>
      <c r="I1085" s="5"/>
      <c r="J1085" s="136"/>
      <c r="K1085" s="136"/>
      <c r="L1085" s="136"/>
      <c r="M1085" s="136"/>
      <c r="N1085" s="136"/>
      <c r="O1085" s="136"/>
      <c r="P1085" s="126"/>
      <c r="Q1085" s="126"/>
      <c r="R1085" s="126"/>
      <c r="S1085" s="126"/>
      <c r="T1085" s="126"/>
      <c r="U1085" s="126"/>
    </row>
    <row r="1086" spans="1:21" ht="101.25" customHeight="1" x14ac:dyDescent="0.25">
      <c r="A1086" s="134" t="s">
        <v>37</v>
      </c>
      <c r="B1086" s="135"/>
      <c r="C1086" s="103" t="s">
        <v>924</v>
      </c>
      <c r="D1086" s="104"/>
      <c r="E1086" s="104"/>
      <c r="F1086" s="11" t="s">
        <v>1813</v>
      </c>
      <c r="G1086" s="143">
        <v>0.76</v>
      </c>
      <c r="H1086" s="137"/>
      <c r="I1086" s="8">
        <v>0.76</v>
      </c>
      <c r="J1086" s="143">
        <v>0.3</v>
      </c>
      <c r="K1086" s="137"/>
      <c r="L1086" s="137"/>
      <c r="M1086" s="137"/>
      <c r="N1086" s="137"/>
      <c r="O1086" s="137"/>
      <c r="P1086" s="100">
        <v>1.06</v>
      </c>
      <c r="Q1086" s="101"/>
      <c r="R1086" s="101"/>
      <c r="S1086" s="101"/>
      <c r="T1086" s="101"/>
      <c r="U1086" s="101"/>
    </row>
    <row r="1087" spans="1:21" ht="49.5" customHeight="1" x14ac:dyDescent="0.25">
      <c r="A1087" s="134" t="s">
        <v>38</v>
      </c>
      <c r="B1087" s="135"/>
      <c r="C1087" s="103" t="s">
        <v>925</v>
      </c>
      <c r="D1087" s="104"/>
      <c r="E1087" s="104"/>
      <c r="F1087" s="11" t="s">
        <v>1815</v>
      </c>
      <c r="G1087" s="143">
        <v>0.42</v>
      </c>
      <c r="H1087" s="137"/>
      <c r="I1087" s="8">
        <v>0.42</v>
      </c>
      <c r="J1087" s="143">
        <v>0.81</v>
      </c>
      <c r="K1087" s="137"/>
      <c r="L1087" s="137"/>
      <c r="M1087" s="137"/>
      <c r="N1087" s="137"/>
      <c r="O1087" s="137"/>
      <c r="P1087" s="100">
        <v>1.23</v>
      </c>
      <c r="Q1087" s="101"/>
      <c r="R1087" s="101"/>
      <c r="S1087" s="101"/>
      <c r="T1087" s="101"/>
      <c r="U1087" s="101"/>
    </row>
    <row r="1088" spans="1:21" ht="27" customHeight="1" x14ac:dyDescent="0.25">
      <c r="A1088" s="134" t="s">
        <v>435</v>
      </c>
      <c r="B1088" s="135"/>
      <c r="C1088" s="103" t="s">
        <v>926</v>
      </c>
      <c r="D1088" s="104"/>
      <c r="E1088" s="104"/>
      <c r="F1088" s="11" t="s">
        <v>1816</v>
      </c>
      <c r="G1088" s="143">
        <v>0.02</v>
      </c>
      <c r="H1088" s="137"/>
      <c r="I1088" s="8">
        <v>0.02</v>
      </c>
      <c r="J1088" s="143">
        <v>0.15</v>
      </c>
      <c r="K1088" s="137"/>
      <c r="L1088" s="137"/>
      <c r="M1088" s="137"/>
      <c r="N1088" s="137"/>
      <c r="O1088" s="137"/>
      <c r="P1088" s="100">
        <v>0.17</v>
      </c>
      <c r="Q1088" s="101"/>
      <c r="R1088" s="101"/>
      <c r="S1088" s="101"/>
      <c r="T1088" s="101"/>
      <c r="U1088" s="101"/>
    </row>
    <row r="1089" spans="1:21" ht="21" customHeight="1" x14ac:dyDescent="0.25">
      <c r="A1089" s="134" t="s">
        <v>436</v>
      </c>
      <c r="B1089" s="135"/>
      <c r="C1089" s="103" t="s">
        <v>826</v>
      </c>
      <c r="D1089" s="104"/>
      <c r="E1089" s="104"/>
      <c r="F1089" s="11" t="s">
        <v>1814</v>
      </c>
      <c r="G1089" s="143">
        <v>0.21</v>
      </c>
      <c r="H1089" s="137"/>
      <c r="I1089" s="8">
        <v>0.21</v>
      </c>
      <c r="J1089" s="143">
        <v>0.01</v>
      </c>
      <c r="K1089" s="137"/>
      <c r="L1089" s="137"/>
      <c r="M1089" s="137"/>
      <c r="N1089" s="137"/>
      <c r="O1089" s="137"/>
      <c r="P1089" s="100">
        <v>0.22</v>
      </c>
      <c r="Q1089" s="101"/>
      <c r="R1089" s="101"/>
      <c r="S1089" s="101"/>
      <c r="T1089" s="101"/>
      <c r="U1089" s="101"/>
    </row>
    <row r="1090" spans="1:21" s="15" customFormat="1" ht="20.25" customHeight="1" x14ac:dyDescent="0.2">
      <c r="A1090" s="127"/>
      <c r="B1090" s="128"/>
      <c r="C1090" s="129" t="s">
        <v>1856</v>
      </c>
      <c r="D1090" s="130"/>
      <c r="E1090" s="130"/>
      <c r="F1090" s="19"/>
      <c r="G1090" s="131">
        <f>G1086+G1087+G1088+G1089</f>
        <v>1.41</v>
      </c>
      <c r="H1090" s="132"/>
      <c r="I1090" s="16">
        <f>I1086+I1087+I1088+I1089</f>
        <v>1.41</v>
      </c>
      <c r="J1090" s="131">
        <f>J1086+J1087+J1088+J1089</f>
        <v>1.27</v>
      </c>
      <c r="K1090" s="132"/>
      <c r="L1090" s="132"/>
      <c r="M1090" s="132"/>
      <c r="N1090" s="132"/>
      <c r="O1090" s="132"/>
      <c r="P1090" s="133">
        <f>P1086+P1087+P1088+P1089</f>
        <v>2.68</v>
      </c>
      <c r="Q1090" s="126"/>
      <c r="R1090" s="126"/>
      <c r="S1090" s="126"/>
      <c r="T1090" s="126"/>
      <c r="U1090" s="126"/>
    </row>
    <row r="1091" spans="1:21" ht="15.75" customHeight="1" x14ac:dyDescent="0.25">
      <c r="A1091" s="165">
        <v>8</v>
      </c>
      <c r="B1091" s="166"/>
      <c r="C1091" s="129" t="s">
        <v>1406</v>
      </c>
      <c r="D1091" s="130"/>
      <c r="E1091" s="130"/>
      <c r="F1091" s="4"/>
      <c r="G1091" s="136"/>
      <c r="H1091" s="136"/>
      <c r="I1091" s="5"/>
      <c r="J1091" s="136"/>
      <c r="K1091" s="136"/>
      <c r="L1091" s="136"/>
      <c r="M1091" s="136"/>
      <c r="N1091" s="136"/>
      <c r="O1091" s="136"/>
      <c r="P1091" s="126"/>
      <c r="Q1091" s="126"/>
      <c r="R1091" s="126"/>
      <c r="S1091" s="126"/>
      <c r="T1091" s="126"/>
      <c r="U1091" s="126"/>
    </row>
    <row r="1092" spans="1:21" ht="40.5" customHeight="1" x14ac:dyDescent="0.25">
      <c r="A1092" s="134" t="s">
        <v>631</v>
      </c>
      <c r="B1092" s="135"/>
      <c r="C1092" s="103" t="s">
        <v>888</v>
      </c>
      <c r="D1092" s="104"/>
      <c r="E1092" s="104"/>
      <c r="F1092" s="11" t="s">
        <v>1838</v>
      </c>
      <c r="G1092" s="143">
        <v>0.42</v>
      </c>
      <c r="H1092" s="137"/>
      <c r="I1092" s="8">
        <v>0.5</v>
      </c>
      <c r="J1092" s="137"/>
      <c r="K1092" s="137"/>
      <c r="L1092" s="137"/>
      <c r="M1092" s="137"/>
      <c r="N1092" s="137"/>
      <c r="O1092" s="137"/>
      <c r="P1092" s="100">
        <v>0.5</v>
      </c>
      <c r="Q1092" s="101"/>
      <c r="R1092" s="101"/>
      <c r="S1092" s="101"/>
      <c r="T1092" s="101"/>
      <c r="U1092" s="101"/>
    </row>
    <row r="1093" spans="1:21" ht="39.75" customHeight="1" x14ac:dyDescent="0.25">
      <c r="A1093" s="134" t="s">
        <v>632</v>
      </c>
      <c r="B1093" s="135"/>
      <c r="C1093" s="103" t="s">
        <v>1407</v>
      </c>
      <c r="D1093" s="104"/>
      <c r="E1093" s="104"/>
      <c r="F1093" s="11" t="s">
        <v>1814</v>
      </c>
      <c r="G1093" s="143">
        <v>0.28000000000000003</v>
      </c>
      <c r="H1093" s="137"/>
      <c r="I1093" s="8">
        <v>0.34</v>
      </c>
      <c r="J1093" s="137"/>
      <c r="K1093" s="137"/>
      <c r="L1093" s="137"/>
      <c r="M1093" s="137"/>
      <c r="N1093" s="137"/>
      <c r="O1093" s="137"/>
      <c r="P1093" s="100">
        <v>0.34</v>
      </c>
      <c r="Q1093" s="101"/>
      <c r="R1093" s="101"/>
      <c r="S1093" s="101"/>
      <c r="T1093" s="101"/>
      <c r="U1093" s="101"/>
    </row>
    <row r="1094" spans="1:21" s="15" customFormat="1" ht="15" customHeight="1" x14ac:dyDescent="0.2">
      <c r="A1094" s="127"/>
      <c r="B1094" s="128"/>
      <c r="C1094" s="129" t="s">
        <v>1882</v>
      </c>
      <c r="D1094" s="130"/>
      <c r="E1094" s="130"/>
      <c r="F1094" s="19"/>
      <c r="G1094" s="131">
        <f>G1046+G1047+G1048+G1056+G1065+G1070+G1074+G1079+G1084+G1090+G1092+G1093</f>
        <v>13.239999999999998</v>
      </c>
      <c r="H1094" s="132"/>
      <c r="I1094" s="16">
        <f>I1093+I1092+I1090+I1084+I1079+I1074+I1070+I1065+I1056+I1048+I1047+I1046</f>
        <v>13.859999999999998</v>
      </c>
      <c r="J1094" s="131">
        <f>J1093+J1092+J1090+J1084+J1079+J1074+J1070+J1065+J1056+J1048+J1047+J1046</f>
        <v>5.86</v>
      </c>
      <c r="K1094" s="132"/>
      <c r="L1094" s="132"/>
      <c r="M1094" s="132"/>
      <c r="N1094" s="132"/>
      <c r="O1094" s="132"/>
      <c r="P1094" s="133">
        <f>P1093+P1092+P1090+P1084+P1079+P1074+P1070+P1065+P1056+P1048+P1047+P1046</f>
        <v>19.72</v>
      </c>
      <c r="Q1094" s="126"/>
      <c r="R1094" s="126"/>
      <c r="S1094" s="126"/>
      <c r="T1094" s="126"/>
      <c r="U1094" s="126"/>
    </row>
    <row r="1095" spans="1:21" ht="14.25" customHeight="1" x14ac:dyDescent="0.25">
      <c r="A1095" s="186" t="s">
        <v>633</v>
      </c>
      <c r="B1095" s="187"/>
      <c r="C1095" s="187"/>
      <c r="D1095" s="187"/>
      <c r="E1095" s="187"/>
      <c r="F1095" s="187"/>
      <c r="G1095" s="187"/>
      <c r="H1095" s="187"/>
      <c r="I1095" s="187"/>
      <c r="J1095" s="187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</row>
    <row r="1096" spans="1:21" ht="23.25" customHeight="1" x14ac:dyDescent="0.25">
      <c r="A1096" s="165">
        <v>1</v>
      </c>
      <c r="B1096" s="166"/>
      <c r="C1096" s="129" t="s">
        <v>1408</v>
      </c>
      <c r="D1096" s="130"/>
      <c r="E1096" s="130"/>
      <c r="F1096" s="4"/>
      <c r="G1096" s="136"/>
      <c r="H1096" s="136"/>
      <c r="I1096" s="5"/>
      <c r="J1096" s="136"/>
      <c r="K1096" s="136"/>
      <c r="L1096" s="136"/>
      <c r="M1096" s="136"/>
      <c r="N1096" s="136"/>
      <c r="O1096" s="136"/>
      <c r="P1096" s="126"/>
      <c r="Q1096" s="126"/>
      <c r="R1096" s="126"/>
      <c r="S1096" s="126"/>
      <c r="T1096" s="126"/>
      <c r="U1096" s="126"/>
    </row>
    <row r="1097" spans="1:21" ht="31.5" customHeight="1" x14ac:dyDescent="0.25">
      <c r="A1097" s="134" t="s">
        <v>53</v>
      </c>
      <c r="B1097" s="135"/>
      <c r="C1097" s="103" t="s">
        <v>1409</v>
      </c>
      <c r="D1097" s="104"/>
      <c r="E1097" s="104"/>
      <c r="F1097" s="11" t="s">
        <v>1839</v>
      </c>
      <c r="G1097" s="143">
        <v>0.42</v>
      </c>
      <c r="H1097" s="137"/>
      <c r="I1097" s="8">
        <v>0.5</v>
      </c>
      <c r="J1097" s="137"/>
      <c r="K1097" s="137"/>
      <c r="L1097" s="137"/>
      <c r="M1097" s="137"/>
      <c r="N1097" s="137"/>
      <c r="O1097" s="137"/>
      <c r="P1097" s="100">
        <v>0.5</v>
      </c>
      <c r="Q1097" s="101"/>
      <c r="R1097" s="101"/>
      <c r="S1097" s="101"/>
      <c r="T1097" s="101"/>
      <c r="U1097" s="101"/>
    </row>
    <row r="1098" spans="1:21" ht="31.5" customHeight="1" x14ac:dyDescent="0.25">
      <c r="A1098" s="134" t="s">
        <v>54</v>
      </c>
      <c r="B1098" s="135"/>
      <c r="C1098" s="103" t="s">
        <v>1410</v>
      </c>
      <c r="D1098" s="104"/>
      <c r="E1098" s="104"/>
      <c r="F1098" s="11" t="s">
        <v>1839</v>
      </c>
      <c r="G1098" s="143">
        <v>0.42</v>
      </c>
      <c r="H1098" s="137"/>
      <c r="I1098" s="8">
        <v>0.5</v>
      </c>
      <c r="J1098" s="137"/>
      <c r="K1098" s="137"/>
      <c r="L1098" s="137"/>
      <c r="M1098" s="137"/>
      <c r="N1098" s="137"/>
      <c r="O1098" s="137"/>
      <c r="P1098" s="100">
        <v>0.5</v>
      </c>
      <c r="Q1098" s="101"/>
      <c r="R1098" s="101"/>
      <c r="S1098" s="101"/>
      <c r="T1098" s="101"/>
      <c r="U1098" s="101"/>
    </row>
    <row r="1099" spans="1:21" ht="27" customHeight="1" x14ac:dyDescent="0.25">
      <c r="A1099" s="134" t="s">
        <v>55</v>
      </c>
      <c r="B1099" s="135"/>
      <c r="C1099" s="103" t="s">
        <v>1411</v>
      </c>
      <c r="D1099" s="104"/>
      <c r="E1099" s="104"/>
      <c r="F1099" s="11" t="s">
        <v>1839</v>
      </c>
      <c r="G1099" s="143">
        <v>0.45</v>
      </c>
      <c r="H1099" s="137"/>
      <c r="I1099" s="8">
        <v>0.54</v>
      </c>
      <c r="J1099" s="137"/>
      <c r="K1099" s="137"/>
      <c r="L1099" s="137"/>
      <c r="M1099" s="137"/>
      <c r="N1099" s="137"/>
      <c r="O1099" s="137"/>
      <c r="P1099" s="100">
        <v>0.54</v>
      </c>
      <c r="Q1099" s="101"/>
      <c r="R1099" s="101"/>
      <c r="S1099" s="101"/>
      <c r="T1099" s="101"/>
      <c r="U1099" s="101"/>
    </row>
    <row r="1100" spans="1:21" ht="24.75" customHeight="1" x14ac:dyDescent="0.25">
      <c r="A1100" s="134" t="s">
        <v>56</v>
      </c>
      <c r="B1100" s="135"/>
      <c r="C1100" s="103" t="s">
        <v>1412</v>
      </c>
      <c r="D1100" s="104"/>
      <c r="E1100" s="104"/>
      <c r="F1100" s="11" t="s">
        <v>1839</v>
      </c>
      <c r="G1100" s="143">
        <v>0.42</v>
      </c>
      <c r="H1100" s="137"/>
      <c r="I1100" s="8">
        <v>0.5</v>
      </c>
      <c r="J1100" s="137"/>
      <c r="K1100" s="137"/>
      <c r="L1100" s="137"/>
      <c r="M1100" s="137"/>
      <c r="N1100" s="137"/>
      <c r="O1100" s="137"/>
      <c r="P1100" s="100">
        <v>0.5</v>
      </c>
      <c r="Q1100" s="101"/>
      <c r="R1100" s="101"/>
      <c r="S1100" s="101"/>
      <c r="T1100" s="101"/>
      <c r="U1100" s="101"/>
    </row>
    <row r="1101" spans="1:21" ht="31.5" customHeight="1" x14ac:dyDescent="0.25">
      <c r="A1101" s="134" t="s">
        <v>57</v>
      </c>
      <c r="B1101" s="135"/>
      <c r="C1101" s="103" t="s">
        <v>1413</v>
      </c>
      <c r="D1101" s="104"/>
      <c r="E1101" s="104"/>
      <c r="F1101" s="11" t="s">
        <v>1839</v>
      </c>
      <c r="G1101" s="143">
        <v>0.52</v>
      </c>
      <c r="H1101" s="137"/>
      <c r="I1101" s="8">
        <v>0.62</v>
      </c>
      <c r="J1101" s="137"/>
      <c r="K1101" s="137"/>
      <c r="L1101" s="137"/>
      <c r="M1101" s="137"/>
      <c r="N1101" s="137"/>
      <c r="O1101" s="137"/>
      <c r="P1101" s="100">
        <v>0.62</v>
      </c>
      <c r="Q1101" s="101"/>
      <c r="R1101" s="101"/>
      <c r="S1101" s="101"/>
      <c r="T1101" s="101"/>
      <c r="U1101" s="101"/>
    </row>
    <row r="1102" spans="1:21" ht="41.25" customHeight="1" x14ac:dyDescent="0.25">
      <c r="A1102" s="134" t="s">
        <v>58</v>
      </c>
      <c r="B1102" s="135"/>
      <c r="C1102" s="103" t="s">
        <v>1414</v>
      </c>
      <c r="D1102" s="104"/>
      <c r="E1102" s="104"/>
      <c r="F1102" s="11" t="s">
        <v>1839</v>
      </c>
      <c r="G1102" s="143">
        <v>0.61</v>
      </c>
      <c r="H1102" s="137"/>
      <c r="I1102" s="8">
        <v>0.73</v>
      </c>
      <c r="J1102" s="137"/>
      <c r="K1102" s="137"/>
      <c r="L1102" s="137"/>
      <c r="M1102" s="137"/>
      <c r="N1102" s="137"/>
      <c r="O1102" s="137"/>
      <c r="P1102" s="100">
        <v>0.73</v>
      </c>
      <c r="Q1102" s="101"/>
      <c r="R1102" s="101"/>
      <c r="S1102" s="101"/>
      <c r="T1102" s="101"/>
      <c r="U1102" s="101"/>
    </row>
    <row r="1103" spans="1:21" ht="27" customHeight="1" x14ac:dyDescent="0.25">
      <c r="A1103" s="134" t="s">
        <v>59</v>
      </c>
      <c r="B1103" s="135"/>
      <c r="C1103" s="103" t="s">
        <v>1415</v>
      </c>
      <c r="D1103" s="104"/>
      <c r="E1103" s="104"/>
      <c r="F1103" s="11" t="s">
        <v>1839</v>
      </c>
      <c r="G1103" s="143">
        <v>0.44</v>
      </c>
      <c r="H1103" s="137"/>
      <c r="I1103" s="8">
        <v>0.53</v>
      </c>
      <c r="J1103" s="137"/>
      <c r="K1103" s="137"/>
      <c r="L1103" s="137"/>
      <c r="M1103" s="137"/>
      <c r="N1103" s="137"/>
      <c r="O1103" s="137"/>
      <c r="P1103" s="100">
        <v>0.53</v>
      </c>
      <c r="Q1103" s="101"/>
      <c r="R1103" s="101"/>
      <c r="S1103" s="101"/>
      <c r="T1103" s="101"/>
      <c r="U1103" s="101"/>
    </row>
    <row r="1104" spans="1:21" ht="79.5" customHeight="1" x14ac:dyDescent="0.25">
      <c r="A1104" s="134" t="s">
        <v>60</v>
      </c>
      <c r="B1104" s="135"/>
      <c r="C1104" s="103" t="s">
        <v>1416</v>
      </c>
      <c r="D1104" s="104"/>
      <c r="E1104" s="104"/>
      <c r="F1104" s="11" t="s">
        <v>1839</v>
      </c>
      <c r="G1104" s="143">
        <v>1.57</v>
      </c>
      <c r="H1104" s="137"/>
      <c r="I1104" s="8">
        <v>1.88</v>
      </c>
      <c r="J1104" s="137"/>
      <c r="K1104" s="137"/>
      <c r="L1104" s="137"/>
      <c r="M1104" s="137"/>
      <c r="N1104" s="137"/>
      <c r="O1104" s="137"/>
      <c r="P1104" s="100">
        <v>1.88</v>
      </c>
      <c r="Q1104" s="101"/>
      <c r="R1104" s="101"/>
      <c r="S1104" s="101"/>
      <c r="T1104" s="101"/>
      <c r="U1104" s="101"/>
    </row>
    <row r="1105" spans="1:21" ht="17.25" customHeight="1" x14ac:dyDescent="0.25">
      <c r="A1105" s="186" t="s">
        <v>634</v>
      </c>
      <c r="B1105" s="187"/>
      <c r="C1105" s="187"/>
      <c r="D1105" s="187"/>
      <c r="E1105" s="187"/>
      <c r="F1105" s="187"/>
      <c r="G1105" s="187"/>
      <c r="H1105" s="187"/>
      <c r="I1105" s="187"/>
      <c r="J1105" s="187"/>
      <c r="K1105" s="187"/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</row>
    <row r="1106" spans="1:21" ht="24.75" customHeight="1" x14ac:dyDescent="0.25">
      <c r="A1106" s="165">
        <v>1</v>
      </c>
      <c r="B1106" s="166"/>
      <c r="C1106" s="129" t="s">
        <v>1417</v>
      </c>
      <c r="D1106" s="130"/>
      <c r="E1106" s="130"/>
      <c r="F1106" s="4"/>
      <c r="G1106" s="136"/>
      <c r="H1106" s="136"/>
      <c r="I1106" s="5"/>
      <c r="J1106" s="136"/>
      <c r="K1106" s="136"/>
      <c r="L1106" s="136"/>
      <c r="M1106" s="136"/>
      <c r="N1106" s="136"/>
      <c r="O1106" s="136"/>
      <c r="P1106" s="126"/>
      <c r="Q1106" s="126"/>
      <c r="R1106" s="126"/>
      <c r="S1106" s="126"/>
      <c r="T1106" s="126"/>
      <c r="U1106" s="126"/>
    </row>
    <row r="1107" spans="1:21" ht="18" customHeight="1" x14ac:dyDescent="0.25">
      <c r="A1107" s="124" t="s">
        <v>53</v>
      </c>
      <c r="B1107" s="125"/>
      <c r="C1107" s="105" t="s">
        <v>1418</v>
      </c>
      <c r="D1107" s="106"/>
      <c r="E1107" s="106"/>
      <c r="F1107" s="9"/>
      <c r="G1107" s="137"/>
      <c r="H1107" s="137"/>
      <c r="I1107" s="10"/>
      <c r="J1107" s="137"/>
      <c r="K1107" s="137"/>
      <c r="L1107" s="137"/>
      <c r="M1107" s="137"/>
      <c r="N1107" s="137"/>
      <c r="O1107" s="137"/>
      <c r="P1107" s="101"/>
      <c r="Q1107" s="101"/>
      <c r="R1107" s="101"/>
      <c r="S1107" s="101"/>
      <c r="T1107" s="101"/>
      <c r="U1107" s="101"/>
    </row>
    <row r="1108" spans="1:21" ht="24.75" customHeight="1" x14ac:dyDescent="0.25">
      <c r="A1108" s="134" t="s">
        <v>136</v>
      </c>
      <c r="B1108" s="135"/>
      <c r="C1108" s="103" t="s">
        <v>1419</v>
      </c>
      <c r="D1108" s="104"/>
      <c r="E1108" s="104"/>
      <c r="F1108" s="11" t="s">
        <v>1840</v>
      </c>
      <c r="G1108" s="143">
        <v>7.68</v>
      </c>
      <c r="H1108" s="137"/>
      <c r="I1108" s="8">
        <v>7.68</v>
      </c>
      <c r="J1108" s="137"/>
      <c r="K1108" s="137"/>
      <c r="L1108" s="137"/>
      <c r="M1108" s="137"/>
      <c r="N1108" s="137"/>
      <c r="O1108" s="137"/>
      <c r="P1108" s="100">
        <v>7.68</v>
      </c>
      <c r="Q1108" s="101"/>
      <c r="R1108" s="101"/>
      <c r="S1108" s="101"/>
      <c r="T1108" s="101"/>
      <c r="U1108" s="101"/>
    </row>
    <row r="1109" spans="1:21" ht="25.5" customHeight="1" x14ac:dyDescent="0.25">
      <c r="A1109" s="134" t="s">
        <v>144</v>
      </c>
      <c r="B1109" s="135"/>
      <c r="C1109" s="103" t="s">
        <v>1420</v>
      </c>
      <c r="D1109" s="104"/>
      <c r="E1109" s="104"/>
      <c r="F1109" s="11" t="s">
        <v>1840</v>
      </c>
      <c r="G1109" s="143">
        <v>3.56</v>
      </c>
      <c r="H1109" s="137"/>
      <c r="I1109" s="8">
        <v>3.56</v>
      </c>
      <c r="J1109" s="137"/>
      <c r="K1109" s="137"/>
      <c r="L1109" s="137"/>
      <c r="M1109" s="137"/>
      <c r="N1109" s="137"/>
      <c r="O1109" s="137"/>
      <c r="P1109" s="100">
        <v>3.56</v>
      </c>
      <c r="Q1109" s="101"/>
      <c r="R1109" s="101"/>
      <c r="S1109" s="101"/>
      <c r="T1109" s="101"/>
      <c r="U1109" s="101"/>
    </row>
    <row r="1110" spans="1:21" ht="51.75" customHeight="1" x14ac:dyDescent="0.25">
      <c r="A1110" s="134" t="s">
        <v>147</v>
      </c>
      <c r="B1110" s="135"/>
      <c r="C1110" s="103" t="s">
        <v>1421</v>
      </c>
      <c r="D1110" s="104"/>
      <c r="E1110" s="104"/>
      <c r="F1110" s="11" t="s">
        <v>1831</v>
      </c>
      <c r="G1110" s="143">
        <v>10.82</v>
      </c>
      <c r="H1110" s="137"/>
      <c r="I1110" s="8">
        <v>10.82</v>
      </c>
      <c r="J1110" s="137"/>
      <c r="K1110" s="137"/>
      <c r="L1110" s="137"/>
      <c r="M1110" s="137"/>
      <c r="N1110" s="137"/>
      <c r="O1110" s="137"/>
      <c r="P1110" s="100">
        <v>10.82</v>
      </c>
      <c r="Q1110" s="101"/>
      <c r="R1110" s="101"/>
      <c r="S1110" s="101"/>
      <c r="T1110" s="101"/>
      <c r="U1110" s="101"/>
    </row>
    <row r="1111" spans="1:21" ht="30" customHeight="1" x14ac:dyDescent="0.25">
      <c r="A1111" s="134" t="s">
        <v>150</v>
      </c>
      <c r="B1111" s="135"/>
      <c r="C1111" s="103" t="s">
        <v>1422</v>
      </c>
      <c r="D1111" s="104"/>
      <c r="E1111" s="104"/>
      <c r="F1111" s="11" t="s">
        <v>1831</v>
      </c>
      <c r="G1111" s="143">
        <v>7.9</v>
      </c>
      <c r="H1111" s="137"/>
      <c r="I1111" s="8">
        <v>7.9</v>
      </c>
      <c r="J1111" s="137"/>
      <c r="K1111" s="137"/>
      <c r="L1111" s="137"/>
      <c r="M1111" s="137"/>
      <c r="N1111" s="137"/>
      <c r="O1111" s="137"/>
      <c r="P1111" s="100">
        <v>7.9</v>
      </c>
      <c r="Q1111" s="101"/>
      <c r="R1111" s="101"/>
      <c r="S1111" s="101"/>
      <c r="T1111" s="101"/>
      <c r="U1111" s="101"/>
    </row>
    <row r="1112" spans="1:21" ht="21" customHeight="1" x14ac:dyDescent="0.25">
      <c r="A1112" s="134" t="s">
        <v>615</v>
      </c>
      <c r="B1112" s="135"/>
      <c r="C1112" s="103" t="s">
        <v>1423</v>
      </c>
      <c r="D1112" s="104"/>
      <c r="E1112" s="104"/>
      <c r="F1112" s="11" t="s">
        <v>1831</v>
      </c>
      <c r="G1112" s="143">
        <v>6.88</v>
      </c>
      <c r="H1112" s="137"/>
      <c r="I1112" s="8">
        <v>6.88</v>
      </c>
      <c r="J1112" s="137"/>
      <c r="K1112" s="137"/>
      <c r="L1112" s="137"/>
      <c r="M1112" s="137"/>
      <c r="N1112" s="137"/>
      <c r="O1112" s="137"/>
      <c r="P1112" s="100">
        <v>6.88</v>
      </c>
      <c r="Q1112" s="101"/>
      <c r="R1112" s="101"/>
      <c r="S1112" s="101"/>
      <c r="T1112" s="101"/>
      <c r="U1112" s="101"/>
    </row>
    <row r="1113" spans="1:21" ht="18" customHeight="1" x14ac:dyDescent="0.25">
      <c r="A1113" s="124" t="s">
        <v>54</v>
      </c>
      <c r="B1113" s="125"/>
      <c r="C1113" s="105" t="s">
        <v>1424</v>
      </c>
      <c r="D1113" s="106"/>
      <c r="E1113" s="106"/>
      <c r="F1113" s="9"/>
      <c r="G1113" s="137"/>
      <c r="H1113" s="137"/>
      <c r="I1113" s="10"/>
      <c r="J1113" s="137"/>
      <c r="K1113" s="137"/>
      <c r="L1113" s="137"/>
      <c r="M1113" s="137"/>
      <c r="N1113" s="137"/>
      <c r="O1113" s="137"/>
      <c r="P1113" s="101"/>
      <c r="Q1113" s="101"/>
      <c r="R1113" s="101"/>
      <c r="S1113" s="101"/>
      <c r="T1113" s="101"/>
      <c r="U1113" s="101"/>
    </row>
    <row r="1114" spans="1:21" ht="18.75" customHeight="1" x14ac:dyDescent="0.25">
      <c r="A1114" s="134" t="s">
        <v>153</v>
      </c>
      <c r="B1114" s="135"/>
      <c r="C1114" s="103" t="s">
        <v>1423</v>
      </c>
      <c r="D1114" s="104"/>
      <c r="E1114" s="104"/>
      <c r="F1114" s="11" t="s">
        <v>1831</v>
      </c>
      <c r="G1114" s="143">
        <v>6</v>
      </c>
      <c r="H1114" s="137"/>
      <c r="I1114" s="8">
        <v>6</v>
      </c>
      <c r="J1114" s="137"/>
      <c r="K1114" s="137"/>
      <c r="L1114" s="137"/>
      <c r="M1114" s="137"/>
      <c r="N1114" s="137"/>
      <c r="O1114" s="137"/>
      <c r="P1114" s="100">
        <v>6</v>
      </c>
      <c r="Q1114" s="101"/>
      <c r="R1114" s="101"/>
      <c r="S1114" s="101"/>
      <c r="T1114" s="101"/>
      <c r="U1114" s="101"/>
    </row>
    <row r="1115" spans="1:21" ht="39" customHeight="1" x14ac:dyDescent="0.25">
      <c r="A1115" s="165">
        <v>2</v>
      </c>
      <c r="B1115" s="166"/>
      <c r="C1115" s="129" t="s">
        <v>1425</v>
      </c>
      <c r="D1115" s="130"/>
      <c r="E1115" s="130"/>
      <c r="F1115" s="4"/>
      <c r="G1115" s="136"/>
      <c r="H1115" s="136"/>
      <c r="I1115" s="5"/>
      <c r="J1115" s="136"/>
      <c r="K1115" s="136"/>
      <c r="L1115" s="136"/>
      <c r="M1115" s="136"/>
      <c r="N1115" s="136"/>
      <c r="O1115" s="136"/>
      <c r="P1115" s="126"/>
      <c r="Q1115" s="126"/>
      <c r="R1115" s="126"/>
      <c r="S1115" s="126"/>
      <c r="T1115" s="126"/>
      <c r="U1115" s="126"/>
    </row>
    <row r="1116" spans="1:21" ht="52.5" customHeight="1" x14ac:dyDescent="0.25">
      <c r="A1116" s="134" t="s">
        <v>61</v>
      </c>
      <c r="B1116" s="135"/>
      <c r="C1116" s="103" t="s">
        <v>1426</v>
      </c>
      <c r="D1116" s="104"/>
      <c r="E1116" s="104"/>
      <c r="F1116" s="11" t="s">
        <v>1840</v>
      </c>
      <c r="G1116" s="143">
        <v>2</v>
      </c>
      <c r="H1116" s="137"/>
      <c r="I1116" s="8">
        <v>2</v>
      </c>
      <c r="J1116" s="137"/>
      <c r="K1116" s="137"/>
      <c r="L1116" s="137"/>
      <c r="M1116" s="137"/>
      <c r="N1116" s="137"/>
      <c r="O1116" s="137"/>
      <c r="P1116" s="100">
        <v>2</v>
      </c>
      <c r="Q1116" s="101"/>
      <c r="R1116" s="101"/>
      <c r="S1116" s="101"/>
      <c r="T1116" s="101"/>
      <c r="U1116" s="101"/>
    </row>
    <row r="1117" spans="1:21" ht="52.5" customHeight="1" x14ac:dyDescent="0.25">
      <c r="A1117" s="134" t="s">
        <v>62</v>
      </c>
      <c r="B1117" s="135"/>
      <c r="C1117" s="103" t="s">
        <v>1427</v>
      </c>
      <c r="D1117" s="104"/>
      <c r="E1117" s="104"/>
      <c r="F1117" s="11" t="s">
        <v>1840</v>
      </c>
      <c r="G1117" s="143">
        <v>2.81</v>
      </c>
      <c r="H1117" s="137"/>
      <c r="I1117" s="8">
        <v>2.81</v>
      </c>
      <c r="J1117" s="137"/>
      <c r="K1117" s="137"/>
      <c r="L1117" s="137"/>
      <c r="M1117" s="137"/>
      <c r="N1117" s="137"/>
      <c r="O1117" s="137"/>
      <c r="P1117" s="100">
        <v>2.81</v>
      </c>
      <c r="Q1117" s="101"/>
      <c r="R1117" s="101"/>
      <c r="S1117" s="101"/>
      <c r="T1117" s="101"/>
      <c r="U1117" s="101"/>
    </row>
    <row r="1118" spans="1:21" ht="38.25" customHeight="1" x14ac:dyDescent="0.25">
      <c r="A1118" s="165">
        <v>3</v>
      </c>
      <c r="B1118" s="166"/>
      <c r="C1118" s="129" t="s">
        <v>1428</v>
      </c>
      <c r="D1118" s="130"/>
      <c r="E1118" s="130"/>
      <c r="F1118" s="4"/>
      <c r="G1118" s="136"/>
      <c r="H1118" s="136"/>
      <c r="I1118" s="5"/>
      <c r="J1118" s="136"/>
      <c r="K1118" s="136"/>
      <c r="L1118" s="136"/>
      <c r="M1118" s="136"/>
      <c r="N1118" s="136"/>
      <c r="O1118" s="136"/>
      <c r="P1118" s="126"/>
      <c r="Q1118" s="126"/>
      <c r="R1118" s="126"/>
      <c r="S1118" s="126"/>
      <c r="T1118" s="126"/>
      <c r="U1118" s="126"/>
    </row>
    <row r="1119" spans="1:21" ht="38.25" customHeight="1" x14ac:dyDescent="0.25">
      <c r="A1119" s="134" t="s">
        <v>5</v>
      </c>
      <c r="B1119" s="135"/>
      <c r="C1119" s="103" t="s">
        <v>1429</v>
      </c>
      <c r="D1119" s="104"/>
      <c r="E1119" s="104"/>
      <c r="F1119" s="11" t="s">
        <v>1820</v>
      </c>
      <c r="G1119" s="143">
        <v>11.49</v>
      </c>
      <c r="H1119" s="137"/>
      <c r="I1119" s="8">
        <v>11.49</v>
      </c>
      <c r="J1119" s="137"/>
      <c r="K1119" s="137"/>
      <c r="L1119" s="137"/>
      <c r="M1119" s="137"/>
      <c r="N1119" s="137"/>
      <c r="O1119" s="137"/>
      <c r="P1119" s="100">
        <v>11.49</v>
      </c>
      <c r="Q1119" s="101"/>
      <c r="R1119" s="101"/>
      <c r="S1119" s="101"/>
      <c r="T1119" s="101"/>
      <c r="U1119" s="101"/>
    </row>
    <row r="1120" spans="1:21" ht="21" customHeight="1" x14ac:dyDescent="0.25">
      <c r="A1120" s="134" t="s">
        <v>6</v>
      </c>
      <c r="B1120" s="135"/>
      <c r="C1120" s="103" t="s">
        <v>1430</v>
      </c>
      <c r="D1120" s="104"/>
      <c r="E1120" s="104"/>
      <c r="F1120" s="11" t="s">
        <v>1820</v>
      </c>
      <c r="G1120" s="137"/>
      <c r="H1120" s="137"/>
      <c r="I1120" s="10"/>
      <c r="J1120" s="143">
        <v>21.16</v>
      </c>
      <c r="K1120" s="137"/>
      <c r="L1120" s="137"/>
      <c r="M1120" s="137"/>
      <c r="N1120" s="137"/>
      <c r="O1120" s="137"/>
      <c r="P1120" s="100">
        <v>21.16</v>
      </c>
      <c r="Q1120" s="101"/>
      <c r="R1120" s="101"/>
      <c r="S1120" s="101"/>
      <c r="T1120" s="101"/>
      <c r="U1120" s="101"/>
    </row>
    <row r="1121" spans="1:21" ht="21" customHeight="1" x14ac:dyDescent="0.25">
      <c r="A1121" s="134" t="s">
        <v>7</v>
      </c>
      <c r="B1121" s="135"/>
      <c r="C1121" s="103" t="s">
        <v>1431</v>
      </c>
      <c r="D1121" s="104"/>
      <c r="E1121" s="104"/>
      <c r="F1121" s="11" t="s">
        <v>1820</v>
      </c>
      <c r="G1121" s="143"/>
      <c r="H1121" s="137"/>
      <c r="I1121" s="8"/>
      <c r="J1121" s="143">
        <v>3.82</v>
      </c>
      <c r="K1121" s="137"/>
      <c r="L1121" s="137"/>
      <c r="M1121" s="137"/>
      <c r="N1121" s="137"/>
      <c r="O1121" s="137"/>
      <c r="P1121" s="100">
        <f>J1121</f>
        <v>3.82</v>
      </c>
      <c r="Q1121" s="101"/>
      <c r="R1121" s="101"/>
      <c r="S1121" s="101"/>
      <c r="T1121" s="101"/>
      <c r="U1121" s="101"/>
    </row>
    <row r="1122" spans="1:21" ht="28.5" customHeight="1" x14ac:dyDescent="0.25">
      <c r="A1122" s="134" t="s">
        <v>8</v>
      </c>
      <c r="B1122" s="135"/>
      <c r="C1122" s="103" t="s">
        <v>1432</v>
      </c>
      <c r="D1122" s="104"/>
      <c r="E1122" s="104"/>
      <c r="F1122" s="11" t="s">
        <v>1822</v>
      </c>
      <c r="G1122" s="143">
        <v>31.22</v>
      </c>
      <c r="H1122" s="137"/>
      <c r="I1122" s="8">
        <v>31.22</v>
      </c>
      <c r="J1122" s="137"/>
      <c r="K1122" s="137"/>
      <c r="L1122" s="137"/>
      <c r="M1122" s="137"/>
      <c r="N1122" s="137"/>
      <c r="O1122" s="137"/>
      <c r="P1122" s="100">
        <v>31.22</v>
      </c>
      <c r="Q1122" s="101"/>
      <c r="R1122" s="101"/>
      <c r="S1122" s="101"/>
      <c r="T1122" s="101"/>
      <c r="U1122" s="101"/>
    </row>
    <row r="1123" spans="1:21" ht="23.25" customHeight="1" x14ac:dyDescent="0.25">
      <c r="A1123" s="134" t="s">
        <v>9</v>
      </c>
      <c r="B1123" s="135"/>
      <c r="C1123" s="103" t="s">
        <v>1430</v>
      </c>
      <c r="D1123" s="104"/>
      <c r="E1123" s="104"/>
      <c r="F1123" s="11" t="s">
        <v>1820</v>
      </c>
      <c r="G1123" s="143"/>
      <c r="H1123" s="137"/>
      <c r="I1123" s="8"/>
      <c r="J1123" s="143">
        <v>19.09</v>
      </c>
      <c r="K1123" s="137"/>
      <c r="L1123" s="137"/>
      <c r="M1123" s="137"/>
      <c r="N1123" s="137"/>
      <c r="O1123" s="137"/>
      <c r="P1123" s="100">
        <v>19.09</v>
      </c>
      <c r="Q1123" s="101"/>
      <c r="R1123" s="101"/>
      <c r="S1123" s="101"/>
      <c r="T1123" s="101"/>
      <c r="U1123" s="101"/>
    </row>
    <row r="1124" spans="1:21" ht="30.75" customHeight="1" x14ac:dyDescent="0.25">
      <c r="A1124" s="134" t="s">
        <v>15</v>
      </c>
      <c r="B1124" s="135"/>
      <c r="C1124" s="163" t="s">
        <v>1433</v>
      </c>
      <c r="D1124" s="164"/>
      <c r="E1124" s="164"/>
      <c r="F1124" s="9"/>
      <c r="G1124" s="137"/>
      <c r="H1124" s="137"/>
      <c r="I1124" s="10"/>
      <c r="J1124" s="137"/>
      <c r="K1124" s="137"/>
      <c r="L1124" s="137"/>
      <c r="M1124" s="137"/>
      <c r="N1124" s="137"/>
      <c r="O1124" s="137"/>
      <c r="P1124" s="101"/>
      <c r="Q1124" s="101"/>
      <c r="R1124" s="101"/>
      <c r="S1124" s="101"/>
      <c r="T1124" s="101"/>
      <c r="U1124" s="101"/>
    </row>
    <row r="1125" spans="1:21" ht="41.25" customHeight="1" x14ac:dyDescent="0.25">
      <c r="A1125" s="134" t="s">
        <v>16</v>
      </c>
      <c r="B1125" s="135"/>
      <c r="C1125" s="103" t="s">
        <v>1434</v>
      </c>
      <c r="D1125" s="104"/>
      <c r="E1125" s="104"/>
      <c r="F1125" s="11" t="s">
        <v>1817</v>
      </c>
      <c r="G1125" s="143">
        <v>1.28</v>
      </c>
      <c r="H1125" s="137"/>
      <c r="I1125" s="8">
        <v>1.28</v>
      </c>
      <c r="J1125" s="143">
        <v>0.75</v>
      </c>
      <c r="K1125" s="137"/>
      <c r="L1125" s="137"/>
      <c r="M1125" s="137"/>
      <c r="N1125" s="137"/>
      <c r="O1125" s="137"/>
      <c r="P1125" s="100">
        <v>2.0299999999999998</v>
      </c>
      <c r="Q1125" s="101"/>
      <c r="R1125" s="101"/>
      <c r="S1125" s="101"/>
      <c r="T1125" s="101"/>
      <c r="U1125" s="101"/>
    </row>
    <row r="1126" spans="1:21" ht="41.25" customHeight="1" x14ac:dyDescent="0.25">
      <c r="A1126" s="134" t="s">
        <v>17</v>
      </c>
      <c r="B1126" s="135"/>
      <c r="C1126" s="103" t="s">
        <v>1435</v>
      </c>
      <c r="D1126" s="104"/>
      <c r="E1126" s="104"/>
      <c r="F1126" s="11" t="s">
        <v>1817</v>
      </c>
      <c r="G1126" s="143">
        <v>0.64</v>
      </c>
      <c r="H1126" s="137"/>
      <c r="I1126" s="8">
        <v>0.64</v>
      </c>
      <c r="J1126" s="143">
        <v>0.69</v>
      </c>
      <c r="K1126" s="137"/>
      <c r="L1126" s="137"/>
      <c r="M1126" s="137"/>
      <c r="N1126" s="137"/>
      <c r="O1126" s="137"/>
      <c r="P1126" s="100">
        <v>1.33</v>
      </c>
      <c r="Q1126" s="101"/>
      <c r="R1126" s="101"/>
      <c r="S1126" s="101"/>
      <c r="T1126" s="101"/>
      <c r="U1126" s="101"/>
    </row>
    <row r="1127" spans="1:21" ht="50.25" customHeight="1" x14ac:dyDescent="0.25">
      <c r="A1127" s="134" t="s">
        <v>18</v>
      </c>
      <c r="B1127" s="135"/>
      <c r="C1127" s="103" t="s">
        <v>1436</v>
      </c>
      <c r="D1127" s="104"/>
      <c r="E1127" s="104"/>
      <c r="F1127" s="11" t="s">
        <v>1817</v>
      </c>
      <c r="G1127" s="143">
        <v>14.18</v>
      </c>
      <c r="H1127" s="137"/>
      <c r="I1127" s="8">
        <v>14.18</v>
      </c>
      <c r="J1127" s="143">
        <v>1.5</v>
      </c>
      <c r="K1127" s="137"/>
      <c r="L1127" s="137"/>
      <c r="M1127" s="137"/>
      <c r="N1127" s="137"/>
      <c r="O1127" s="137"/>
      <c r="P1127" s="100">
        <v>15.68</v>
      </c>
      <c r="Q1127" s="101"/>
      <c r="R1127" s="101"/>
      <c r="S1127" s="101"/>
      <c r="T1127" s="101"/>
      <c r="U1127" s="101"/>
    </row>
    <row r="1128" spans="1:21" ht="51.75" customHeight="1" x14ac:dyDescent="0.25">
      <c r="A1128" s="134" t="s">
        <v>19</v>
      </c>
      <c r="B1128" s="135"/>
      <c r="C1128" s="103" t="s">
        <v>1437</v>
      </c>
      <c r="D1128" s="104"/>
      <c r="E1128" s="104"/>
      <c r="F1128" s="11" t="s">
        <v>1817</v>
      </c>
      <c r="G1128" s="143">
        <v>10.66</v>
      </c>
      <c r="H1128" s="137"/>
      <c r="I1128" s="8">
        <v>10.66</v>
      </c>
      <c r="J1128" s="143">
        <v>1.02</v>
      </c>
      <c r="K1128" s="137"/>
      <c r="L1128" s="137"/>
      <c r="M1128" s="137"/>
      <c r="N1128" s="137"/>
      <c r="O1128" s="137"/>
      <c r="P1128" s="100">
        <v>11.68</v>
      </c>
      <c r="Q1128" s="101"/>
      <c r="R1128" s="101"/>
      <c r="S1128" s="101"/>
      <c r="T1128" s="101"/>
      <c r="U1128" s="101"/>
    </row>
    <row r="1129" spans="1:21" ht="27.75" customHeight="1" x14ac:dyDescent="0.25">
      <c r="A1129" s="134" t="s">
        <v>24</v>
      </c>
      <c r="B1129" s="135"/>
      <c r="C1129" s="103" t="s">
        <v>1438</v>
      </c>
      <c r="D1129" s="104"/>
      <c r="E1129" s="104"/>
      <c r="F1129" s="11" t="s">
        <v>1830</v>
      </c>
      <c r="G1129" s="143">
        <v>45.5</v>
      </c>
      <c r="H1129" s="137"/>
      <c r="I1129" s="8">
        <v>45.5</v>
      </c>
      <c r="J1129" s="137"/>
      <c r="K1129" s="137"/>
      <c r="L1129" s="137"/>
      <c r="M1129" s="137"/>
      <c r="N1129" s="137"/>
      <c r="O1129" s="137"/>
      <c r="P1129" s="100">
        <v>45.5</v>
      </c>
      <c r="Q1129" s="101"/>
      <c r="R1129" s="101"/>
      <c r="S1129" s="101"/>
      <c r="T1129" s="101"/>
      <c r="U1129" s="101"/>
    </row>
    <row r="1130" spans="1:21" ht="17.25" customHeight="1" x14ac:dyDescent="0.25">
      <c r="A1130" s="186" t="s">
        <v>635</v>
      </c>
      <c r="B1130" s="187"/>
      <c r="C1130" s="187"/>
      <c r="D1130" s="187"/>
      <c r="E1130" s="187"/>
      <c r="F1130" s="187"/>
      <c r="G1130" s="187"/>
      <c r="H1130" s="187"/>
      <c r="I1130" s="187"/>
      <c r="J1130" s="187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</row>
    <row r="1131" spans="1:21" ht="16.5" customHeight="1" x14ac:dyDescent="0.25">
      <c r="A1131" s="165">
        <v>1</v>
      </c>
      <c r="B1131" s="166"/>
      <c r="C1131" s="129" t="s">
        <v>1439</v>
      </c>
      <c r="D1131" s="130"/>
      <c r="E1131" s="130"/>
      <c r="F1131" s="4"/>
      <c r="G1131" s="136"/>
      <c r="H1131" s="136"/>
      <c r="I1131" s="68"/>
      <c r="J1131" s="136"/>
      <c r="K1131" s="136"/>
      <c r="L1131" s="136"/>
      <c r="M1131" s="136"/>
      <c r="N1131" s="136"/>
      <c r="O1131" s="136"/>
      <c r="P1131" s="126"/>
      <c r="Q1131" s="126"/>
      <c r="R1131" s="126"/>
      <c r="S1131" s="126"/>
      <c r="T1131" s="126"/>
      <c r="U1131" s="126"/>
    </row>
    <row r="1132" spans="1:21" ht="27" customHeight="1" x14ac:dyDescent="0.25">
      <c r="A1132" s="134" t="s">
        <v>53</v>
      </c>
      <c r="B1132" s="135"/>
      <c r="C1132" s="163" t="s">
        <v>1440</v>
      </c>
      <c r="D1132" s="164"/>
      <c r="E1132" s="164"/>
      <c r="F1132" s="9"/>
      <c r="G1132" s="137"/>
      <c r="H1132" s="137"/>
      <c r="I1132" s="67"/>
      <c r="J1132" s="137"/>
      <c r="K1132" s="137"/>
      <c r="L1132" s="137"/>
      <c r="M1132" s="137"/>
      <c r="N1132" s="137"/>
      <c r="O1132" s="137"/>
      <c r="P1132" s="101"/>
      <c r="Q1132" s="101"/>
      <c r="R1132" s="101"/>
      <c r="S1132" s="101"/>
      <c r="T1132" s="101"/>
      <c r="U1132" s="101"/>
    </row>
    <row r="1133" spans="1:21" ht="27" customHeight="1" x14ac:dyDescent="0.25">
      <c r="A1133" s="134" t="s">
        <v>136</v>
      </c>
      <c r="B1133" s="135"/>
      <c r="C1133" s="163" t="s">
        <v>1441</v>
      </c>
      <c r="D1133" s="164"/>
      <c r="E1133" s="164"/>
      <c r="F1133" s="9"/>
      <c r="G1133" s="137"/>
      <c r="H1133" s="137"/>
      <c r="I1133" s="67"/>
      <c r="J1133" s="137"/>
      <c r="K1133" s="137"/>
      <c r="L1133" s="137"/>
      <c r="M1133" s="137"/>
      <c r="N1133" s="137"/>
      <c r="O1133" s="137"/>
      <c r="P1133" s="101"/>
      <c r="Q1133" s="101"/>
      <c r="R1133" s="101"/>
      <c r="S1133" s="101"/>
      <c r="T1133" s="101"/>
      <c r="U1133" s="101"/>
    </row>
    <row r="1134" spans="1:21" s="71" customFormat="1" ht="92.25" customHeight="1" x14ac:dyDescent="0.2">
      <c r="A1134" s="211" t="s">
        <v>137</v>
      </c>
      <c r="B1134" s="212"/>
      <c r="C1134" s="213" t="s">
        <v>1442</v>
      </c>
      <c r="D1134" s="214"/>
      <c r="E1134" s="214"/>
      <c r="F1134" s="69"/>
      <c r="G1134" s="215"/>
      <c r="H1134" s="215"/>
      <c r="I1134" s="70"/>
      <c r="J1134" s="215"/>
      <c r="K1134" s="215"/>
      <c r="L1134" s="215"/>
      <c r="M1134" s="215"/>
      <c r="N1134" s="215"/>
      <c r="O1134" s="215"/>
      <c r="P1134" s="216"/>
      <c r="Q1134" s="216"/>
      <c r="R1134" s="216"/>
      <c r="S1134" s="216"/>
      <c r="T1134" s="216"/>
      <c r="U1134" s="216"/>
    </row>
    <row r="1135" spans="1:21" s="74" customFormat="1" ht="95.25" customHeight="1" x14ac:dyDescent="0.25">
      <c r="A1135" s="217" t="s">
        <v>636</v>
      </c>
      <c r="B1135" s="218"/>
      <c r="C1135" s="219" t="s">
        <v>1443</v>
      </c>
      <c r="D1135" s="220"/>
      <c r="E1135" s="220"/>
      <c r="F1135" s="72" t="s">
        <v>1813</v>
      </c>
      <c r="G1135" s="190">
        <v>21.97</v>
      </c>
      <c r="H1135" s="191"/>
      <c r="I1135" s="73">
        <v>21.97</v>
      </c>
      <c r="J1135" s="190">
        <v>0.22</v>
      </c>
      <c r="K1135" s="191"/>
      <c r="L1135" s="191"/>
      <c r="M1135" s="191"/>
      <c r="N1135" s="191"/>
      <c r="O1135" s="191"/>
      <c r="P1135" s="221">
        <v>22.19</v>
      </c>
      <c r="Q1135" s="216"/>
      <c r="R1135" s="216"/>
      <c r="S1135" s="216"/>
      <c r="T1135" s="216"/>
      <c r="U1135" s="216"/>
    </row>
    <row r="1136" spans="1:21" s="74" customFormat="1" ht="30" customHeight="1" x14ac:dyDescent="0.25">
      <c r="A1136" s="217" t="s">
        <v>637</v>
      </c>
      <c r="B1136" s="218"/>
      <c r="C1136" s="219" t="s">
        <v>1444</v>
      </c>
      <c r="D1136" s="220"/>
      <c r="E1136" s="220"/>
      <c r="F1136" s="72" t="s">
        <v>1813</v>
      </c>
      <c r="G1136" s="190">
        <v>7.53</v>
      </c>
      <c r="H1136" s="191"/>
      <c r="I1136" s="73">
        <v>7.53</v>
      </c>
      <c r="J1136" s="191"/>
      <c r="K1136" s="191"/>
      <c r="L1136" s="191"/>
      <c r="M1136" s="191"/>
      <c r="N1136" s="191"/>
      <c r="O1136" s="191"/>
      <c r="P1136" s="221">
        <v>7.53</v>
      </c>
      <c r="Q1136" s="216"/>
      <c r="R1136" s="216"/>
      <c r="S1136" s="216"/>
      <c r="T1136" s="216"/>
      <c r="U1136" s="216"/>
    </row>
    <row r="1137" spans="1:21" s="74" customFormat="1" ht="39.75" customHeight="1" x14ac:dyDescent="0.25">
      <c r="A1137" s="217" t="s">
        <v>638</v>
      </c>
      <c r="B1137" s="218"/>
      <c r="C1137" s="219" t="s">
        <v>1445</v>
      </c>
      <c r="D1137" s="220"/>
      <c r="E1137" s="220"/>
      <c r="F1137" s="72" t="s">
        <v>1813</v>
      </c>
      <c r="G1137" s="190">
        <v>9.0299999999999994</v>
      </c>
      <c r="H1137" s="191"/>
      <c r="I1137" s="73">
        <v>9.0299999999999994</v>
      </c>
      <c r="J1137" s="191"/>
      <c r="K1137" s="191"/>
      <c r="L1137" s="191"/>
      <c r="M1137" s="191"/>
      <c r="N1137" s="191"/>
      <c r="O1137" s="191"/>
      <c r="P1137" s="221">
        <v>9.0299999999999994</v>
      </c>
      <c r="Q1137" s="216"/>
      <c r="R1137" s="216"/>
      <c r="S1137" s="216"/>
      <c r="T1137" s="216"/>
      <c r="U1137" s="216"/>
    </row>
    <row r="1138" spans="1:21" s="71" customFormat="1" ht="18.75" customHeight="1" x14ac:dyDescent="0.2">
      <c r="A1138" s="211"/>
      <c r="B1138" s="212"/>
      <c r="C1138" s="213" t="s">
        <v>1856</v>
      </c>
      <c r="D1138" s="214"/>
      <c r="E1138" s="214"/>
      <c r="F1138" s="69"/>
      <c r="G1138" s="235">
        <f>G1135+G1136+G1137</f>
        <v>38.53</v>
      </c>
      <c r="H1138" s="215"/>
      <c r="I1138" s="75">
        <f>I1135+I1136+I1137</f>
        <v>38.53</v>
      </c>
      <c r="J1138" s="235">
        <f>J1135+J1136+J1137</f>
        <v>0.22</v>
      </c>
      <c r="K1138" s="215"/>
      <c r="L1138" s="215"/>
      <c r="M1138" s="215"/>
      <c r="N1138" s="215"/>
      <c r="O1138" s="215"/>
      <c r="P1138" s="221">
        <f>P1135+P1136+P1137</f>
        <v>38.75</v>
      </c>
      <c r="Q1138" s="216"/>
      <c r="R1138" s="216"/>
      <c r="S1138" s="216"/>
      <c r="T1138" s="216"/>
      <c r="U1138" s="216"/>
    </row>
    <row r="1139" spans="1:21" s="71" customFormat="1" ht="93" customHeight="1" x14ac:dyDescent="0.2">
      <c r="A1139" s="211" t="s">
        <v>138</v>
      </c>
      <c r="B1139" s="212"/>
      <c r="C1139" s="213" t="s">
        <v>1446</v>
      </c>
      <c r="D1139" s="214"/>
      <c r="E1139" s="214"/>
      <c r="F1139" s="69"/>
      <c r="G1139" s="215"/>
      <c r="H1139" s="215"/>
      <c r="I1139" s="70"/>
      <c r="J1139" s="215"/>
      <c r="K1139" s="215"/>
      <c r="L1139" s="215"/>
      <c r="M1139" s="215"/>
      <c r="N1139" s="215"/>
      <c r="O1139" s="215"/>
      <c r="P1139" s="216"/>
      <c r="Q1139" s="216"/>
      <c r="R1139" s="216"/>
      <c r="S1139" s="216"/>
      <c r="T1139" s="216"/>
      <c r="U1139" s="216"/>
    </row>
    <row r="1140" spans="1:21" s="74" customFormat="1" ht="93" customHeight="1" x14ac:dyDescent="0.25">
      <c r="A1140" s="217" t="s">
        <v>639</v>
      </c>
      <c r="B1140" s="218"/>
      <c r="C1140" s="219" t="s">
        <v>1447</v>
      </c>
      <c r="D1140" s="220"/>
      <c r="E1140" s="220"/>
      <c r="F1140" s="72" t="s">
        <v>1813</v>
      </c>
      <c r="G1140" s="190">
        <v>29.48</v>
      </c>
      <c r="H1140" s="191"/>
      <c r="I1140" s="73">
        <v>29.48</v>
      </c>
      <c r="J1140" s="190">
        <v>1.27</v>
      </c>
      <c r="K1140" s="191"/>
      <c r="L1140" s="191"/>
      <c r="M1140" s="191"/>
      <c r="N1140" s="191"/>
      <c r="O1140" s="191"/>
      <c r="P1140" s="221">
        <v>30.75</v>
      </c>
      <c r="Q1140" s="216"/>
      <c r="R1140" s="216"/>
      <c r="S1140" s="216"/>
      <c r="T1140" s="216"/>
      <c r="U1140" s="216"/>
    </row>
    <row r="1141" spans="1:21" s="74" customFormat="1" ht="30.75" customHeight="1" x14ac:dyDescent="0.25">
      <c r="A1141" s="236" t="s">
        <v>640</v>
      </c>
      <c r="B1141" s="237"/>
      <c r="C1141" s="238" t="s">
        <v>1444</v>
      </c>
      <c r="D1141" s="239"/>
      <c r="E1141" s="240"/>
      <c r="F1141" s="72" t="s">
        <v>1813</v>
      </c>
      <c r="G1141" s="241">
        <v>7.53</v>
      </c>
      <c r="H1141" s="242"/>
      <c r="I1141" s="73">
        <v>7.53</v>
      </c>
      <c r="J1141" s="243"/>
      <c r="K1141" s="244"/>
      <c r="L1141" s="244"/>
      <c r="M1141" s="245"/>
      <c r="N1141" s="243"/>
      <c r="O1141" s="245"/>
      <c r="P1141" s="246">
        <v>7.53</v>
      </c>
      <c r="Q1141" s="247"/>
      <c r="R1141" s="247"/>
      <c r="S1141" s="247"/>
      <c r="T1141" s="247"/>
      <c r="U1141" s="248"/>
    </row>
    <row r="1142" spans="1:21" s="74" customFormat="1" ht="38.25" customHeight="1" x14ac:dyDescent="0.25">
      <c r="A1142" s="217" t="s">
        <v>1962</v>
      </c>
      <c r="B1142" s="218"/>
      <c r="C1142" s="219" t="s">
        <v>1445</v>
      </c>
      <c r="D1142" s="220"/>
      <c r="E1142" s="220"/>
      <c r="F1142" s="72" t="s">
        <v>1813</v>
      </c>
      <c r="G1142" s="190">
        <v>9.0299999999999994</v>
      </c>
      <c r="H1142" s="191"/>
      <c r="I1142" s="73">
        <v>9.0299999999999994</v>
      </c>
      <c r="J1142" s="191"/>
      <c r="K1142" s="191"/>
      <c r="L1142" s="191"/>
      <c r="M1142" s="191"/>
      <c r="N1142" s="191"/>
      <c r="O1142" s="191"/>
      <c r="P1142" s="221">
        <v>9.0299999999999994</v>
      </c>
      <c r="Q1142" s="216"/>
      <c r="R1142" s="216"/>
      <c r="S1142" s="216"/>
      <c r="T1142" s="216"/>
      <c r="U1142" s="216"/>
    </row>
    <row r="1143" spans="1:21" s="71" customFormat="1" ht="20.25" customHeight="1" x14ac:dyDescent="0.2">
      <c r="A1143" s="211"/>
      <c r="B1143" s="212"/>
      <c r="C1143" s="213" t="s">
        <v>1856</v>
      </c>
      <c r="D1143" s="214"/>
      <c r="E1143" s="214"/>
      <c r="F1143" s="69"/>
      <c r="G1143" s="235">
        <f>G1140+G1142+G1141</f>
        <v>46.04</v>
      </c>
      <c r="H1143" s="215"/>
      <c r="I1143" s="75">
        <f>I1140+I1142+I1141</f>
        <v>46.04</v>
      </c>
      <c r="J1143" s="235">
        <f>J1140+J1142+J1141</f>
        <v>1.27</v>
      </c>
      <c r="K1143" s="215"/>
      <c r="L1143" s="215"/>
      <c r="M1143" s="215"/>
      <c r="N1143" s="215"/>
      <c r="O1143" s="215"/>
      <c r="P1143" s="221">
        <f>P1140+P1142+P1141</f>
        <v>47.31</v>
      </c>
      <c r="Q1143" s="216"/>
      <c r="R1143" s="216"/>
      <c r="S1143" s="216"/>
      <c r="T1143" s="216"/>
      <c r="U1143" s="216"/>
    </row>
    <row r="1144" spans="1:21" s="71" customFormat="1" ht="93" customHeight="1" x14ac:dyDescent="0.2">
      <c r="A1144" s="211" t="s">
        <v>139</v>
      </c>
      <c r="B1144" s="212"/>
      <c r="C1144" s="213" t="s">
        <v>1448</v>
      </c>
      <c r="D1144" s="214"/>
      <c r="E1144" s="214"/>
      <c r="F1144" s="69"/>
      <c r="G1144" s="215"/>
      <c r="H1144" s="215"/>
      <c r="I1144" s="70"/>
      <c r="J1144" s="215"/>
      <c r="K1144" s="215"/>
      <c r="L1144" s="215"/>
      <c r="M1144" s="215"/>
      <c r="N1144" s="215"/>
      <c r="O1144" s="215"/>
      <c r="P1144" s="216"/>
      <c r="Q1144" s="216"/>
      <c r="R1144" s="216"/>
      <c r="S1144" s="216"/>
      <c r="T1144" s="216"/>
      <c r="U1144" s="216"/>
    </row>
    <row r="1145" spans="1:21" s="74" customFormat="1" ht="93.75" customHeight="1" x14ac:dyDescent="0.25">
      <c r="A1145" s="217" t="s">
        <v>641</v>
      </c>
      <c r="B1145" s="218"/>
      <c r="C1145" s="219" t="s">
        <v>1449</v>
      </c>
      <c r="D1145" s="220"/>
      <c r="E1145" s="220"/>
      <c r="F1145" s="72" t="s">
        <v>1813</v>
      </c>
      <c r="G1145" s="190">
        <v>17.579999999999998</v>
      </c>
      <c r="H1145" s="191"/>
      <c r="I1145" s="73">
        <v>17.579999999999998</v>
      </c>
      <c r="J1145" s="190">
        <v>0.22</v>
      </c>
      <c r="K1145" s="191"/>
      <c r="L1145" s="191"/>
      <c r="M1145" s="191"/>
      <c r="N1145" s="191"/>
      <c r="O1145" s="191"/>
      <c r="P1145" s="221">
        <v>17.8</v>
      </c>
      <c r="Q1145" s="216"/>
      <c r="R1145" s="216"/>
      <c r="S1145" s="216"/>
      <c r="T1145" s="216"/>
      <c r="U1145" s="216"/>
    </row>
    <row r="1146" spans="1:21" s="74" customFormat="1" ht="28.5" customHeight="1" x14ac:dyDescent="0.25">
      <c r="A1146" s="217" t="s">
        <v>642</v>
      </c>
      <c r="B1146" s="218"/>
      <c r="C1146" s="219" t="s">
        <v>1444</v>
      </c>
      <c r="D1146" s="220"/>
      <c r="E1146" s="220"/>
      <c r="F1146" s="72" t="s">
        <v>1813</v>
      </c>
      <c r="G1146" s="190">
        <v>7.53</v>
      </c>
      <c r="H1146" s="191"/>
      <c r="I1146" s="73">
        <v>7.53</v>
      </c>
      <c r="J1146" s="191"/>
      <c r="K1146" s="191"/>
      <c r="L1146" s="191"/>
      <c r="M1146" s="191"/>
      <c r="N1146" s="191"/>
      <c r="O1146" s="191"/>
      <c r="P1146" s="221">
        <v>7.53</v>
      </c>
      <c r="Q1146" s="216"/>
      <c r="R1146" s="216"/>
      <c r="S1146" s="216"/>
      <c r="T1146" s="216"/>
      <c r="U1146" s="216"/>
    </row>
    <row r="1147" spans="1:21" s="74" customFormat="1" ht="18" customHeight="1" x14ac:dyDescent="0.25">
      <c r="A1147" s="211"/>
      <c r="B1147" s="212"/>
      <c r="C1147" s="213" t="s">
        <v>1856</v>
      </c>
      <c r="D1147" s="214"/>
      <c r="E1147" s="214"/>
      <c r="F1147" s="69"/>
      <c r="G1147" s="235">
        <f>G1145+G1146</f>
        <v>25.11</v>
      </c>
      <c r="H1147" s="215"/>
      <c r="I1147" s="75">
        <f>I1145+I1146</f>
        <v>25.11</v>
      </c>
      <c r="J1147" s="235">
        <f>J1145+J1146</f>
        <v>0.22</v>
      </c>
      <c r="K1147" s="215"/>
      <c r="L1147" s="215"/>
      <c r="M1147" s="215"/>
      <c r="N1147" s="215"/>
      <c r="O1147" s="215"/>
      <c r="P1147" s="221">
        <f>P1145+P1146</f>
        <v>25.330000000000002</v>
      </c>
      <c r="Q1147" s="216"/>
      <c r="R1147" s="216"/>
      <c r="S1147" s="216"/>
      <c r="T1147" s="216"/>
      <c r="U1147" s="216"/>
    </row>
    <row r="1148" spans="1:21" s="71" customFormat="1" ht="89.25" customHeight="1" x14ac:dyDescent="0.2">
      <c r="A1148" s="211" t="s">
        <v>140</v>
      </c>
      <c r="B1148" s="212"/>
      <c r="C1148" s="213" t="s">
        <v>1450</v>
      </c>
      <c r="D1148" s="214"/>
      <c r="E1148" s="214"/>
      <c r="F1148" s="69"/>
      <c r="G1148" s="215"/>
      <c r="H1148" s="215"/>
      <c r="I1148" s="70"/>
      <c r="J1148" s="215"/>
      <c r="K1148" s="215"/>
      <c r="L1148" s="215"/>
      <c r="M1148" s="215"/>
      <c r="N1148" s="215"/>
      <c r="O1148" s="215"/>
      <c r="P1148" s="216"/>
      <c r="Q1148" s="216"/>
      <c r="R1148" s="216"/>
      <c r="S1148" s="216"/>
      <c r="T1148" s="216"/>
      <c r="U1148" s="216"/>
    </row>
    <row r="1149" spans="1:21" s="74" customFormat="1" ht="93.75" customHeight="1" x14ac:dyDescent="0.25">
      <c r="A1149" s="217" t="s">
        <v>644</v>
      </c>
      <c r="B1149" s="218"/>
      <c r="C1149" s="219" t="s">
        <v>1451</v>
      </c>
      <c r="D1149" s="220"/>
      <c r="E1149" s="220"/>
      <c r="F1149" s="72" t="s">
        <v>1813</v>
      </c>
      <c r="G1149" s="190">
        <v>23.58</v>
      </c>
      <c r="H1149" s="191"/>
      <c r="I1149" s="73">
        <v>23.58</v>
      </c>
      <c r="J1149" s="190">
        <v>1.27</v>
      </c>
      <c r="K1149" s="191"/>
      <c r="L1149" s="191"/>
      <c r="M1149" s="191"/>
      <c r="N1149" s="191"/>
      <c r="O1149" s="191"/>
      <c r="P1149" s="221">
        <v>24.85</v>
      </c>
      <c r="Q1149" s="216"/>
      <c r="R1149" s="216"/>
      <c r="S1149" s="216"/>
      <c r="T1149" s="216"/>
      <c r="U1149" s="216"/>
    </row>
    <row r="1150" spans="1:21" s="74" customFormat="1" ht="30" customHeight="1" x14ac:dyDescent="0.25">
      <c r="A1150" s="217" t="s">
        <v>645</v>
      </c>
      <c r="B1150" s="218"/>
      <c r="C1150" s="219" t="s">
        <v>1444</v>
      </c>
      <c r="D1150" s="220"/>
      <c r="E1150" s="220"/>
      <c r="F1150" s="72" t="s">
        <v>1813</v>
      </c>
      <c r="G1150" s="190">
        <v>7.53</v>
      </c>
      <c r="H1150" s="191"/>
      <c r="I1150" s="73">
        <v>7.53</v>
      </c>
      <c r="J1150" s="191"/>
      <c r="K1150" s="191"/>
      <c r="L1150" s="191"/>
      <c r="M1150" s="191"/>
      <c r="N1150" s="191"/>
      <c r="O1150" s="191"/>
      <c r="P1150" s="221">
        <v>7.53</v>
      </c>
      <c r="Q1150" s="216"/>
      <c r="R1150" s="216"/>
      <c r="S1150" s="216"/>
      <c r="T1150" s="216"/>
      <c r="U1150" s="216"/>
    </row>
    <row r="1151" spans="1:21" s="74" customFormat="1" ht="20.25" customHeight="1" x14ac:dyDescent="0.25">
      <c r="A1151" s="211"/>
      <c r="B1151" s="212"/>
      <c r="C1151" s="213" t="s">
        <v>1856</v>
      </c>
      <c r="D1151" s="214"/>
      <c r="E1151" s="214"/>
      <c r="F1151" s="69"/>
      <c r="G1151" s="235">
        <f>G1149+G1150</f>
        <v>31.11</v>
      </c>
      <c r="H1151" s="215"/>
      <c r="I1151" s="75">
        <f>I1149+I1150</f>
        <v>31.11</v>
      </c>
      <c r="J1151" s="235">
        <f>J1149+J1150</f>
        <v>1.27</v>
      </c>
      <c r="K1151" s="215"/>
      <c r="L1151" s="215"/>
      <c r="M1151" s="215"/>
      <c r="N1151" s="215"/>
      <c r="O1151" s="215"/>
      <c r="P1151" s="221">
        <f>P1149+P1150</f>
        <v>32.380000000000003</v>
      </c>
      <c r="Q1151" s="216"/>
      <c r="R1151" s="216"/>
      <c r="S1151" s="216"/>
      <c r="T1151" s="216"/>
      <c r="U1151" s="216"/>
    </row>
    <row r="1152" spans="1:21" s="71" customFormat="1" ht="78" customHeight="1" x14ac:dyDescent="0.2">
      <c r="A1152" s="211" t="s">
        <v>141</v>
      </c>
      <c r="B1152" s="212"/>
      <c r="C1152" s="213" t="s">
        <v>1453</v>
      </c>
      <c r="D1152" s="214"/>
      <c r="E1152" s="214"/>
      <c r="F1152" s="69"/>
      <c r="G1152" s="215"/>
      <c r="H1152" s="215"/>
      <c r="I1152" s="70"/>
      <c r="J1152" s="215"/>
      <c r="K1152" s="215"/>
      <c r="L1152" s="215"/>
      <c r="M1152" s="215"/>
      <c r="N1152" s="215"/>
      <c r="O1152" s="215"/>
      <c r="P1152" s="216"/>
      <c r="Q1152" s="216"/>
      <c r="R1152" s="216"/>
      <c r="S1152" s="216"/>
      <c r="T1152" s="216"/>
      <c r="U1152" s="216"/>
    </row>
    <row r="1153" spans="1:21" s="74" customFormat="1" ht="93.75" customHeight="1" x14ac:dyDescent="0.25">
      <c r="A1153" s="217" t="s">
        <v>647</v>
      </c>
      <c r="B1153" s="218"/>
      <c r="C1153" s="219" t="s">
        <v>1454</v>
      </c>
      <c r="D1153" s="220"/>
      <c r="E1153" s="220"/>
      <c r="F1153" s="72" t="s">
        <v>1813</v>
      </c>
      <c r="G1153" s="190">
        <v>21.97</v>
      </c>
      <c r="H1153" s="191"/>
      <c r="I1153" s="73">
        <v>21.97</v>
      </c>
      <c r="J1153" s="190">
        <v>0.22</v>
      </c>
      <c r="K1153" s="191"/>
      <c r="L1153" s="191"/>
      <c r="M1153" s="191"/>
      <c r="N1153" s="191"/>
      <c r="O1153" s="191"/>
      <c r="P1153" s="221">
        <v>22.19</v>
      </c>
      <c r="Q1153" s="216"/>
      <c r="R1153" s="216"/>
      <c r="S1153" s="216"/>
      <c r="T1153" s="216"/>
      <c r="U1153" s="216"/>
    </row>
    <row r="1154" spans="1:21" s="74" customFormat="1" ht="30.75" customHeight="1" x14ac:dyDescent="0.25">
      <c r="A1154" s="217" t="s">
        <v>648</v>
      </c>
      <c r="B1154" s="218"/>
      <c r="C1154" s="219" t="s">
        <v>1444</v>
      </c>
      <c r="D1154" s="220"/>
      <c r="E1154" s="220"/>
      <c r="F1154" s="72" t="s">
        <v>1813</v>
      </c>
      <c r="G1154" s="190">
        <v>7.53</v>
      </c>
      <c r="H1154" s="191"/>
      <c r="I1154" s="73">
        <v>7.53</v>
      </c>
      <c r="J1154" s="191"/>
      <c r="K1154" s="191"/>
      <c r="L1154" s="191"/>
      <c r="M1154" s="191"/>
      <c r="N1154" s="191"/>
      <c r="O1154" s="191"/>
      <c r="P1154" s="221">
        <v>7.53</v>
      </c>
      <c r="Q1154" s="216"/>
      <c r="R1154" s="216"/>
      <c r="S1154" s="216"/>
      <c r="T1154" s="216"/>
      <c r="U1154" s="216"/>
    </row>
    <row r="1155" spans="1:21" s="74" customFormat="1" ht="18" customHeight="1" x14ac:dyDescent="0.25">
      <c r="A1155" s="211"/>
      <c r="B1155" s="212"/>
      <c r="C1155" s="213" t="s">
        <v>1856</v>
      </c>
      <c r="D1155" s="214"/>
      <c r="E1155" s="214"/>
      <c r="F1155" s="69"/>
      <c r="G1155" s="235">
        <f>G1153+G1154</f>
        <v>29.5</v>
      </c>
      <c r="H1155" s="215"/>
      <c r="I1155" s="75">
        <f>I1153+I1154</f>
        <v>29.5</v>
      </c>
      <c r="J1155" s="235">
        <f>J1153+J1154</f>
        <v>0.22</v>
      </c>
      <c r="K1155" s="215"/>
      <c r="L1155" s="215"/>
      <c r="M1155" s="215"/>
      <c r="N1155" s="215"/>
      <c r="O1155" s="215"/>
      <c r="P1155" s="221">
        <f>P1153+P1154</f>
        <v>29.720000000000002</v>
      </c>
      <c r="Q1155" s="216"/>
      <c r="R1155" s="216"/>
      <c r="S1155" s="216"/>
      <c r="T1155" s="216"/>
      <c r="U1155" s="216"/>
    </row>
    <row r="1156" spans="1:21" s="71" customFormat="1" ht="79.5" customHeight="1" x14ac:dyDescent="0.2">
      <c r="A1156" s="211" t="s">
        <v>142</v>
      </c>
      <c r="B1156" s="212"/>
      <c r="C1156" s="213" t="s">
        <v>1455</v>
      </c>
      <c r="D1156" s="214"/>
      <c r="E1156" s="214"/>
      <c r="F1156" s="69"/>
      <c r="G1156" s="215"/>
      <c r="H1156" s="215"/>
      <c r="I1156" s="70"/>
      <c r="J1156" s="215"/>
      <c r="K1156" s="215"/>
      <c r="L1156" s="215"/>
      <c r="M1156" s="215"/>
      <c r="N1156" s="215"/>
      <c r="O1156" s="215"/>
      <c r="P1156" s="216"/>
      <c r="Q1156" s="216"/>
      <c r="R1156" s="216"/>
      <c r="S1156" s="216"/>
      <c r="T1156" s="216"/>
      <c r="U1156" s="216"/>
    </row>
    <row r="1157" spans="1:21" s="74" customFormat="1" ht="90" customHeight="1" x14ac:dyDescent="0.25">
      <c r="A1157" s="217" t="s">
        <v>650</v>
      </c>
      <c r="B1157" s="218"/>
      <c r="C1157" s="219" t="s">
        <v>1456</v>
      </c>
      <c r="D1157" s="220"/>
      <c r="E1157" s="220"/>
      <c r="F1157" s="72" t="s">
        <v>1813</v>
      </c>
      <c r="G1157" s="190">
        <v>29.48</v>
      </c>
      <c r="H1157" s="191"/>
      <c r="I1157" s="73">
        <v>29.48</v>
      </c>
      <c r="J1157" s="190">
        <v>1.27</v>
      </c>
      <c r="K1157" s="191"/>
      <c r="L1157" s="191"/>
      <c r="M1157" s="191"/>
      <c r="N1157" s="191"/>
      <c r="O1157" s="191"/>
      <c r="P1157" s="221">
        <v>30.75</v>
      </c>
      <c r="Q1157" s="216"/>
      <c r="R1157" s="216"/>
      <c r="S1157" s="216"/>
      <c r="T1157" s="216"/>
      <c r="U1157" s="216"/>
    </row>
    <row r="1158" spans="1:21" s="74" customFormat="1" ht="32.25" customHeight="1" x14ac:dyDescent="0.25">
      <c r="A1158" s="217" t="s">
        <v>651</v>
      </c>
      <c r="B1158" s="218"/>
      <c r="C1158" s="219" t="s">
        <v>1444</v>
      </c>
      <c r="D1158" s="220"/>
      <c r="E1158" s="220"/>
      <c r="F1158" s="72" t="s">
        <v>1813</v>
      </c>
      <c r="G1158" s="190">
        <v>7.53</v>
      </c>
      <c r="H1158" s="191"/>
      <c r="I1158" s="73">
        <v>7.53</v>
      </c>
      <c r="J1158" s="191"/>
      <c r="K1158" s="191"/>
      <c r="L1158" s="191"/>
      <c r="M1158" s="191"/>
      <c r="N1158" s="191"/>
      <c r="O1158" s="191"/>
      <c r="P1158" s="221">
        <v>7.53</v>
      </c>
      <c r="Q1158" s="216"/>
      <c r="R1158" s="216"/>
      <c r="S1158" s="216"/>
      <c r="T1158" s="216"/>
      <c r="U1158" s="216"/>
    </row>
    <row r="1159" spans="1:21" s="74" customFormat="1" ht="41.25" customHeight="1" x14ac:dyDescent="0.25">
      <c r="A1159" s="217" t="s">
        <v>1963</v>
      </c>
      <c r="B1159" s="218"/>
      <c r="C1159" s="219" t="s">
        <v>1445</v>
      </c>
      <c r="D1159" s="220"/>
      <c r="E1159" s="220"/>
      <c r="F1159" s="72" t="s">
        <v>1813</v>
      </c>
      <c r="G1159" s="190">
        <v>9.0299999999999994</v>
      </c>
      <c r="H1159" s="191"/>
      <c r="I1159" s="73">
        <v>9.0299999999999994</v>
      </c>
      <c r="J1159" s="191"/>
      <c r="K1159" s="191"/>
      <c r="L1159" s="191"/>
      <c r="M1159" s="191"/>
      <c r="N1159" s="191"/>
      <c r="O1159" s="191"/>
      <c r="P1159" s="221">
        <v>9.0299999999999994</v>
      </c>
      <c r="Q1159" s="216"/>
      <c r="R1159" s="216"/>
      <c r="S1159" s="216"/>
      <c r="T1159" s="216"/>
      <c r="U1159" s="216"/>
    </row>
    <row r="1160" spans="1:21" s="71" customFormat="1" ht="17.25" customHeight="1" x14ac:dyDescent="0.2">
      <c r="A1160" s="211"/>
      <c r="B1160" s="212"/>
      <c r="C1160" s="213" t="s">
        <v>1856</v>
      </c>
      <c r="D1160" s="214"/>
      <c r="E1160" s="214"/>
      <c r="F1160" s="69"/>
      <c r="G1160" s="235">
        <f>G1157+G1159+G1158</f>
        <v>46.04</v>
      </c>
      <c r="H1160" s="215"/>
      <c r="I1160" s="75">
        <f>I1157+I1159+I1158</f>
        <v>46.04</v>
      </c>
      <c r="J1160" s="235">
        <f>J1157+J1159+J1158</f>
        <v>1.27</v>
      </c>
      <c r="K1160" s="215"/>
      <c r="L1160" s="215"/>
      <c r="M1160" s="215"/>
      <c r="N1160" s="215"/>
      <c r="O1160" s="215"/>
      <c r="P1160" s="221">
        <f>P1157+P1159+P1158</f>
        <v>47.31</v>
      </c>
      <c r="Q1160" s="216"/>
      <c r="R1160" s="216"/>
      <c r="S1160" s="216"/>
      <c r="T1160" s="216"/>
      <c r="U1160" s="216"/>
    </row>
    <row r="1161" spans="1:21" s="71" customFormat="1" ht="92.25" customHeight="1" x14ac:dyDescent="0.2">
      <c r="A1161" s="211" t="s">
        <v>143</v>
      </c>
      <c r="B1161" s="212"/>
      <c r="C1161" s="213" t="s">
        <v>1457</v>
      </c>
      <c r="D1161" s="214"/>
      <c r="E1161" s="214"/>
      <c r="F1161" s="69"/>
      <c r="G1161" s="215"/>
      <c r="H1161" s="215"/>
      <c r="I1161" s="70"/>
      <c r="J1161" s="215"/>
      <c r="K1161" s="215"/>
      <c r="L1161" s="215"/>
      <c r="M1161" s="215"/>
      <c r="N1161" s="215"/>
      <c r="O1161" s="215"/>
      <c r="P1161" s="216"/>
      <c r="Q1161" s="216"/>
      <c r="R1161" s="216"/>
      <c r="S1161" s="216"/>
      <c r="T1161" s="216"/>
      <c r="U1161" s="216"/>
    </row>
    <row r="1162" spans="1:21" s="74" customFormat="1" ht="92.25" customHeight="1" x14ac:dyDescent="0.25">
      <c r="A1162" s="217" t="s">
        <v>652</v>
      </c>
      <c r="B1162" s="218"/>
      <c r="C1162" s="219" t="s">
        <v>1458</v>
      </c>
      <c r="D1162" s="220"/>
      <c r="E1162" s="220"/>
      <c r="F1162" s="72" t="s">
        <v>1813</v>
      </c>
      <c r="G1162" s="190">
        <v>26.36</v>
      </c>
      <c r="H1162" s="191"/>
      <c r="I1162" s="73">
        <v>26.36</v>
      </c>
      <c r="J1162" s="190">
        <v>0.22</v>
      </c>
      <c r="K1162" s="191"/>
      <c r="L1162" s="191"/>
      <c r="M1162" s="191"/>
      <c r="N1162" s="191"/>
      <c r="O1162" s="191"/>
      <c r="P1162" s="221">
        <v>26.58</v>
      </c>
      <c r="Q1162" s="216"/>
      <c r="R1162" s="216"/>
      <c r="S1162" s="216"/>
      <c r="T1162" s="216"/>
      <c r="U1162" s="216"/>
    </row>
    <row r="1163" spans="1:21" s="74" customFormat="1" ht="30.75" customHeight="1" x14ac:dyDescent="0.25">
      <c r="A1163" s="217" t="s">
        <v>653</v>
      </c>
      <c r="B1163" s="218"/>
      <c r="C1163" s="219" t="s">
        <v>1444</v>
      </c>
      <c r="D1163" s="220"/>
      <c r="E1163" s="220"/>
      <c r="F1163" s="72" t="s">
        <v>1813</v>
      </c>
      <c r="G1163" s="190">
        <v>7.53</v>
      </c>
      <c r="H1163" s="191"/>
      <c r="I1163" s="73">
        <v>7.53</v>
      </c>
      <c r="J1163" s="191"/>
      <c r="K1163" s="191"/>
      <c r="L1163" s="191"/>
      <c r="M1163" s="191"/>
      <c r="N1163" s="191"/>
      <c r="O1163" s="191"/>
      <c r="P1163" s="221">
        <v>7.53</v>
      </c>
      <c r="Q1163" s="216"/>
      <c r="R1163" s="216"/>
      <c r="S1163" s="216"/>
      <c r="T1163" s="216"/>
      <c r="U1163" s="216"/>
    </row>
    <row r="1164" spans="1:21" s="74" customFormat="1" ht="40.5" customHeight="1" x14ac:dyDescent="0.25">
      <c r="A1164" s="217" t="s">
        <v>654</v>
      </c>
      <c r="B1164" s="218"/>
      <c r="C1164" s="219" t="s">
        <v>1445</v>
      </c>
      <c r="D1164" s="220"/>
      <c r="E1164" s="220"/>
      <c r="F1164" s="72" t="s">
        <v>1813</v>
      </c>
      <c r="G1164" s="190">
        <v>9.0299999999999994</v>
      </c>
      <c r="H1164" s="191"/>
      <c r="I1164" s="73">
        <v>9.0299999999999994</v>
      </c>
      <c r="J1164" s="191"/>
      <c r="K1164" s="191"/>
      <c r="L1164" s="191"/>
      <c r="M1164" s="191"/>
      <c r="N1164" s="191"/>
      <c r="O1164" s="191"/>
      <c r="P1164" s="221">
        <v>9.0299999999999994</v>
      </c>
      <c r="Q1164" s="216"/>
      <c r="R1164" s="216"/>
      <c r="S1164" s="216"/>
      <c r="T1164" s="216"/>
      <c r="U1164" s="216"/>
    </row>
    <row r="1165" spans="1:21" s="74" customFormat="1" ht="93.75" customHeight="1" x14ac:dyDescent="0.25">
      <c r="A1165" s="249" t="s">
        <v>1964</v>
      </c>
      <c r="B1165" s="250"/>
      <c r="C1165" s="219" t="s">
        <v>1485</v>
      </c>
      <c r="D1165" s="220"/>
      <c r="E1165" s="220"/>
      <c r="F1165" s="72" t="s">
        <v>1813</v>
      </c>
      <c r="G1165" s="190">
        <v>9.0299999999999994</v>
      </c>
      <c r="H1165" s="191"/>
      <c r="I1165" s="73">
        <v>9.0299999999999994</v>
      </c>
      <c r="J1165" s="191"/>
      <c r="K1165" s="191"/>
      <c r="L1165" s="191"/>
      <c r="M1165" s="191"/>
      <c r="N1165" s="191"/>
      <c r="O1165" s="191"/>
      <c r="P1165" s="221">
        <v>9.0299999999999994</v>
      </c>
      <c r="Q1165" s="216"/>
      <c r="R1165" s="216"/>
      <c r="S1165" s="216"/>
      <c r="T1165" s="216"/>
      <c r="U1165" s="216"/>
    </row>
    <row r="1166" spans="1:21" s="71" customFormat="1" ht="18" customHeight="1" x14ac:dyDescent="0.2">
      <c r="A1166" s="211"/>
      <c r="B1166" s="212"/>
      <c r="C1166" s="213" t="s">
        <v>1856</v>
      </c>
      <c r="D1166" s="214"/>
      <c r="E1166" s="214"/>
      <c r="F1166" s="69"/>
      <c r="G1166" s="235">
        <f>G1162+G1163+G1164+G1165</f>
        <v>51.95</v>
      </c>
      <c r="H1166" s="215"/>
      <c r="I1166" s="75">
        <f>I1162+I1163+I1164+I1165</f>
        <v>51.95</v>
      </c>
      <c r="J1166" s="235">
        <f>J1162+J1163+J1164+J1165</f>
        <v>0.22</v>
      </c>
      <c r="K1166" s="215"/>
      <c r="L1166" s="215"/>
      <c r="M1166" s="215"/>
      <c r="N1166" s="215"/>
      <c r="O1166" s="215"/>
      <c r="P1166" s="221">
        <f>P1162+P1163+P1164+P1165</f>
        <v>52.17</v>
      </c>
      <c r="Q1166" s="216"/>
      <c r="R1166" s="216"/>
      <c r="S1166" s="216"/>
      <c r="T1166" s="216"/>
      <c r="U1166" s="216"/>
    </row>
    <row r="1167" spans="1:21" s="71" customFormat="1" ht="92.25" customHeight="1" x14ac:dyDescent="0.2">
      <c r="A1167" s="211" t="s">
        <v>655</v>
      </c>
      <c r="B1167" s="212"/>
      <c r="C1167" s="213" t="s">
        <v>1459</v>
      </c>
      <c r="D1167" s="214"/>
      <c r="E1167" s="214"/>
      <c r="F1167" s="69"/>
      <c r="G1167" s="215"/>
      <c r="H1167" s="215"/>
      <c r="I1167" s="70"/>
      <c r="J1167" s="215"/>
      <c r="K1167" s="215"/>
      <c r="L1167" s="215"/>
      <c r="M1167" s="215"/>
      <c r="N1167" s="215"/>
      <c r="O1167" s="215"/>
      <c r="P1167" s="216"/>
      <c r="Q1167" s="216"/>
      <c r="R1167" s="216"/>
      <c r="S1167" s="216"/>
      <c r="T1167" s="216"/>
      <c r="U1167" s="216"/>
    </row>
    <row r="1168" spans="1:21" s="74" customFormat="1" ht="91.5" customHeight="1" x14ac:dyDescent="0.25">
      <c r="A1168" s="217" t="s">
        <v>656</v>
      </c>
      <c r="B1168" s="218"/>
      <c r="C1168" s="219" t="s">
        <v>1460</v>
      </c>
      <c r="D1168" s="220"/>
      <c r="E1168" s="220"/>
      <c r="F1168" s="72" t="s">
        <v>1813</v>
      </c>
      <c r="G1168" s="190">
        <v>35.369999999999997</v>
      </c>
      <c r="H1168" s="191"/>
      <c r="I1168" s="73">
        <v>35.369999999999997</v>
      </c>
      <c r="J1168" s="190">
        <v>1.27</v>
      </c>
      <c r="K1168" s="191"/>
      <c r="L1168" s="191"/>
      <c r="M1168" s="191"/>
      <c r="N1168" s="191"/>
      <c r="O1168" s="191"/>
      <c r="P1168" s="221">
        <v>36.64</v>
      </c>
      <c r="Q1168" s="216"/>
      <c r="R1168" s="216"/>
      <c r="S1168" s="216"/>
      <c r="T1168" s="216"/>
      <c r="U1168" s="216"/>
    </row>
    <row r="1169" spans="1:21" s="74" customFormat="1" ht="30" customHeight="1" x14ac:dyDescent="0.25">
      <c r="A1169" s="217" t="s">
        <v>657</v>
      </c>
      <c r="B1169" s="218"/>
      <c r="C1169" s="219" t="s">
        <v>1444</v>
      </c>
      <c r="D1169" s="220"/>
      <c r="E1169" s="220"/>
      <c r="F1169" s="72" t="s">
        <v>1813</v>
      </c>
      <c r="G1169" s="190">
        <v>7.53</v>
      </c>
      <c r="H1169" s="191"/>
      <c r="I1169" s="73">
        <v>7.53</v>
      </c>
      <c r="J1169" s="191"/>
      <c r="K1169" s="191"/>
      <c r="L1169" s="191"/>
      <c r="M1169" s="191"/>
      <c r="N1169" s="191"/>
      <c r="O1169" s="191"/>
      <c r="P1169" s="221">
        <v>7.53</v>
      </c>
      <c r="Q1169" s="216"/>
      <c r="R1169" s="216"/>
      <c r="S1169" s="216"/>
      <c r="T1169" s="216"/>
      <c r="U1169" s="216"/>
    </row>
    <row r="1170" spans="1:21" s="74" customFormat="1" ht="39.75" customHeight="1" x14ac:dyDescent="0.25">
      <c r="A1170" s="217" t="s">
        <v>658</v>
      </c>
      <c r="B1170" s="218"/>
      <c r="C1170" s="219" t="s">
        <v>1445</v>
      </c>
      <c r="D1170" s="220"/>
      <c r="E1170" s="220"/>
      <c r="F1170" s="72" t="s">
        <v>1813</v>
      </c>
      <c r="G1170" s="190">
        <v>9.0299999999999994</v>
      </c>
      <c r="H1170" s="191"/>
      <c r="I1170" s="73">
        <v>9.0299999999999994</v>
      </c>
      <c r="J1170" s="191"/>
      <c r="K1170" s="191"/>
      <c r="L1170" s="191"/>
      <c r="M1170" s="191"/>
      <c r="N1170" s="191"/>
      <c r="O1170" s="191"/>
      <c r="P1170" s="221">
        <v>9.0299999999999994</v>
      </c>
      <c r="Q1170" s="216"/>
      <c r="R1170" s="216"/>
      <c r="S1170" s="216"/>
      <c r="T1170" s="216"/>
      <c r="U1170" s="216"/>
    </row>
    <row r="1171" spans="1:21" s="74" customFormat="1" ht="93.75" customHeight="1" x14ac:dyDescent="0.25">
      <c r="A1171" s="249" t="s">
        <v>1965</v>
      </c>
      <c r="B1171" s="250"/>
      <c r="C1171" s="219" t="s">
        <v>1485</v>
      </c>
      <c r="D1171" s="220"/>
      <c r="E1171" s="220"/>
      <c r="F1171" s="72" t="s">
        <v>1813</v>
      </c>
      <c r="G1171" s="190">
        <v>9.0299999999999994</v>
      </c>
      <c r="H1171" s="191"/>
      <c r="I1171" s="73">
        <v>9.0299999999999994</v>
      </c>
      <c r="J1171" s="191"/>
      <c r="K1171" s="191"/>
      <c r="L1171" s="191"/>
      <c r="M1171" s="191"/>
      <c r="N1171" s="191"/>
      <c r="O1171" s="191"/>
      <c r="P1171" s="221">
        <v>9.0299999999999994</v>
      </c>
      <c r="Q1171" s="216"/>
      <c r="R1171" s="216"/>
      <c r="S1171" s="216"/>
      <c r="T1171" s="216"/>
      <c r="U1171" s="216"/>
    </row>
    <row r="1172" spans="1:21" s="71" customFormat="1" ht="15.75" customHeight="1" x14ac:dyDescent="0.2">
      <c r="A1172" s="211"/>
      <c r="B1172" s="212"/>
      <c r="C1172" s="213" t="s">
        <v>1856</v>
      </c>
      <c r="D1172" s="214"/>
      <c r="E1172" s="214"/>
      <c r="F1172" s="69"/>
      <c r="G1172" s="235">
        <f>G1168+G1169+G1170+G1171</f>
        <v>60.96</v>
      </c>
      <c r="H1172" s="215"/>
      <c r="I1172" s="75">
        <f>I1168+I1169+I1170+I1171</f>
        <v>60.96</v>
      </c>
      <c r="J1172" s="235">
        <f>J1168+J1169+J1170+J1171</f>
        <v>1.27</v>
      </c>
      <c r="K1172" s="215"/>
      <c r="L1172" s="215"/>
      <c r="M1172" s="215"/>
      <c r="N1172" s="215"/>
      <c r="O1172" s="215"/>
      <c r="P1172" s="221">
        <f>P1168+P1169+P1170+P1171</f>
        <v>62.230000000000004</v>
      </c>
      <c r="Q1172" s="216"/>
      <c r="R1172" s="216"/>
      <c r="S1172" s="216"/>
      <c r="T1172" s="216"/>
      <c r="U1172" s="216"/>
    </row>
    <row r="1173" spans="1:21" s="71" customFormat="1" ht="91.5" customHeight="1" x14ac:dyDescent="0.2">
      <c r="A1173" s="211" t="s">
        <v>659</v>
      </c>
      <c r="B1173" s="212"/>
      <c r="C1173" s="213" t="s">
        <v>1461</v>
      </c>
      <c r="D1173" s="214"/>
      <c r="E1173" s="214"/>
      <c r="F1173" s="69"/>
      <c r="G1173" s="215"/>
      <c r="H1173" s="215"/>
      <c r="I1173" s="70"/>
      <c r="J1173" s="215"/>
      <c r="K1173" s="215"/>
      <c r="L1173" s="215"/>
      <c r="M1173" s="215"/>
      <c r="N1173" s="215"/>
      <c r="O1173" s="215"/>
      <c r="P1173" s="216"/>
      <c r="Q1173" s="216"/>
      <c r="R1173" s="216"/>
      <c r="S1173" s="216"/>
      <c r="T1173" s="216"/>
      <c r="U1173" s="216"/>
    </row>
    <row r="1174" spans="1:21" s="74" customFormat="1" ht="106.5" customHeight="1" x14ac:dyDescent="0.25">
      <c r="A1174" s="217" t="s">
        <v>660</v>
      </c>
      <c r="B1174" s="218"/>
      <c r="C1174" s="219" t="s">
        <v>1462</v>
      </c>
      <c r="D1174" s="220"/>
      <c r="E1174" s="220"/>
      <c r="F1174" s="72" t="s">
        <v>1813</v>
      </c>
      <c r="G1174" s="190">
        <v>26.36</v>
      </c>
      <c r="H1174" s="191"/>
      <c r="I1174" s="73">
        <v>26.36</v>
      </c>
      <c r="J1174" s="190">
        <v>0.22</v>
      </c>
      <c r="K1174" s="191"/>
      <c r="L1174" s="191"/>
      <c r="M1174" s="191"/>
      <c r="N1174" s="191"/>
      <c r="O1174" s="191"/>
      <c r="P1174" s="221">
        <v>26.58</v>
      </c>
      <c r="Q1174" s="216"/>
      <c r="R1174" s="216"/>
      <c r="S1174" s="216"/>
      <c r="T1174" s="216"/>
      <c r="U1174" s="216"/>
    </row>
    <row r="1175" spans="1:21" s="74" customFormat="1" ht="30.75" customHeight="1" x14ac:dyDescent="0.25">
      <c r="A1175" s="217" t="s">
        <v>661</v>
      </c>
      <c r="B1175" s="218"/>
      <c r="C1175" s="219" t="s">
        <v>1444</v>
      </c>
      <c r="D1175" s="220"/>
      <c r="E1175" s="220"/>
      <c r="F1175" s="72" t="s">
        <v>1813</v>
      </c>
      <c r="G1175" s="190">
        <v>7.53</v>
      </c>
      <c r="H1175" s="191"/>
      <c r="I1175" s="73">
        <v>7.53</v>
      </c>
      <c r="J1175" s="191"/>
      <c r="K1175" s="191"/>
      <c r="L1175" s="191"/>
      <c r="M1175" s="191"/>
      <c r="N1175" s="191"/>
      <c r="O1175" s="191"/>
      <c r="P1175" s="221">
        <v>7.53</v>
      </c>
      <c r="Q1175" s="216"/>
      <c r="R1175" s="216"/>
      <c r="S1175" s="216"/>
      <c r="T1175" s="216"/>
      <c r="U1175" s="216"/>
    </row>
    <row r="1176" spans="1:21" s="74" customFormat="1" ht="40.5" customHeight="1" x14ac:dyDescent="0.25">
      <c r="A1176" s="217" t="s">
        <v>662</v>
      </c>
      <c r="B1176" s="218"/>
      <c r="C1176" s="219" t="s">
        <v>1445</v>
      </c>
      <c r="D1176" s="220"/>
      <c r="E1176" s="220"/>
      <c r="F1176" s="72" t="s">
        <v>1813</v>
      </c>
      <c r="G1176" s="190">
        <v>9.0299999999999994</v>
      </c>
      <c r="H1176" s="191"/>
      <c r="I1176" s="73">
        <v>9.0299999999999994</v>
      </c>
      <c r="J1176" s="191"/>
      <c r="K1176" s="191"/>
      <c r="L1176" s="191"/>
      <c r="M1176" s="191"/>
      <c r="N1176" s="191"/>
      <c r="O1176" s="191"/>
      <c r="P1176" s="221">
        <v>9.0299999999999994</v>
      </c>
      <c r="Q1176" s="216"/>
      <c r="R1176" s="216"/>
      <c r="S1176" s="216"/>
      <c r="T1176" s="216"/>
      <c r="U1176" s="216"/>
    </row>
    <row r="1177" spans="1:21" s="74" customFormat="1" ht="91.5" customHeight="1" x14ac:dyDescent="0.25">
      <c r="A1177" s="249" t="s">
        <v>1966</v>
      </c>
      <c r="B1177" s="250"/>
      <c r="C1177" s="219" t="s">
        <v>1485</v>
      </c>
      <c r="D1177" s="220"/>
      <c r="E1177" s="220"/>
      <c r="F1177" s="72" t="s">
        <v>1813</v>
      </c>
      <c r="G1177" s="190">
        <v>9.0299999999999994</v>
      </c>
      <c r="H1177" s="191"/>
      <c r="I1177" s="73">
        <v>9.0299999999999994</v>
      </c>
      <c r="J1177" s="191"/>
      <c r="K1177" s="191"/>
      <c r="L1177" s="191"/>
      <c r="M1177" s="191"/>
      <c r="N1177" s="191"/>
      <c r="O1177" s="191"/>
      <c r="P1177" s="221">
        <v>9.0299999999999994</v>
      </c>
      <c r="Q1177" s="216"/>
      <c r="R1177" s="216"/>
      <c r="S1177" s="216"/>
      <c r="T1177" s="216"/>
      <c r="U1177" s="216"/>
    </row>
    <row r="1178" spans="1:21" s="71" customFormat="1" ht="15.75" customHeight="1" x14ac:dyDescent="0.2">
      <c r="A1178" s="211"/>
      <c r="B1178" s="212"/>
      <c r="C1178" s="213" t="s">
        <v>1856</v>
      </c>
      <c r="D1178" s="214"/>
      <c r="E1178" s="214"/>
      <c r="F1178" s="69"/>
      <c r="G1178" s="235">
        <f>G1174+G1175+G1176+G1177</f>
        <v>51.95</v>
      </c>
      <c r="H1178" s="215"/>
      <c r="I1178" s="75">
        <f>I1174+I1175+I1176+I1177</f>
        <v>51.95</v>
      </c>
      <c r="J1178" s="235">
        <f>J1174+J1175+J1176+J1177</f>
        <v>0.22</v>
      </c>
      <c r="K1178" s="215"/>
      <c r="L1178" s="215"/>
      <c r="M1178" s="215"/>
      <c r="N1178" s="215"/>
      <c r="O1178" s="215"/>
      <c r="P1178" s="221">
        <f>P1174+P1175+P1176+P1177</f>
        <v>52.17</v>
      </c>
      <c r="Q1178" s="216"/>
      <c r="R1178" s="216"/>
      <c r="S1178" s="216"/>
      <c r="T1178" s="216"/>
      <c r="U1178" s="216"/>
    </row>
    <row r="1179" spans="1:21" s="71" customFormat="1" ht="93" customHeight="1" x14ac:dyDescent="0.2">
      <c r="A1179" s="211" t="s">
        <v>663</v>
      </c>
      <c r="B1179" s="212"/>
      <c r="C1179" s="213" t="s">
        <v>1463</v>
      </c>
      <c r="D1179" s="214"/>
      <c r="E1179" s="214"/>
      <c r="F1179" s="69"/>
      <c r="G1179" s="215"/>
      <c r="H1179" s="215"/>
      <c r="I1179" s="70"/>
      <c r="J1179" s="215"/>
      <c r="K1179" s="215"/>
      <c r="L1179" s="215"/>
      <c r="M1179" s="215"/>
      <c r="N1179" s="215"/>
      <c r="O1179" s="215"/>
      <c r="P1179" s="216"/>
      <c r="Q1179" s="216"/>
      <c r="R1179" s="216"/>
      <c r="S1179" s="216"/>
      <c r="T1179" s="216"/>
      <c r="U1179" s="216"/>
    </row>
    <row r="1180" spans="1:21" s="74" customFormat="1" ht="93" customHeight="1" x14ac:dyDescent="0.25">
      <c r="A1180" s="217" t="s">
        <v>664</v>
      </c>
      <c r="B1180" s="218"/>
      <c r="C1180" s="219" t="s">
        <v>1464</v>
      </c>
      <c r="D1180" s="220"/>
      <c r="E1180" s="220"/>
      <c r="F1180" s="72" t="s">
        <v>1813</v>
      </c>
      <c r="G1180" s="190">
        <v>35.369999999999997</v>
      </c>
      <c r="H1180" s="191"/>
      <c r="I1180" s="73">
        <v>35.369999999999997</v>
      </c>
      <c r="J1180" s="190">
        <v>1.27</v>
      </c>
      <c r="K1180" s="191"/>
      <c r="L1180" s="191"/>
      <c r="M1180" s="191"/>
      <c r="N1180" s="191"/>
      <c r="O1180" s="191"/>
      <c r="P1180" s="221">
        <v>36.64</v>
      </c>
      <c r="Q1180" s="216"/>
      <c r="R1180" s="216"/>
      <c r="S1180" s="216"/>
      <c r="T1180" s="216"/>
      <c r="U1180" s="216"/>
    </row>
    <row r="1181" spans="1:21" s="74" customFormat="1" ht="31.5" customHeight="1" x14ac:dyDescent="0.25">
      <c r="A1181" s="217" t="s">
        <v>665</v>
      </c>
      <c r="B1181" s="218"/>
      <c r="C1181" s="219" t="s">
        <v>1444</v>
      </c>
      <c r="D1181" s="220"/>
      <c r="E1181" s="220"/>
      <c r="F1181" s="72" t="s">
        <v>1813</v>
      </c>
      <c r="G1181" s="190">
        <v>7.53</v>
      </c>
      <c r="H1181" s="191"/>
      <c r="I1181" s="73">
        <v>7.53</v>
      </c>
      <c r="J1181" s="191"/>
      <c r="K1181" s="191"/>
      <c r="L1181" s="191"/>
      <c r="M1181" s="191"/>
      <c r="N1181" s="191"/>
      <c r="O1181" s="191"/>
      <c r="P1181" s="221">
        <v>7.53</v>
      </c>
      <c r="Q1181" s="216"/>
      <c r="R1181" s="216"/>
      <c r="S1181" s="216"/>
      <c r="T1181" s="216"/>
      <c r="U1181" s="216"/>
    </row>
    <row r="1182" spans="1:21" s="74" customFormat="1" ht="41.25" customHeight="1" x14ac:dyDescent="0.25">
      <c r="A1182" s="217" t="s">
        <v>666</v>
      </c>
      <c r="B1182" s="218"/>
      <c r="C1182" s="219" t="s">
        <v>1445</v>
      </c>
      <c r="D1182" s="220"/>
      <c r="E1182" s="220"/>
      <c r="F1182" s="72" t="s">
        <v>1813</v>
      </c>
      <c r="G1182" s="190">
        <v>9.0299999999999994</v>
      </c>
      <c r="H1182" s="191"/>
      <c r="I1182" s="73">
        <v>9.0299999999999994</v>
      </c>
      <c r="J1182" s="191"/>
      <c r="K1182" s="191"/>
      <c r="L1182" s="191"/>
      <c r="M1182" s="191"/>
      <c r="N1182" s="191"/>
      <c r="O1182" s="191"/>
      <c r="P1182" s="221">
        <v>9.0299999999999994</v>
      </c>
      <c r="Q1182" s="216"/>
      <c r="R1182" s="216"/>
      <c r="S1182" s="216"/>
      <c r="T1182" s="216"/>
      <c r="U1182" s="216"/>
    </row>
    <row r="1183" spans="1:21" s="74" customFormat="1" ht="93" customHeight="1" x14ac:dyDescent="0.25">
      <c r="A1183" s="249" t="s">
        <v>1967</v>
      </c>
      <c r="B1183" s="250"/>
      <c r="C1183" s="219" t="s">
        <v>1485</v>
      </c>
      <c r="D1183" s="220"/>
      <c r="E1183" s="220"/>
      <c r="F1183" s="72" t="s">
        <v>1813</v>
      </c>
      <c r="G1183" s="190">
        <v>9.0299999999999994</v>
      </c>
      <c r="H1183" s="191"/>
      <c r="I1183" s="73">
        <v>9.0299999999999994</v>
      </c>
      <c r="J1183" s="191"/>
      <c r="K1183" s="191"/>
      <c r="L1183" s="191"/>
      <c r="M1183" s="191"/>
      <c r="N1183" s="191"/>
      <c r="O1183" s="191"/>
      <c r="P1183" s="221">
        <v>9.0299999999999994</v>
      </c>
      <c r="Q1183" s="216"/>
      <c r="R1183" s="216"/>
      <c r="S1183" s="216"/>
      <c r="T1183" s="216"/>
      <c r="U1183" s="216"/>
    </row>
    <row r="1184" spans="1:21" s="71" customFormat="1" ht="19.5" customHeight="1" x14ac:dyDescent="0.2">
      <c r="A1184" s="211"/>
      <c r="B1184" s="212"/>
      <c r="C1184" s="213" t="s">
        <v>1856</v>
      </c>
      <c r="D1184" s="214"/>
      <c r="E1184" s="214"/>
      <c r="F1184" s="69"/>
      <c r="G1184" s="235">
        <f>G1180+G1181+G1182+G1183</f>
        <v>60.96</v>
      </c>
      <c r="H1184" s="215"/>
      <c r="I1184" s="75">
        <f>I1180+I1181+I1182+I1183</f>
        <v>60.96</v>
      </c>
      <c r="J1184" s="235">
        <f>J1180+J1181+J1182+J1183</f>
        <v>1.27</v>
      </c>
      <c r="K1184" s="215"/>
      <c r="L1184" s="215"/>
      <c r="M1184" s="215"/>
      <c r="N1184" s="215"/>
      <c r="O1184" s="215"/>
      <c r="P1184" s="221">
        <f>P1182+P1181+P1180+P1183</f>
        <v>62.230000000000004</v>
      </c>
      <c r="Q1184" s="216"/>
      <c r="R1184" s="216"/>
      <c r="S1184" s="216"/>
      <c r="T1184" s="216"/>
      <c r="U1184" s="216"/>
    </row>
    <row r="1185" spans="1:21" s="71" customFormat="1" ht="78.75" customHeight="1" x14ac:dyDescent="0.2">
      <c r="A1185" s="211" t="s">
        <v>667</v>
      </c>
      <c r="B1185" s="212"/>
      <c r="C1185" s="213" t="s">
        <v>1465</v>
      </c>
      <c r="D1185" s="214"/>
      <c r="E1185" s="214"/>
      <c r="F1185" s="69"/>
      <c r="G1185" s="215"/>
      <c r="H1185" s="215"/>
      <c r="I1185" s="70"/>
      <c r="J1185" s="215"/>
      <c r="K1185" s="215"/>
      <c r="L1185" s="215"/>
      <c r="M1185" s="215"/>
      <c r="N1185" s="215"/>
      <c r="O1185" s="215"/>
      <c r="P1185" s="216"/>
      <c r="Q1185" s="216"/>
      <c r="R1185" s="216"/>
      <c r="S1185" s="216"/>
      <c r="T1185" s="216"/>
      <c r="U1185" s="216"/>
    </row>
    <row r="1186" spans="1:21" s="74" customFormat="1" ht="90.75" customHeight="1" x14ac:dyDescent="0.25">
      <c r="A1186" s="217" t="s">
        <v>668</v>
      </c>
      <c r="B1186" s="218"/>
      <c r="C1186" s="219" t="s">
        <v>1466</v>
      </c>
      <c r="D1186" s="220"/>
      <c r="E1186" s="220"/>
      <c r="F1186" s="72" t="s">
        <v>1813</v>
      </c>
      <c r="G1186" s="190">
        <v>21.97</v>
      </c>
      <c r="H1186" s="191"/>
      <c r="I1186" s="73">
        <v>21.97</v>
      </c>
      <c r="J1186" s="190">
        <v>0.22</v>
      </c>
      <c r="K1186" s="191"/>
      <c r="L1186" s="191"/>
      <c r="M1186" s="191"/>
      <c r="N1186" s="191"/>
      <c r="O1186" s="191"/>
      <c r="P1186" s="221">
        <v>22.19</v>
      </c>
      <c r="Q1186" s="216"/>
      <c r="R1186" s="216"/>
      <c r="S1186" s="216"/>
      <c r="T1186" s="216"/>
      <c r="U1186" s="216"/>
    </row>
    <row r="1187" spans="1:21" s="74" customFormat="1" ht="32.25" customHeight="1" x14ac:dyDescent="0.25">
      <c r="A1187" s="217" t="s">
        <v>669</v>
      </c>
      <c r="B1187" s="218"/>
      <c r="C1187" s="219" t="s">
        <v>1444</v>
      </c>
      <c r="D1187" s="220"/>
      <c r="E1187" s="220"/>
      <c r="F1187" s="72" t="s">
        <v>1813</v>
      </c>
      <c r="G1187" s="190">
        <v>7.53</v>
      </c>
      <c r="H1187" s="191"/>
      <c r="I1187" s="73">
        <v>7.53</v>
      </c>
      <c r="J1187" s="191"/>
      <c r="K1187" s="191"/>
      <c r="L1187" s="191"/>
      <c r="M1187" s="191"/>
      <c r="N1187" s="191"/>
      <c r="O1187" s="191"/>
      <c r="P1187" s="221">
        <v>7.53</v>
      </c>
      <c r="Q1187" s="216"/>
      <c r="R1187" s="216"/>
      <c r="S1187" s="216"/>
      <c r="T1187" s="216"/>
      <c r="U1187" s="216"/>
    </row>
    <row r="1188" spans="1:21" s="74" customFormat="1" ht="40.5" customHeight="1" x14ac:dyDescent="0.25">
      <c r="A1188" s="217" t="s">
        <v>670</v>
      </c>
      <c r="B1188" s="218"/>
      <c r="C1188" s="219" t="s">
        <v>1445</v>
      </c>
      <c r="D1188" s="220"/>
      <c r="E1188" s="220"/>
      <c r="F1188" s="72" t="s">
        <v>1813</v>
      </c>
      <c r="G1188" s="190">
        <v>9.0299999999999994</v>
      </c>
      <c r="H1188" s="191"/>
      <c r="I1188" s="73">
        <v>9.0299999999999994</v>
      </c>
      <c r="J1188" s="191"/>
      <c r="K1188" s="191"/>
      <c r="L1188" s="191"/>
      <c r="M1188" s="191"/>
      <c r="N1188" s="191"/>
      <c r="O1188" s="191"/>
      <c r="P1188" s="221">
        <v>9.0299999999999994</v>
      </c>
      <c r="Q1188" s="216"/>
      <c r="R1188" s="216"/>
      <c r="S1188" s="216"/>
      <c r="T1188" s="216"/>
      <c r="U1188" s="216"/>
    </row>
    <row r="1189" spans="1:21" s="74" customFormat="1" ht="94.5" customHeight="1" x14ac:dyDescent="0.25">
      <c r="A1189" s="249" t="s">
        <v>1968</v>
      </c>
      <c r="B1189" s="250"/>
      <c r="C1189" s="219" t="s">
        <v>1485</v>
      </c>
      <c r="D1189" s="220"/>
      <c r="E1189" s="220"/>
      <c r="F1189" s="72" t="s">
        <v>1813</v>
      </c>
      <c r="G1189" s="190">
        <v>9.0299999999999994</v>
      </c>
      <c r="H1189" s="191"/>
      <c r="I1189" s="73">
        <v>9.0299999999999994</v>
      </c>
      <c r="J1189" s="191"/>
      <c r="K1189" s="191"/>
      <c r="L1189" s="191"/>
      <c r="M1189" s="191"/>
      <c r="N1189" s="191"/>
      <c r="O1189" s="191"/>
      <c r="P1189" s="221">
        <v>9.0299999999999994</v>
      </c>
      <c r="Q1189" s="216"/>
      <c r="R1189" s="216"/>
      <c r="S1189" s="216"/>
      <c r="T1189" s="216"/>
      <c r="U1189" s="216"/>
    </row>
    <row r="1190" spans="1:21" s="71" customFormat="1" ht="17.25" customHeight="1" x14ac:dyDescent="0.2">
      <c r="A1190" s="211"/>
      <c r="B1190" s="212"/>
      <c r="C1190" s="213" t="s">
        <v>1856</v>
      </c>
      <c r="D1190" s="214"/>
      <c r="E1190" s="214"/>
      <c r="F1190" s="69"/>
      <c r="G1190" s="235">
        <f>G1186+G1187+G1188+G1189</f>
        <v>47.56</v>
      </c>
      <c r="H1190" s="215"/>
      <c r="I1190" s="75">
        <f>I1186+I1187+I1188+I1189</f>
        <v>47.56</v>
      </c>
      <c r="J1190" s="235">
        <f>J1186+J1187+J1188+J1189</f>
        <v>0.22</v>
      </c>
      <c r="K1190" s="215"/>
      <c r="L1190" s="215"/>
      <c r="M1190" s="215"/>
      <c r="N1190" s="215"/>
      <c r="O1190" s="215"/>
      <c r="P1190" s="221">
        <f>P1186+P1187+P1188+P1189</f>
        <v>47.78</v>
      </c>
      <c r="Q1190" s="216"/>
      <c r="R1190" s="216"/>
      <c r="S1190" s="216"/>
      <c r="T1190" s="216"/>
      <c r="U1190" s="216"/>
    </row>
    <row r="1191" spans="1:21" s="71" customFormat="1" ht="81" customHeight="1" x14ac:dyDescent="0.2">
      <c r="A1191" s="211" t="s">
        <v>671</v>
      </c>
      <c r="B1191" s="212"/>
      <c r="C1191" s="213" t="s">
        <v>1467</v>
      </c>
      <c r="D1191" s="214"/>
      <c r="E1191" s="214"/>
      <c r="F1191" s="69"/>
      <c r="G1191" s="215"/>
      <c r="H1191" s="215"/>
      <c r="I1191" s="70"/>
      <c r="J1191" s="215"/>
      <c r="K1191" s="215"/>
      <c r="L1191" s="215"/>
      <c r="M1191" s="215"/>
      <c r="N1191" s="215"/>
      <c r="O1191" s="215"/>
      <c r="P1191" s="216"/>
      <c r="Q1191" s="216"/>
      <c r="R1191" s="216"/>
      <c r="S1191" s="216"/>
      <c r="T1191" s="216"/>
      <c r="U1191" s="216"/>
    </row>
    <row r="1192" spans="1:21" s="74" customFormat="1" ht="93" customHeight="1" x14ac:dyDescent="0.25">
      <c r="A1192" s="217" t="s">
        <v>672</v>
      </c>
      <c r="B1192" s="218"/>
      <c r="C1192" s="219" t="s">
        <v>1468</v>
      </c>
      <c r="D1192" s="220"/>
      <c r="E1192" s="220"/>
      <c r="F1192" s="72" t="s">
        <v>1813</v>
      </c>
      <c r="G1192" s="190">
        <v>29.48</v>
      </c>
      <c r="H1192" s="191"/>
      <c r="I1192" s="73">
        <v>29.48</v>
      </c>
      <c r="J1192" s="190">
        <v>1.27</v>
      </c>
      <c r="K1192" s="191"/>
      <c r="L1192" s="191"/>
      <c r="M1192" s="191"/>
      <c r="N1192" s="191"/>
      <c r="O1192" s="191"/>
      <c r="P1192" s="221">
        <v>30.75</v>
      </c>
      <c r="Q1192" s="216"/>
      <c r="R1192" s="216"/>
      <c r="S1192" s="216"/>
      <c r="T1192" s="216"/>
      <c r="U1192" s="216"/>
    </row>
    <row r="1193" spans="1:21" s="74" customFormat="1" ht="28.5" customHeight="1" x14ac:dyDescent="0.25">
      <c r="A1193" s="217" t="s">
        <v>673</v>
      </c>
      <c r="B1193" s="218"/>
      <c r="C1193" s="219" t="s">
        <v>1444</v>
      </c>
      <c r="D1193" s="220"/>
      <c r="E1193" s="220"/>
      <c r="F1193" s="72" t="s">
        <v>1813</v>
      </c>
      <c r="G1193" s="190">
        <v>7.53</v>
      </c>
      <c r="H1193" s="191"/>
      <c r="I1193" s="73">
        <v>7.53</v>
      </c>
      <c r="J1193" s="191"/>
      <c r="K1193" s="191"/>
      <c r="L1193" s="191"/>
      <c r="M1193" s="191"/>
      <c r="N1193" s="191"/>
      <c r="O1193" s="191"/>
      <c r="P1193" s="221">
        <v>7.53</v>
      </c>
      <c r="Q1193" s="216"/>
      <c r="R1193" s="216"/>
      <c r="S1193" s="216"/>
      <c r="T1193" s="216"/>
      <c r="U1193" s="216"/>
    </row>
    <row r="1194" spans="1:21" s="74" customFormat="1" ht="28.5" customHeight="1" x14ac:dyDescent="0.25">
      <c r="A1194" s="236" t="s">
        <v>1969</v>
      </c>
      <c r="B1194" s="237"/>
      <c r="C1194" s="238" t="s">
        <v>1445</v>
      </c>
      <c r="D1194" s="239"/>
      <c r="E1194" s="240"/>
      <c r="F1194" s="72" t="s">
        <v>1813</v>
      </c>
      <c r="G1194" s="241">
        <v>9.0299999999999994</v>
      </c>
      <c r="H1194" s="242"/>
      <c r="I1194" s="73">
        <v>9.0299999999999994</v>
      </c>
      <c r="J1194" s="243"/>
      <c r="K1194" s="244"/>
      <c r="L1194" s="244"/>
      <c r="M1194" s="245"/>
      <c r="N1194" s="243"/>
      <c r="O1194" s="245"/>
      <c r="P1194" s="246">
        <v>9.0299999999999994</v>
      </c>
      <c r="Q1194" s="247"/>
      <c r="R1194" s="247"/>
      <c r="S1194" s="247"/>
      <c r="T1194" s="247"/>
      <c r="U1194" s="248"/>
    </row>
    <row r="1195" spans="1:21" s="74" customFormat="1" ht="93" customHeight="1" x14ac:dyDescent="0.25">
      <c r="A1195" s="249" t="s">
        <v>1970</v>
      </c>
      <c r="B1195" s="250"/>
      <c r="C1195" s="219" t="s">
        <v>1485</v>
      </c>
      <c r="D1195" s="220"/>
      <c r="E1195" s="220"/>
      <c r="F1195" s="72" t="s">
        <v>1813</v>
      </c>
      <c r="G1195" s="190">
        <v>9.0299999999999994</v>
      </c>
      <c r="H1195" s="191"/>
      <c r="I1195" s="73">
        <v>9.0299999999999994</v>
      </c>
      <c r="J1195" s="191"/>
      <c r="K1195" s="191"/>
      <c r="L1195" s="191"/>
      <c r="M1195" s="191"/>
      <c r="N1195" s="191"/>
      <c r="O1195" s="191"/>
      <c r="P1195" s="221">
        <v>9.0299999999999994</v>
      </c>
      <c r="Q1195" s="216"/>
      <c r="R1195" s="216"/>
      <c r="S1195" s="216"/>
      <c r="T1195" s="216"/>
      <c r="U1195" s="216"/>
    </row>
    <row r="1196" spans="1:21" s="71" customFormat="1" ht="16.5" customHeight="1" x14ac:dyDescent="0.2">
      <c r="A1196" s="211"/>
      <c r="B1196" s="212"/>
      <c r="C1196" s="213" t="s">
        <v>1856</v>
      </c>
      <c r="D1196" s="214"/>
      <c r="E1196" s="214"/>
      <c r="F1196" s="69"/>
      <c r="G1196" s="235">
        <f>G1192+G1193+G1194+G1195</f>
        <v>55.07</v>
      </c>
      <c r="H1196" s="215"/>
      <c r="I1196" s="75">
        <f>I1192+I1193+I1194+I1195</f>
        <v>55.07</v>
      </c>
      <c r="J1196" s="235">
        <f>J1192+J1193+J1194+J1195</f>
        <v>1.27</v>
      </c>
      <c r="K1196" s="215"/>
      <c r="L1196" s="215"/>
      <c r="M1196" s="215"/>
      <c r="N1196" s="215"/>
      <c r="O1196" s="215"/>
      <c r="P1196" s="221">
        <f>P1192+P1193+P1194+P1195</f>
        <v>56.34</v>
      </c>
      <c r="Q1196" s="216"/>
      <c r="R1196" s="216"/>
      <c r="S1196" s="216"/>
      <c r="T1196" s="216"/>
      <c r="U1196" s="216"/>
    </row>
    <row r="1197" spans="1:21" s="71" customFormat="1" ht="91.5" customHeight="1" x14ac:dyDescent="0.2">
      <c r="A1197" s="211" t="s">
        <v>674</v>
      </c>
      <c r="B1197" s="212"/>
      <c r="C1197" s="213" t="s">
        <v>1469</v>
      </c>
      <c r="D1197" s="214"/>
      <c r="E1197" s="214"/>
      <c r="F1197" s="69"/>
      <c r="G1197" s="215"/>
      <c r="H1197" s="215"/>
      <c r="I1197" s="70"/>
      <c r="J1197" s="215"/>
      <c r="K1197" s="215"/>
      <c r="L1197" s="215"/>
      <c r="M1197" s="215"/>
      <c r="N1197" s="215"/>
      <c r="O1197" s="215"/>
      <c r="P1197" s="216"/>
      <c r="Q1197" s="216"/>
      <c r="R1197" s="216"/>
      <c r="S1197" s="216"/>
      <c r="T1197" s="216"/>
      <c r="U1197" s="216"/>
    </row>
    <row r="1198" spans="1:21" s="74" customFormat="1" ht="105" customHeight="1" x14ac:dyDescent="0.25">
      <c r="A1198" s="217" t="s">
        <v>675</v>
      </c>
      <c r="B1198" s="218"/>
      <c r="C1198" s="219" t="s">
        <v>1470</v>
      </c>
      <c r="D1198" s="220"/>
      <c r="E1198" s="220"/>
      <c r="F1198" s="72" t="s">
        <v>1813</v>
      </c>
      <c r="G1198" s="190">
        <v>8.7899999999999991</v>
      </c>
      <c r="H1198" s="191"/>
      <c r="I1198" s="73">
        <v>8.7899999999999991</v>
      </c>
      <c r="J1198" s="190">
        <v>0.22</v>
      </c>
      <c r="K1198" s="191"/>
      <c r="L1198" s="191"/>
      <c r="M1198" s="191"/>
      <c r="N1198" s="191"/>
      <c r="O1198" s="191"/>
      <c r="P1198" s="221">
        <v>9.01</v>
      </c>
      <c r="Q1198" s="216"/>
      <c r="R1198" s="216"/>
      <c r="S1198" s="216"/>
      <c r="T1198" s="216"/>
      <c r="U1198" s="216"/>
    </row>
    <row r="1199" spans="1:21" s="74" customFormat="1" ht="30.75" customHeight="1" x14ac:dyDescent="0.25">
      <c r="A1199" s="217" t="s">
        <v>676</v>
      </c>
      <c r="B1199" s="218"/>
      <c r="C1199" s="219" t="s">
        <v>1444</v>
      </c>
      <c r="D1199" s="220"/>
      <c r="E1199" s="220"/>
      <c r="F1199" s="72" t="s">
        <v>1813</v>
      </c>
      <c r="G1199" s="190">
        <v>7.53</v>
      </c>
      <c r="H1199" s="191"/>
      <c r="I1199" s="73">
        <v>7.53</v>
      </c>
      <c r="J1199" s="191"/>
      <c r="K1199" s="191"/>
      <c r="L1199" s="191"/>
      <c r="M1199" s="191"/>
      <c r="N1199" s="191"/>
      <c r="O1199" s="191"/>
      <c r="P1199" s="221">
        <v>7.53</v>
      </c>
      <c r="Q1199" s="216"/>
      <c r="R1199" s="216"/>
      <c r="S1199" s="216"/>
      <c r="T1199" s="216"/>
      <c r="U1199" s="216"/>
    </row>
    <row r="1200" spans="1:21" s="74" customFormat="1" ht="21" customHeight="1" x14ac:dyDescent="0.25">
      <c r="A1200" s="211"/>
      <c r="B1200" s="212"/>
      <c r="C1200" s="213" t="s">
        <v>1856</v>
      </c>
      <c r="D1200" s="214"/>
      <c r="E1200" s="214"/>
      <c r="F1200" s="69"/>
      <c r="G1200" s="235">
        <f>G1198+G1199</f>
        <v>16.32</v>
      </c>
      <c r="H1200" s="215"/>
      <c r="I1200" s="75">
        <f>I1198+I1199</f>
        <v>16.32</v>
      </c>
      <c r="J1200" s="235">
        <f>J1198+J1199</f>
        <v>0.22</v>
      </c>
      <c r="K1200" s="215"/>
      <c r="L1200" s="215"/>
      <c r="M1200" s="215"/>
      <c r="N1200" s="215"/>
      <c r="O1200" s="215"/>
      <c r="P1200" s="221">
        <f>P1199+P1198</f>
        <v>16.54</v>
      </c>
      <c r="Q1200" s="216"/>
      <c r="R1200" s="216"/>
      <c r="S1200" s="216"/>
      <c r="T1200" s="216"/>
      <c r="U1200" s="216"/>
    </row>
    <row r="1201" spans="1:21" s="71" customFormat="1" ht="91.5" customHeight="1" x14ac:dyDescent="0.2">
      <c r="A1201" s="211" t="s">
        <v>678</v>
      </c>
      <c r="B1201" s="212"/>
      <c r="C1201" s="213" t="s">
        <v>1471</v>
      </c>
      <c r="D1201" s="214"/>
      <c r="E1201" s="214"/>
      <c r="F1201" s="69"/>
      <c r="G1201" s="215"/>
      <c r="H1201" s="215"/>
      <c r="I1201" s="70"/>
      <c r="J1201" s="215"/>
      <c r="K1201" s="215"/>
      <c r="L1201" s="215"/>
      <c r="M1201" s="215"/>
      <c r="N1201" s="215"/>
      <c r="O1201" s="215"/>
      <c r="P1201" s="216"/>
      <c r="Q1201" s="216"/>
      <c r="R1201" s="216"/>
      <c r="S1201" s="216"/>
      <c r="T1201" s="216"/>
      <c r="U1201" s="216"/>
    </row>
    <row r="1202" spans="1:21" s="74" customFormat="1" ht="102.75" customHeight="1" x14ac:dyDescent="0.25">
      <c r="A1202" s="217" t="s">
        <v>679</v>
      </c>
      <c r="B1202" s="218"/>
      <c r="C1202" s="219" t="s">
        <v>1472</v>
      </c>
      <c r="D1202" s="220"/>
      <c r="E1202" s="220"/>
      <c r="F1202" s="72" t="s">
        <v>1813</v>
      </c>
      <c r="G1202" s="190">
        <v>11.79</v>
      </c>
      <c r="H1202" s="191"/>
      <c r="I1202" s="73">
        <v>11.79</v>
      </c>
      <c r="J1202" s="190">
        <v>1.27</v>
      </c>
      <c r="K1202" s="191"/>
      <c r="L1202" s="191"/>
      <c r="M1202" s="191"/>
      <c r="N1202" s="191"/>
      <c r="O1202" s="191"/>
      <c r="P1202" s="221">
        <v>13.06</v>
      </c>
      <c r="Q1202" s="216"/>
      <c r="R1202" s="216"/>
      <c r="S1202" s="216"/>
      <c r="T1202" s="216"/>
      <c r="U1202" s="216"/>
    </row>
    <row r="1203" spans="1:21" s="74" customFormat="1" ht="30" customHeight="1" x14ac:dyDescent="0.25">
      <c r="A1203" s="217" t="s">
        <v>680</v>
      </c>
      <c r="B1203" s="218"/>
      <c r="C1203" s="219" t="s">
        <v>1444</v>
      </c>
      <c r="D1203" s="220"/>
      <c r="E1203" s="220"/>
      <c r="F1203" s="72" t="s">
        <v>1813</v>
      </c>
      <c r="G1203" s="190">
        <v>7.53</v>
      </c>
      <c r="H1203" s="191"/>
      <c r="I1203" s="73">
        <v>7.53</v>
      </c>
      <c r="J1203" s="191"/>
      <c r="K1203" s="191"/>
      <c r="L1203" s="191"/>
      <c r="M1203" s="191"/>
      <c r="N1203" s="191"/>
      <c r="O1203" s="191"/>
      <c r="P1203" s="221">
        <v>7.53</v>
      </c>
      <c r="Q1203" s="216"/>
      <c r="R1203" s="216"/>
      <c r="S1203" s="216"/>
      <c r="T1203" s="216"/>
      <c r="U1203" s="216"/>
    </row>
    <row r="1204" spans="1:21" s="74" customFormat="1" ht="18" customHeight="1" x14ac:dyDescent="0.25">
      <c r="A1204" s="211"/>
      <c r="B1204" s="212"/>
      <c r="C1204" s="213" t="s">
        <v>1856</v>
      </c>
      <c r="D1204" s="214"/>
      <c r="E1204" s="214"/>
      <c r="F1204" s="69"/>
      <c r="G1204" s="235">
        <f>G1203+G1202</f>
        <v>19.32</v>
      </c>
      <c r="H1204" s="215"/>
      <c r="I1204" s="75">
        <f>I1203+I1202</f>
        <v>19.32</v>
      </c>
      <c r="J1204" s="235">
        <f>J1203+J1202</f>
        <v>1.27</v>
      </c>
      <c r="K1204" s="215"/>
      <c r="L1204" s="215"/>
      <c r="M1204" s="215"/>
      <c r="N1204" s="215"/>
      <c r="O1204" s="215"/>
      <c r="P1204" s="221">
        <f>P1203+P1202</f>
        <v>20.59</v>
      </c>
      <c r="Q1204" s="216"/>
      <c r="R1204" s="216"/>
      <c r="S1204" s="216"/>
      <c r="T1204" s="216"/>
      <c r="U1204" s="216"/>
    </row>
    <row r="1205" spans="1:21" s="71" customFormat="1" ht="92.25" customHeight="1" x14ac:dyDescent="0.2">
      <c r="A1205" s="211" t="s">
        <v>682</v>
      </c>
      <c r="B1205" s="212"/>
      <c r="C1205" s="213" t="s">
        <v>1473</v>
      </c>
      <c r="D1205" s="214"/>
      <c r="E1205" s="214"/>
      <c r="F1205" s="69"/>
      <c r="G1205" s="215"/>
      <c r="H1205" s="215"/>
      <c r="I1205" s="70"/>
      <c r="J1205" s="215"/>
      <c r="K1205" s="215"/>
      <c r="L1205" s="215"/>
      <c r="M1205" s="215"/>
      <c r="N1205" s="215"/>
      <c r="O1205" s="215"/>
      <c r="P1205" s="216"/>
      <c r="Q1205" s="216"/>
      <c r="R1205" s="216"/>
      <c r="S1205" s="216"/>
      <c r="T1205" s="216"/>
      <c r="U1205" s="216"/>
    </row>
    <row r="1206" spans="1:21" s="74" customFormat="1" ht="93.75" customHeight="1" x14ac:dyDescent="0.25">
      <c r="A1206" s="217" t="s">
        <v>683</v>
      </c>
      <c r="B1206" s="218"/>
      <c r="C1206" s="219" t="s">
        <v>1474</v>
      </c>
      <c r="D1206" s="220"/>
      <c r="E1206" s="220"/>
      <c r="F1206" s="72" t="s">
        <v>1813</v>
      </c>
      <c r="G1206" s="190">
        <v>21.97</v>
      </c>
      <c r="H1206" s="191"/>
      <c r="I1206" s="73">
        <v>21.97</v>
      </c>
      <c r="J1206" s="190">
        <v>0.22</v>
      </c>
      <c r="K1206" s="191"/>
      <c r="L1206" s="191"/>
      <c r="M1206" s="191"/>
      <c r="N1206" s="191"/>
      <c r="O1206" s="191"/>
      <c r="P1206" s="221">
        <v>22.19</v>
      </c>
      <c r="Q1206" s="216"/>
      <c r="R1206" s="216"/>
      <c r="S1206" s="216"/>
      <c r="T1206" s="216"/>
      <c r="U1206" s="216"/>
    </row>
    <row r="1207" spans="1:21" s="74" customFormat="1" ht="29.25" customHeight="1" x14ac:dyDescent="0.25">
      <c r="A1207" s="217" t="s">
        <v>684</v>
      </c>
      <c r="B1207" s="218"/>
      <c r="C1207" s="219" t="s">
        <v>1444</v>
      </c>
      <c r="D1207" s="220"/>
      <c r="E1207" s="220"/>
      <c r="F1207" s="72" t="s">
        <v>1813</v>
      </c>
      <c r="G1207" s="190">
        <v>7.53</v>
      </c>
      <c r="H1207" s="191"/>
      <c r="I1207" s="73">
        <v>7.53</v>
      </c>
      <c r="J1207" s="191"/>
      <c r="K1207" s="191"/>
      <c r="L1207" s="191"/>
      <c r="M1207" s="191"/>
      <c r="N1207" s="191"/>
      <c r="O1207" s="191"/>
      <c r="P1207" s="221">
        <v>7.53</v>
      </c>
      <c r="Q1207" s="216"/>
      <c r="R1207" s="216"/>
      <c r="S1207" s="216"/>
      <c r="T1207" s="216"/>
      <c r="U1207" s="216"/>
    </row>
    <row r="1208" spans="1:21" s="74" customFormat="1" ht="18.75" customHeight="1" x14ac:dyDescent="0.25">
      <c r="A1208" s="211"/>
      <c r="B1208" s="212"/>
      <c r="C1208" s="213" t="s">
        <v>1856</v>
      </c>
      <c r="D1208" s="214"/>
      <c r="E1208" s="214"/>
      <c r="F1208" s="69"/>
      <c r="G1208" s="235">
        <f>G1206+G1207</f>
        <v>29.5</v>
      </c>
      <c r="H1208" s="215"/>
      <c r="I1208" s="75">
        <f>I1206+I1207</f>
        <v>29.5</v>
      </c>
      <c r="J1208" s="235">
        <f>J1206+J1207</f>
        <v>0.22</v>
      </c>
      <c r="K1208" s="215"/>
      <c r="L1208" s="215"/>
      <c r="M1208" s="215"/>
      <c r="N1208" s="215"/>
      <c r="O1208" s="215"/>
      <c r="P1208" s="221">
        <f>P1206+P1207</f>
        <v>29.720000000000002</v>
      </c>
      <c r="Q1208" s="216"/>
      <c r="R1208" s="216"/>
      <c r="S1208" s="216"/>
      <c r="T1208" s="216"/>
      <c r="U1208" s="216"/>
    </row>
    <row r="1209" spans="1:21" s="71" customFormat="1" ht="93" customHeight="1" x14ac:dyDescent="0.2">
      <c r="A1209" s="211" t="s">
        <v>686</v>
      </c>
      <c r="B1209" s="212"/>
      <c r="C1209" s="213" t="s">
        <v>1971</v>
      </c>
      <c r="D1209" s="214"/>
      <c r="E1209" s="214"/>
      <c r="F1209" s="69"/>
      <c r="G1209" s="215"/>
      <c r="H1209" s="215"/>
      <c r="I1209" s="70"/>
      <c r="J1209" s="215"/>
      <c r="K1209" s="215"/>
      <c r="L1209" s="215"/>
      <c r="M1209" s="215"/>
      <c r="N1209" s="215"/>
      <c r="O1209" s="215"/>
      <c r="P1209" s="216"/>
      <c r="Q1209" s="216"/>
      <c r="R1209" s="216"/>
      <c r="S1209" s="216"/>
      <c r="T1209" s="216"/>
      <c r="U1209" s="216"/>
    </row>
    <row r="1210" spans="1:21" s="74" customFormat="1" ht="90.75" customHeight="1" x14ac:dyDescent="0.25">
      <c r="A1210" s="217" t="s">
        <v>687</v>
      </c>
      <c r="B1210" s="218"/>
      <c r="C1210" s="219" t="s">
        <v>1476</v>
      </c>
      <c r="D1210" s="220"/>
      <c r="E1210" s="220"/>
      <c r="F1210" s="72" t="s">
        <v>1813</v>
      </c>
      <c r="G1210" s="190">
        <v>29.48</v>
      </c>
      <c r="H1210" s="191"/>
      <c r="I1210" s="73">
        <v>29.48</v>
      </c>
      <c r="J1210" s="190">
        <v>1.27</v>
      </c>
      <c r="K1210" s="191"/>
      <c r="L1210" s="191"/>
      <c r="M1210" s="191"/>
      <c r="N1210" s="191"/>
      <c r="O1210" s="191"/>
      <c r="P1210" s="221">
        <v>30.75</v>
      </c>
      <c r="Q1210" s="216"/>
      <c r="R1210" s="216"/>
      <c r="S1210" s="216"/>
      <c r="T1210" s="216"/>
      <c r="U1210" s="216"/>
    </row>
    <row r="1211" spans="1:21" s="74" customFormat="1" ht="29.25" customHeight="1" x14ac:dyDescent="0.25">
      <c r="A1211" s="217" t="s">
        <v>688</v>
      </c>
      <c r="B1211" s="218"/>
      <c r="C1211" s="219" t="s">
        <v>1444</v>
      </c>
      <c r="D1211" s="220"/>
      <c r="E1211" s="220"/>
      <c r="F1211" s="72" t="s">
        <v>1813</v>
      </c>
      <c r="G1211" s="190">
        <v>7.53</v>
      </c>
      <c r="H1211" s="191"/>
      <c r="I1211" s="73">
        <v>7.53</v>
      </c>
      <c r="J1211" s="191"/>
      <c r="K1211" s="191"/>
      <c r="L1211" s="191"/>
      <c r="M1211" s="191"/>
      <c r="N1211" s="191"/>
      <c r="O1211" s="191"/>
      <c r="P1211" s="221">
        <v>7.53</v>
      </c>
      <c r="Q1211" s="216"/>
      <c r="R1211" s="216"/>
      <c r="S1211" s="216"/>
      <c r="T1211" s="216"/>
      <c r="U1211" s="216"/>
    </row>
    <row r="1212" spans="1:21" s="71" customFormat="1" ht="18.75" customHeight="1" x14ac:dyDescent="0.2">
      <c r="A1212" s="211"/>
      <c r="B1212" s="212"/>
      <c r="C1212" s="213" t="s">
        <v>1856</v>
      </c>
      <c r="D1212" s="214"/>
      <c r="E1212" s="214"/>
      <c r="F1212" s="69"/>
      <c r="G1212" s="235">
        <f>G1210+G1211</f>
        <v>37.01</v>
      </c>
      <c r="H1212" s="215"/>
      <c r="I1212" s="75">
        <f>I1210+I1211</f>
        <v>37.01</v>
      </c>
      <c r="J1212" s="235">
        <f>J1210+J1211</f>
        <v>1.27</v>
      </c>
      <c r="K1212" s="215"/>
      <c r="L1212" s="215"/>
      <c r="M1212" s="215"/>
      <c r="N1212" s="215"/>
      <c r="O1212" s="215"/>
      <c r="P1212" s="221">
        <f>P1210+P1211</f>
        <v>38.28</v>
      </c>
      <c r="Q1212" s="216"/>
      <c r="R1212" s="216"/>
      <c r="S1212" s="216"/>
      <c r="T1212" s="216"/>
      <c r="U1212" s="216"/>
    </row>
    <row r="1213" spans="1:21" s="71" customFormat="1" ht="93.75" customHeight="1" x14ac:dyDescent="0.2">
      <c r="A1213" s="211" t="s">
        <v>689</v>
      </c>
      <c r="B1213" s="212"/>
      <c r="C1213" s="213" t="s">
        <v>1477</v>
      </c>
      <c r="D1213" s="214"/>
      <c r="E1213" s="214"/>
      <c r="F1213" s="69"/>
      <c r="G1213" s="215"/>
      <c r="H1213" s="215"/>
      <c r="I1213" s="70"/>
      <c r="J1213" s="215"/>
      <c r="K1213" s="215"/>
      <c r="L1213" s="215"/>
      <c r="M1213" s="215"/>
      <c r="N1213" s="215"/>
      <c r="O1213" s="215"/>
      <c r="P1213" s="216"/>
      <c r="Q1213" s="216"/>
      <c r="R1213" s="216"/>
      <c r="S1213" s="216"/>
      <c r="T1213" s="216"/>
      <c r="U1213" s="216"/>
    </row>
    <row r="1214" spans="1:21" s="74" customFormat="1" ht="93" customHeight="1" x14ac:dyDescent="0.25">
      <c r="A1214" s="217" t="s">
        <v>690</v>
      </c>
      <c r="B1214" s="218"/>
      <c r="C1214" s="219" t="s">
        <v>1478</v>
      </c>
      <c r="D1214" s="220"/>
      <c r="E1214" s="220"/>
      <c r="F1214" s="72" t="s">
        <v>1813</v>
      </c>
      <c r="G1214" s="190">
        <v>21.97</v>
      </c>
      <c r="H1214" s="191"/>
      <c r="I1214" s="73">
        <v>21.97</v>
      </c>
      <c r="J1214" s="190">
        <v>0.22</v>
      </c>
      <c r="K1214" s="191"/>
      <c r="L1214" s="191"/>
      <c r="M1214" s="191"/>
      <c r="N1214" s="191"/>
      <c r="O1214" s="191"/>
      <c r="P1214" s="221">
        <v>22.19</v>
      </c>
      <c r="Q1214" s="216"/>
      <c r="R1214" s="216"/>
      <c r="S1214" s="216"/>
      <c r="T1214" s="216"/>
      <c r="U1214" s="216"/>
    </row>
    <row r="1215" spans="1:21" s="74" customFormat="1" ht="28.5" customHeight="1" x14ac:dyDescent="0.25">
      <c r="A1215" s="217" t="s">
        <v>691</v>
      </c>
      <c r="B1215" s="218"/>
      <c r="C1215" s="219" t="s">
        <v>1444</v>
      </c>
      <c r="D1215" s="220"/>
      <c r="E1215" s="220"/>
      <c r="F1215" s="72" t="s">
        <v>1813</v>
      </c>
      <c r="G1215" s="190">
        <v>7.53</v>
      </c>
      <c r="H1215" s="191"/>
      <c r="I1215" s="73">
        <v>7.53</v>
      </c>
      <c r="J1215" s="191"/>
      <c r="K1215" s="191"/>
      <c r="L1215" s="191"/>
      <c r="M1215" s="191"/>
      <c r="N1215" s="191"/>
      <c r="O1215" s="191"/>
      <c r="P1215" s="221">
        <v>7.53</v>
      </c>
      <c r="Q1215" s="216"/>
      <c r="R1215" s="216"/>
      <c r="S1215" s="216"/>
      <c r="T1215" s="216"/>
      <c r="U1215" s="216"/>
    </row>
    <row r="1216" spans="1:21" s="71" customFormat="1" ht="17.25" customHeight="1" x14ac:dyDescent="0.2">
      <c r="A1216" s="211"/>
      <c r="B1216" s="212"/>
      <c r="C1216" s="213" t="s">
        <v>1856</v>
      </c>
      <c r="D1216" s="214"/>
      <c r="E1216" s="214"/>
      <c r="F1216" s="69"/>
      <c r="G1216" s="235">
        <f>G1214+G1215</f>
        <v>29.5</v>
      </c>
      <c r="H1216" s="215"/>
      <c r="I1216" s="75">
        <f>I1214+I1215</f>
        <v>29.5</v>
      </c>
      <c r="J1216" s="235">
        <f>J1214+J1215</f>
        <v>0.22</v>
      </c>
      <c r="K1216" s="215"/>
      <c r="L1216" s="215"/>
      <c r="M1216" s="215"/>
      <c r="N1216" s="215"/>
      <c r="O1216" s="215"/>
      <c r="P1216" s="221">
        <f>P1214+P1215</f>
        <v>29.720000000000002</v>
      </c>
      <c r="Q1216" s="216"/>
      <c r="R1216" s="216"/>
      <c r="S1216" s="216"/>
      <c r="T1216" s="216"/>
      <c r="U1216" s="216"/>
    </row>
    <row r="1217" spans="1:21" s="71" customFormat="1" ht="93" customHeight="1" x14ac:dyDescent="0.2">
      <c r="A1217" s="211" t="s">
        <v>692</v>
      </c>
      <c r="B1217" s="212"/>
      <c r="C1217" s="213" t="s">
        <v>1479</v>
      </c>
      <c r="D1217" s="214"/>
      <c r="E1217" s="214"/>
      <c r="F1217" s="69"/>
      <c r="G1217" s="215"/>
      <c r="H1217" s="215"/>
      <c r="I1217" s="70"/>
      <c r="J1217" s="215"/>
      <c r="K1217" s="215"/>
      <c r="L1217" s="215"/>
      <c r="M1217" s="215"/>
      <c r="N1217" s="215"/>
      <c r="O1217" s="215"/>
      <c r="P1217" s="216"/>
      <c r="Q1217" s="216"/>
      <c r="R1217" s="216"/>
      <c r="S1217" s="216"/>
      <c r="T1217" s="216"/>
      <c r="U1217" s="216"/>
    </row>
    <row r="1218" spans="1:21" s="74" customFormat="1" ht="93" customHeight="1" x14ac:dyDescent="0.25">
      <c r="A1218" s="217" t="s">
        <v>693</v>
      </c>
      <c r="B1218" s="218"/>
      <c r="C1218" s="219" t="s">
        <v>1480</v>
      </c>
      <c r="D1218" s="220"/>
      <c r="E1218" s="220"/>
      <c r="F1218" s="72" t="s">
        <v>1813</v>
      </c>
      <c r="G1218" s="190">
        <v>29.48</v>
      </c>
      <c r="H1218" s="191"/>
      <c r="I1218" s="73">
        <v>29.48</v>
      </c>
      <c r="J1218" s="190">
        <v>1.27</v>
      </c>
      <c r="K1218" s="191"/>
      <c r="L1218" s="191"/>
      <c r="M1218" s="191"/>
      <c r="N1218" s="191"/>
      <c r="O1218" s="191"/>
      <c r="P1218" s="221">
        <v>30.75</v>
      </c>
      <c r="Q1218" s="216"/>
      <c r="R1218" s="216"/>
      <c r="S1218" s="216"/>
      <c r="T1218" s="216"/>
      <c r="U1218" s="216"/>
    </row>
    <row r="1219" spans="1:21" s="74" customFormat="1" ht="27.75" customHeight="1" x14ac:dyDescent="0.25">
      <c r="A1219" s="217" t="s">
        <v>694</v>
      </c>
      <c r="B1219" s="218"/>
      <c r="C1219" s="219" t="s">
        <v>1444</v>
      </c>
      <c r="D1219" s="220"/>
      <c r="E1219" s="220"/>
      <c r="F1219" s="72" t="s">
        <v>1813</v>
      </c>
      <c r="G1219" s="190">
        <v>7.53</v>
      </c>
      <c r="H1219" s="191"/>
      <c r="I1219" s="73">
        <v>7.53</v>
      </c>
      <c r="J1219" s="191"/>
      <c r="K1219" s="191"/>
      <c r="L1219" s="191"/>
      <c r="M1219" s="191"/>
      <c r="N1219" s="191"/>
      <c r="O1219" s="191"/>
      <c r="P1219" s="221">
        <v>7.53</v>
      </c>
      <c r="Q1219" s="216"/>
      <c r="R1219" s="216"/>
      <c r="S1219" s="216"/>
      <c r="T1219" s="216"/>
      <c r="U1219" s="216"/>
    </row>
    <row r="1220" spans="1:21" s="74" customFormat="1" ht="18" customHeight="1" x14ac:dyDescent="0.25">
      <c r="A1220" s="211"/>
      <c r="B1220" s="212"/>
      <c r="C1220" s="213" t="s">
        <v>1856</v>
      </c>
      <c r="D1220" s="214"/>
      <c r="E1220" s="214"/>
      <c r="F1220" s="69"/>
      <c r="G1220" s="235">
        <f>G1218+G1219</f>
        <v>37.01</v>
      </c>
      <c r="H1220" s="215"/>
      <c r="I1220" s="75">
        <f>I1218+I1219</f>
        <v>37.01</v>
      </c>
      <c r="J1220" s="235">
        <f>J1218+J1219</f>
        <v>1.27</v>
      </c>
      <c r="K1220" s="215"/>
      <c r="L1220" s="215"/>
      <c r="M1220" s="215"/>
      <c r="N1220" s="215"/>
      <c r="O1220" s="215"/>
      <c r="P1220" s="221">
        <f>P1218+P1219</f>
        <v>38.28</v>
      </c>
      <c r="Q1220" s="216"/>
      <c r="R1220" s="216"/>
      <c r="S1220" s="216"/>
      <c r="T1220" s="216"/>
      <c r="U1220" s="216"/>
    </row>
    <row r="1221" spans="1:21" s="74" customFormat="1" ht="80.25" customHeight="1" x14ac:dyDescent="0.25">
      <c r="A1221" s="254" t="s">
        <v>696</v>
      </c>
      <c r="B1221" s="255"/>
      <c r="C1221" s="251" t="s">
        <v>1972</v>
      </c>
      <c r="D1221" s="252"/>
      <c r="E1221" s="253"/>
      <c r="F1221" s="69" t="s">
        <v>1813</v>
      </c>
      <c r="G1221" s="235"/>
      <c r="H1221" s="215"/>
      <c r="I1221" s="75"/>
      <c r="J1221" s="235"/>
      <c r="K1221" s="215"/>
      <c r="L1221" s="215"/>
      <c r="M1221" s="215"/>
      <c r="N1221" s="215"/>
      <c r="O1221" s="215"/>
      <c r="P1221" s="221"/>
      <c r="Q1221" s="216"/>
      <c r="R1221" s="216"/>
      <c r="S1221" s="216"/>
      <c r="T1221" s="216"/>
      <c r="U1221" s="216"/>
    </row>
    <row r="1222" spans="1:21" s="74" customFormat="1" ht="67.5" customHeight="1" x14ac:dyDescent="0.25">
      <c r="A1222" s="217" t="s">
        <v>697</v>
      </c>
      <c r="B1222" s="218"/>
      <c r="C1222" s="219" t="s">
        <v>1973</v>
      </c>
      <c r="D1222" s="220"/>
      <c r="E1222" s="220"/>
      <c r="F1222" s="72" t="s">
        <v>1813</v>
      </c>
      <c r="G1222" s="190">
        <v>43.94</v>
      </c>
      <c r="H1222" s="191"/>
      <c r="I1222" s="73">
        <v>43.94</v>
      </c>
      <c r="J1222" s="191">
        <v>0.91</v>
      </c>
      <c r="K1222" s="191"/>
      <c r="L1222" s="191"/>
      <c r="M1222" s="191"/>
      <c r="N1222" s="191"/>
      <c r="O1222" s="191"/>
      <c r="P1222" s="221">
        <f>I1222+J1222</f>
        <v>44.849999999999994</v>
      </c>
      <c r="Q1222" s="216"/>
      <c r="R1222" s="216"/>
      <c r="S1222" s="216"/>
      <c r="T1222" s="216"/>
      <c r="U1222" s="216"/>
    </row>
    <row r="1223" spans="1:21" s="74" customFormat="1" ht="31.5" customHeight="1" x14ac:dyDescent="0.25">
      <c r="A1223" s="217" t="s">
        <v>698</v>
      </c>
      <c r="B1223" s="218"/>
      <c r="C1223" s="219" t="s">
        <v>1444</v>
      </c>
      <c r="D1223" s="220"/>
      <c r="E1223" s="220"/>
      <c r="F1223" s="72" t="s">
        <v>1813</v>
      </c>
      <c r="G1223" s="190">
        <v>7.53</v>
      </c>
      <c r="H1223" s="191"/>
      <c r="I1223" s="73">
        <v>7.53</v>
      </c>
      <c r="J1223" s="191"/>
      <c r="K1223" s="191"/>
      <c r="L1223" s="191"/>
      <c r="M1223" s="191"/>
      <c r="N1223" s="191"/>
      <c r="O1223" s="191"/>
      <c r="P1223" s="221">
        <v>7.53</v>
      </c>
      <c r="Q1223" s="216"/>
      <c r="R1223" s="216"/>
      <c r="S1223" s="216"/>
      <c r="T1223" s="216"/>
      <c r="U1223" s="216"/>
    </row>
    <row r="1224" spans="1:21" s="74" customFormat="1" ht="19.5" customHeight="1" x14ac:dyDescent="0.25">
      <c r="A1224" s="211"/>
      <c r="B1224" s="212"/>
      <c r="C1224" s="213" t="s">
        <v>1856</v>
      </c>
      <c r="D1224" s="214"/>
      <c r="E1224" s="214"/>
      <c r="F1224" s="69"/>
      <c r="G1224" s="235">
        <f>G1222+G1223</f>
        <v>51.47</v>
      </c>
      <c r="H1224" s="215"/>
      <c r="I1224" s="75">
        <f>I1222+I1223</f>
        <v>51.47</v>
      </c>
      <c r="J1224" s="235">
        <f>J1222+J1223</f>
        <v>0.91</v>
      </c>
      <c r="K1224" s="215"/>
      <c r="L1224" s="215"/>
      <c r="M1224" s="215"/>
      <c r="N1224" s="215"/>
      <c r="O1224" s="215"/>
      <c r="P1224" s="221">
        <f>P1222+P1223</f>
        <v>52.379999999999995</v>
      </c>
      <c r="Q1224" s="216"/>
      <c r="R1224" s="216"/>
      <c r="S1224" s="216"/>
      <c r="T1224" s="216"/>
      <c r="U1224" s="216"/>
    </row>
    <row r="1225" spans="1:21" ht="30" customHeight="1" x14ac:dyDescent="0.25">
      <c r="A1225" s="124" t="s">
        <v>704</v>
      </c>
      <c r="B1225" s="125"/>
      <c r="C1225" s="105" t="s">
        <v>1481</v>
      </c>
      <c r="D1225" s="106"/>
      <c r="E1225" s="106"/>
      <c r="F1225" s="9"/>
      <c r="G1225" s="137"/>
      <c r="H1225" s="137"/>
      <c r="I1225" s="67"/>
      <c r="J1225" s="137"/>
      <c r="K1225" s="137"/>
      <c r="L1225" s="137"/>
      <c r="M1225" s="137"/>
      <c r="N1225" s="137"/>
      <c r="O1225" s="137"/>
      <c r="P1225" s="101"/>
      <c r="Q1225" s="101"/>
      <c r="R1225" s="101"/>
      <c r="S1225" s="101"/>
      <c r="T1225" s="101"/>
      <c r="U1225" s="101"/>
    </row>
    <row r="1226" spans="1:21" ht="28.5" customHeight="1" x14ac:dyDescent="0.25">
      <c r="A1226" s="134" t="s">
        <v>705</v>
      </c>
      <c r="B1226" s="135"/>
      <c r="C1226" s="103" t="s">
        <v>1444</v>
      </c>
      <c r="D1226" s="104"/>
      <c r="E1226" s="104"/>
      <c r="F1226" s="11" t="s">
        <v>1813</v>
      </c>
      <c r="G1226" s="143">
        <v>7.53</v>
      </c>
      <c r="H1226" s="137"/>
      <c r="I1226" s="66">
        <v>7.53</v>
      </c>
      <c r="J1226" s="137"/>
      <c r="K1226" s="137"/>
      <c r="L1226" s="137"/>
      <c r="M1226" s="137"/>
      <c r="N1226" s="137"/>
      <c r="O1226" s="137"/>
      <c r="P1226" s="100">
        <v>7.53</v>
      </c>
      <c r="Q1226" s="101"/>
      <c r="R1226" s="101"/>
      <c r="S1226" s="101"/>
      <c r="T1226" s="101"/>
      <c r="U1226" s="101"/>
    </row>
    <row r="1227" spans="1:21" ht="40.5" customHeight="1" x14ac:dyDescent="0.25">
      <c r="A1227" s="134" t="s">
        <v>706</v>
      </c>
      <c r="B1227" s="135"/>
      <c r="C1227" s="103" t="s">
        <v>1445</v>
      </c>
      <c r="D1227" s="104"/>
      <c r="E1227" s="104"/>
      <c r="F1227" s="11" t="s">
        <v>1813</v>
      </c>
      <c r="G1227" s="143">
        <v>9.0299999999999994</v>
      </c>
      <c r="H1227" s="137"/>
      <c r="I1227" s="66">
        <v>9.0299999999999994</v>
      </c>
      <c r="J1227" s="137"/>
      <c r="K1227" s="137"/>
      <c r="L1227" s="137"/>
      <c r="M1227" s="137"/>
      <c r="N1227" s="137"/>
      <c r="O1227" s="137"/>
      <c r="P1227" s="100">
        <v>9.0299999999999994</v>
      </c>
      <c r="Q1227" s="101"/>
      <c r="R1227" s="101"/>
      <c r="S1227" s="101"/>
      <c r="T1227" s="101"/>
      <c r="U1227" s="101"/>
    </row>
    <row r="1228" spans="1:21" ht="17.25" customHeight="1" x14ac:dyDescent="0.25">
      <c r="A1228" s="134" t="s">
        <v>707</v>
      </c>
      <c r="B1228" s="135"/>
      <c r="C1228" s="103" t="s">
        <v>1482</v>
      </c>
      <c r="D1228" s="104"/>
      <c r="E1228" s="104"/>
      <c r="F1228" s="11" t="s">
        <v>1813</v>
      </c>
      <c r="G1228" s="143">
        <v>9.0299999999999994</v>
      </c>
      <c r="H1228" s="137"/>
      <c r="I1228" s="66">
        <v>9.0299999999999994</v>
      </c>
      <c r="J1228" s="137"/>
      <c r="K1228" s="137"/>
      <c r="L1228" s="137"/>
      <c r="M1228" s="137"/>
      <c r="N1228" s="137"/>
      <c r="O1228" s="137"/>
      <c r="P1228" s="100">
        <v>9.0299999999999994</v>
      </c>
      <c r="Q1228" s="101"/>
      <c r="R1228" s="101"/>
      <c r="S1228" s="101"/>
      <c r="T1228" s="101"/>
      <c r="U1228" s="101"/>
    </row>
    <row r="1229" spans="1:21" ht="27.75" customHeight="1" x14ac:dyDescent="0.25">
      <c r="A1229" s="134" t="s">
        <v>708</v>
      </c>
      <c r="B1229" s="135"/>
      <c r="C1229" s="103" t="s">
        <v>1483</v>
      </c>
      <c r="D1229" s="104"/>
      <c r="E1229" s="104"/>
      <c r="F1229" s="11" t="s">
        <v>1813</v>
      </c>
      <c r="G1229" s="143">
        <v>9.0299999999999994</v>
      </c>
      <c r="H1229" s="137"/>
      <c r="I1229" s="66">
        <v>9.0299999999999994</v>
      </c>
      <c r="J1229" s="137"/>
      <c r="K1229" s="137"/>
      <c r="L1229" s="137"/>
      <c r="M1229" s="137"/>
      <c r="N1229" s="137"/>
      <c r="O1229" s="137"/>
      <c r="P1229" s="100">
        <v>9.0299999999999994</v>
      </c>
      <c r="Q1229" s="101"/>
      <c r="R1229" s="101"/>
      <c r="S1229" s="101"/>
      <c r="T1229" s="101"/>
      <c r="U1229" s="101"/>
    </row>
    <row r="1230" spans="1:21" ht="27" customHeight="1" x14ac:dyDescent="0.25">
      <c r="A1230" s="134" t="s">
        <v>709</v>
      </c>
      <c r="B1230" s="135"/>
      <c r="C1230" s="103" t="s">
        <v>1484</v>
      </c>
      <c r="D1230" s="104"/>
      <c r="E1230" s="104"/>
      <c r="F1230" s="11" t="s">
        <v>1813</v>
      </c>
      <c r="G1230" s="143">
        <v>7.53</v>
      </c>
      <c r="H1230" s="137"/>
      <c r="I1230" s="66">
        <v>7.53</v>
      </c>
      <c r="J1230" s="137"/>
      <c r="K1230" s="137"/>
      <c r="L1230" s="137"/>
      <c r="M1230" s="137"/>
      <c r="N1230" s="137"/>
      <c r="O1230" s="137"/>
      <c r="P1230" s="100">
        <v>7.53</v>
      </c>
      <c r="Q1230" s="101"/>
      <c r="R1230" s="101"/>
      <c r="S1230" s="101"/>
      <c r="T1230" s="101"/>
      <c r="U1230" s="101"/>
    </row>
    <row r="1231" spans="1:21" ht="89.25" customHeight="1" x14ac:dyDescent="0.25">
      <c r="A1231" s="134" t="s">
        <v>710</v>
      </c>
      <c r="B1231" s="135"/>
      <c r="C1231" s="103" t="s">
        <v>1485</v>
      </c>
      <c r="D1231" s="104"/>
      <c r="E1231" s="104"/>
      <c r="F1231" s="11" t="s">
        <v>1813</v>
      </c>
      <c r="G1231" s="143">
        <v>9.0299999999999994</v>
      </c>
      <c r="H1231" s="137"/>
      <c r="I1231" s="66">
        <v>9.0299999999999994</v>
      </c>
      <c r="J1231" s="137"/>
      <c r="K1231" s="137"/>
      <c r="L1231" s="137"/>
      <c r="M1231" s="137"/>
      <c r="N1231" s="137"/>
      <c r="O1231" s="137"/>
      <c r="P1231" s="100">
        <v>9.0299999999999994</v>
      </c>
      <c r="Q1231" s="101"/>
      <c r="R1231" s="101"/>
      <c r="S1231" s="101"/>
      <c r="T1231" s="101"/>
      <c r="U1231" s="101"/>
    </row>
    <row r="1232" spans="1:21" ht="115.5" customHeight="1" x14ac:dyDescent="0.25">
      <c r="A1232" s="134" t="s">
        <v>1974</v>
      </c>
      <c r="B1232" s="135"/>
      <c r="C1232" s="103" t="s">
        <v>1452</v>
      </c>
      <c r="D1232" s="104"/>
      <c r="E1232" s="104"/>
      <c r="F1232" s="11" t="s">
        <v>1813</v>
      </c>
      <c r="G1232" s="143">
        <v>15.06</v>
      </c>
      <c r="H1232" s="137"/>
      <c r="I1232" s="66">
        <v>15.06</v>
      </c>
      <c r="J1232" s="137"/>
      <c r="K1232" s="137"/>
      <c r="L1232" s="137"/>
      <c r="M1232" s="137"/>
      <c r="N1232" s="137"/>
      <c r="O1232" s="137"/>
      <c r="P1232" s="100">
        <v>15.06</v>
      </c>
      <c r="Q1232" s="101"/>
      <c r="R1232" s="101"/>
      <c r="S1232" s="101"/>
      <c r="T1232" s="101"/>
      <c r="U1232" s="101"/>
    </row>
    <row r="1233" spans="1:21" s="74" customFormat="1" ht="42" customHeight="1" x14ac:dyDescent="0.25">
      <c r="A1233" s="211" t="s">
        <v>1975</v>
      </c>
      <c r="B1233" s="212"/>
      <c r="C1233" s="256" t="s">
        <v>1976</v>
      </c>
      <c r="D1233" s="257"/>
      <c r="E1233" s="257"/>
      <c r="F1233" s="72" t="s">
        <v>1977</v>
      </c>
      <c r="G1233" s="191">
        <v>9.66</v>
      </c>
      <c r="H1233" s="191"/>
      <c r="I1233" s="80">
        <v>9.66</v>
      </c>
      <c r="J1233" s="190"/>
      <c r="K1233" s="191"/>
      <c r="L1233" s="191"/>
      <c r="M1233" s="191"/>
      <c r="N1233" s="191"/>
      <c r="O1233" s="191"/>
      <c r="P1233" s="221">
        <f>I1233+J1233</f>
        <v>9.66</v>
      </c>
      <c r="Q1233" s="216"/>
      <c r="R1233" s="216"/>
      <c r="S1233" s="216"/>
      <c r="T1233" s="216"/>
      <c r="U1233" s="216"/>
    </row>
    <row r="1234" spans="1:21" ht="39" customHeight="1" x14ac:dyDescent="0.25">
      <c r="A1234" s="124" t="s">
        <v>1978</v>
      </c>
      <c r="B1234" s="125"/>
      <c r="C1234" s="105" t="s">
        <v>1486</v>
      </c>
      <c r="D1234" s="106"/>
      <c r="E1234" s="106"/>
      <c r="F1234" s="9"/>
      <c r="G1234" s="137"/>
      <c r="H1234" s="137"/>
      <c r="I1234" s="67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ht="53.25" customHeight="1" x14ac:dyDescent="0.25">
      <c r="A1235" s="134" t="s">
        <v>1979</v>
      </c>
      <c r="B1235" s="135"/>
      <c r="C1235" s="103" t="s">
        <v>1487</v>
      </c>
      <c r="D1235" s="104"/>
      <c r="E1235" s="104"/>
      <c r="F1235" s="11" t="s">
        <v>1841</v>
      </c>
      <c r="G1235" s="137"/>
      <c r="H1235" s="137"/>
      <c r="I1235" s="67"/>
      <c r="J1235" s="143">
        <v>89.15</v>
      </c>
      <c r="K1235" s="137"/>
      <c r="L1235" s="137"/>
      <c r="M1235" s="137"/>
      <c r="N1235" s="137"/>
      <c r="O1235" s="137"/>
      <c r="P1235" s="100">
        <v>89.15</v>
      </c>
      <c r="Q1235" s="101"/>
      <c r="R1235" s="101"/>
      <c r="S1235" s="101"/>
      <c r="T1235" s="101"/>
      <c r="U1235" s="101"/>
    </row>
    <row r="1236" spans="1:21" ht="51" customHeight="1" x14ac:dyDescent="0.25">
      <c r="A1236" s="134" t="s">
        <v>1980</v>
      </c>
      <c r="B1236" s="135"/>
      <c r="C1236" s="103" t="s">
        <v>1488</v>
      </c>
      <c r="D1236" s="104"/>
      <c r="E1236" s="104"/>
      <c r="F1236" s="11" t="s">
        <v>1841</v>
      </c>
      <c r="G1236" s="137"/>
      <c r="H1236" s="137"/>
      <c r="I1236" s="67"/>
      <c r="J1236" s="143">
        <v>44.58</v>
      </c>
      <c r="K1236" s="137"/>
      <c r="L1236" s="137"/>
      <c r="M1236" s="137"/>
      <c r="N1236" s="137"/>
      <c r="O1236" s="137"/>
      <c r="P1236" s="100">
        <v>44.58</v>
      </c>
      <c r="Q1236" s="101"/>
      <c r="R1236" s="101"/>
      <c r="S1236" s="101"/>
      <c r="T1236" s="101"/>
      <c r="U1236" s="101"/>
    </row>
    <row r="1237" spans="1:21" ht="38.25" customHeight="1" x14ac:dyDescent="0.25">
      <c r="A1237" s="134" t="s">
        <v>1981</v>
      </c>
      <c r="B1237" s="135"/>
      <c r="C1237" s="103" t="s">
        <v>1489</v>
      </c>
      <c r="D1237" s="104"/>
      <c r="E1237" s="104"/>
      <c r="F1237" s="11" t="s">
        <v>1841</v>
      </c>
      <c r="G1237" s="137"/>
      <c r="H1237" s="137"/>
      <c r="I1237" s="67"/>
      <c r="J1237" s="143">
        <v>33.770000000000003</v>
      </c>
      <c r="K1237" s="137"/>
      <c r="L1237" s="137"/>
      <c r="M1237" s="137"/>
      <c r="N1237" s="137"/>
      <c r="O1237" s="137"/>
      <c r="P1237" s="100">
        <v>33.770000000000003</v>
      </c>
      <c r="Q1237" s="101"/>
      <c r="R1237" s="101"/>
      <c r="S1237" s="101"/>
      <c r="T1237" s="101"/>
      <c r="U1237" s="101"/>
    </row>
    <row r="1238" spans="1:21" ht="25.5" customHeight="1" x14ac:dyDescent="0.25">
      <c r="A1238" s="134" t="s">
        <v>1982</v>
      </c>
      <c r="B1238" s="135"/>
      <c r="C1238" s="103" t="s">
        <v>1490</v>
      </c>
      <c r="D1238" s="104"/>
      <c r="E1238" s="104"/>
      <c r="F1238" s="11" t="s">
        <v>1842</v>
      </c>
      <c r="G1238" s="137"/>
      <c r="H1238" s="137"/>
      <c r="I1238" s="67"/>
      <c r="J1238" s="143">
        <v>4.1100000000000003</v>
      </c>
      <c r="K1238" s="137"/>
      <c r="L1238" s="137"/>
      <c r="M1238" s="137"/>
      <c r="N1238" s="137"/>
      <c r="O1238" s="137"/>
      <c r="P1238" s="100">
        <v>4.1100000000000003</v>
      </c>
      <c r="Q1238" s="101"/>
      <c r="R1238" s="101"/>
      <c r="S1238" s="101"/>
      <c r="T1238" s="101"/>
      <c r="U1238" s="101"/>
    </row>
    <row r="1239" spans="1:21" ht="18.75" customHeight="1" x14ac:dyDescent="0.25">
      <c r="A1239" s="134" t="s">
        <v>1983</v>
      </c>
      <c r="B1239" s="135"/>
      <c r="C1239" s="103" t="s">
        <v>1491</v>
      </c>
      <c r="D1239" s="104"/>
      <c r="E1239" s="104"/>
      <c r="F1239" s="11" t="s">
        <v>1842</v>
      </c>
      <c r="G1239" s="137"/>
      <c r="H1239" s="137"/>
      <c r="I1239" s="67"/>
      <c r="J1239" s="143">
        <v>0.11</v>
      </c>
      <c r="K1239" s="137"/>
      <c r="L1239" s="137"/>
      <c r="M1239" s="137"/>
      <c r="N1239" s="137"/>
      <c r="O1239" s="137"/>
      <c r="P1239" s="100">
        <v>0.11</v>
      </c>
      <c r="Q1239" s="101"/>
      <c r="R1239" s="101"/>
      <c r="S1239" s="101"/>
      <c r="T1239" s="101"/>
      <c r="U1239" s="101"/>
    </row>
    <row r="1240" spans="1:21" ht="40.5" customHeight="1" x14ac:dyDescent="0.25">
      <c r="A1240" s="134" t="s">
        <v>1984</v>
      </c>
      <c r="B1240" s="135"/>
      <c r="C1240" s="103" t="s">
        <v>1492</v>
      </c>
      <c r="D1240" s="104"/>
      <c r="E1240" s="104"/>
      <c r="F1240" s="11" t="s">
        <v>1843</v>
      </c>
      <c r="G1240" s="137"/>
      <c r="H1240" s="137"/>
      <c r="I1240" s="67"/>
      <c r="J1240" s="143">
        <v>2.89</v>
      </c>
      <c r="K1240" s="137"/>
      <c r="L1240" s="137"/>
      <c r="M1240" s="137"/>
      <c r="N1240" s="137"/>
      <c r="O1240" s="137"/>
      <c r="P1240" s="100">
        <v>2.89</v>
      </c>
      <c r="Q1240" s="101"/>
      <c r="R1240" s="101"/>
      <c r="S1240" s="101"/>
      <c r="T1240" s="101"/>
      <c r="U1240" s="101"/>
    </row>
    <row r="1241" spans="1:21" ht="16.5" customHeight="1" x14ac:dyDescent="0.25">
      <c r="A1241" s="186" t="s">
        <v>711</v>
      </c>
      <c r="B1241" s="187"/>
      <c r="C1241" s="187"/>
      <c r="D1241" s="187"/>
      <c r="E1241" s="187"/>
      <c r="F1241" s="187"/>
      <c r="G1241" s="187"/>
      <c r="H1241" s="187"/>
      <c r="I1241" s="187"/>
      <c r="J1241" s="187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</row>
    <row r="1242" spans="1:21" ht="17.25" customHeight="1" x14ac:dyDescent="0.25">
      <c r="A1242" s="165">
        <v>1</v>
      </c>
      <c r="B1242" s="166"/>
      <c r="C1242" s="129" t="s">
        <v>1439</v>
      </c>
      <c r="D1242" s="130"/>
      <c r="E1242" s="130"/>
      <c r="F1242" s="4"/>
      <c r="G1242" s="136"/>
      <c r="H1242" s="136"/>
      <c r="I1242" s="5"/>
      <c r="J1242" s="136"/>
      <c r="K1242" s="136"/>
      <c r="L1242" s="136"/>
      <c r="M1242" s="136"/>
      <c r="N1242" s="136"/>
      <c r="O1242" s="136"/>
      <c r="P1242" s="126"/>
      <c r="Q1242" s="126"/>
      <c r="R1242" s="126"/>
      <c r="S1242" s="126"/>
      <c r="T1242" s="126"/>
      <c r="U1242" s="126"/>
    </row>
    <row r="1243" spans="1:21" ht="27" customHeight="1" x14ac:dyDescent="0.25">
      <c r="A1243" s="134" t="s">
        <v>53</v>
      </c>
      <c r="B1243" s="135"/>
      <c r="C1243" s="163" t="s">
        <v>1440</v>
      </c>
      <c r="D1243" s="164"/>
      <c r="E1243" s="164"/>
      <c r="F1243" s="9"/>
      <c r="G1243" s="137"/>
      <c r="H1243" s="137"/>
      <c r="I1243" s="10"/>
      <c r="J1243" s="137"/>
      <c r="K1243" s="137"/>
      <c r="L1243" s="137"/>
      <c r="M1243" s="137"/>
      <c r="N1243" s="137"/>
      <c r="O1243" s="137"/>
      <c r="P1243" s="101"/>
      <c r="Q1243" s="101"/>
      <c r="R1243" s="101"/>
      <c r="S1243" s="101"/>
      <c r="T1243" s="101"/>
      <c r="U1243" s="101"/>
    </row>
    <row r="1244" spans="1:21" ht="39" customHeight="1" x14ac:dyDescent="0.25">
      <c r="A1244" s="134" t="s">
        <v>136</v>
      </c>
      <c r="B1244" s="135"/>
      <c r="C1244" s="163" t="s">
        <v>1493</v>
      </c>
      <c r="D1244" s="164"/>
      <c r="E1244" s="164"/>
      <c r="F1244" s="9"/>
      <c r="G1244" s="137"/>
      <c r="H1244" s="137"/>
      <c r="I1244" s="10"/>
      <c r="J1244" s="137"/>
      <c r="K1244" s="137"/>
      <c r="L1244" s="137"/>
      <c r="M1244" s="137"/>
      <c r="N1244" s="137"/>
      <c r="O1244" s="137"/>
      <c r="P1244" s="101"/>
      <c r="Q1244" s="101"/>
      <c r="R1244" s="101"/>
      <c r="S1244" s="101"/>
      <c r="T1244" s="101"/>
      <c r="U1244" s="101"/>
    </row>
    <row r="1245" spans="1:21" ht="27" customHeight="1" x14ac:dyDescent="0.25">
      <c r="A1245" s="134" t="s">
        <v>137</v>
      </c>
      <c r="B1245" s="135"/>
      <c r="C1245" s="163" t="s">
        <v>1494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ht="18.75" customHeight="1" x14ac:dyDescent="0.25">
      <c r="A1246" s="134" t="s">
        <v>636</v>
      </c>
      <c r="B1246" s="135"/>
      <c r="C1246" s="103" t="s">
        <v>1883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ht="21" customHeight="1" x14ac:dyDescent="0.25">
      <c r="A1247" s="134" t="s">
        <v>637</v>
      </c>
      <c r="B1247" s="135"/>
      <c r="C1247" s="103" t="s">
        <v>1495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ht="27" customHeight="1" x14ac:dyDescent="0.25">
      <c r="A1248" s="134" t="s">
        <v>138</v>
      </c>
      <c r="B1248" s="135"/>
      <c r="C1248" s="103" t="s">
        <v>1496</v>
      </c>
      <c r="D1248" s="104"/>
      <c r="E1248" s="104"/>
      <c r="F1248" s="11" t="s">
        <v>1813</v>
      </c>
      <c r="G1248" s="143">
        <v>0.3</v>
      </c>
      <c r="H1248" s="137"/>
      <c r="I1248" s="8">
        <v>0.3</v>
      </c>
      <c r="J1248" s="137"/>
      <c r="K1248" s="137"/>
      <c r="L1248" s="137"/>
      <c r="M1248" s="137"/>
      <c r="N1248" s="137"/>
      <c r="O1248" s="137"/>
      <c r="P1248" s="100">
        <v>0.3</v>
      </c>
      <c r="Q1248" s="101"/>
      <c r="R1248" s="101"/>
      <c r="S1248" s="101"/>
      <c r="T1248" s="101"/>
      <c r="U1248" s="101"/>
    </row>
    <row r="1249" spans="1:21" ht="39" customHeight="1" x14ac:dyDescent="0.25">
      <c r="A1249" s="134" t="s">
        <v>144</v>
      </c>
      <c r="B1249" s="135"/>
      <c r="C1249" s="163" t="s">
        <v>1497</v>
      </c>
      <c r="D1249" s="164"/>
      <c r="E1249" s="164"/>
      <c r="F1249" s="9"/>
      <c r="G1249" s="137"/>
      <c r="H1249" s="137"/>
      <c r="I1249" s="10"/>
      <c r="J1249" s="137"/>
      <c r="K1249" s="137"/>
      <c r="L1249" s="137"/>
      <c r="M1249" s="137"/>
      <c r="N1249" s="137"/>
      <c r="O1249" s="137"/>
      <c r="P1249" s="101"/>
      <c r="Q1249" s="101"/>
      <c r="R1249" s="101"/>
      <c r="S1249" s="101"/>
      <c r="T1249" s="101"/>
      <c r="U1249" s="101"/>
    </row>
    <row r="1250" spans="1:21" ht="28.5" customHeight="1" x14ac:dyDescent="0.25">
      <c r="A1250" s="134" t="s">
        <v>145</v>
      </c>
      <c r="B1250" s="135"/>
      <c r="C1250" s="103" t="s">
        <v>1498</v>
      </c>
      <c r="D1250" s="104"/>
      <c r="E1250" s="104"/>
      <c r="F1250" s="11" t="s">
        <v>1813</v>
      </c>
      <c r="G1250" s="143">
        <v>2.98</v>
      </c>
      <c r="H1250" s="137"/>
      <c r="I1250" s="8">
        <v>2.98</v>
      </c>
      <c r="J1250" s="137"/>
      <c r="K1250" s="137"/>
      <c r="L1250" s="137"/>
      <c r="M1250" s="137"/>
      <c r="N1250" s="137"/>
      <c r="O1250" s="137"/>
      <c r="P1250" s="100">
        <v>2.98</v>
      </c>
      <c r="Q1250" s="101"/>
      <c r="R1250" s="101"/>
      <c r="S1250" s="101"/>
      <c r="T1250" s="101"/>
      <c r="U1250" s="101"/>
    </row>
    <row r="1251" spans="1:21" ht="27.75" customHeight="1" x14ac:dyDescent="0.25">
      <c r="A1251" s="134" t="s">
        <v>146</v>
      </c>
      <c r="B1251" s="135"/>
      <c r="C1251" s="103" t="s">
        <v>1499</v>
      </c>
      <c r="D1251" s="104"/>
      <c r="E1251" s="104"/>
      <c r="F1251" s="11" t="s">
        <v>1813</v>
      </c>
      <c r="G1251" s="143">
        <v>4.46</v>
      </c>
      <c r="H1251" s="137"/>
      <c r="I1251" s="8">
        <v>4.46</v>
      </c>
      <c r="J1251" s="137"/>
      <c r="K1251" s="137"/>
      <c r="L1251" s="137"/>
      <c r="M1251" s="137"/>
      <c r="N1251" s="137"/>
      <c r="O1251" s="137"/>
      <c r="P1251" s="100">
        <v>4.46</v>
      </c>
      <c r="Q1251" s="101"/>
      <c r="R1251" s="101"/>
      <c r="S1251" s="101"/>
      <c r="T1251" s="101"/>
      <c r="U1251" s="101"/>
    </row>
    <row r="1252" spans="1:21" ht="41.25" customHeight="1" x14ac:dyDescent="0.25">
      <c r="A1252" s="134" t="s">
        <v>712</v>
      </c>
      <c r="B1252" s="135"/>
      <c r="C1252" s="103" t="s">
        <v>1500</v>
      </c>
      <c r="D1252" s="104"/>
      <c r="E1252" s="104"/>
      <c r="F1252" s="11" t="s">
        <v>1813</v>
      </c>
      <c r="G1252" s="143">
        <v>2.98</v>
      </c>
      <c r="H1252" s="137"/>
      <c r="I1252" s="8">
        <v>2.98</v>
      </c>
      <c r="J1252" s="137"/>
      <c r="K1252" s="137"/>
      <c r="L1252" s="137"/>
      <c r="M1252" s="137"/>
      <c r="N1252" s="137"/>
      <c r="O1252" s="137"/>
      <c r="P1252" s="100">
        <v>2.98</v>
      </c>
      <c r="Q1252" s="101"/>
      <c r="R1252" s="101"/>
      <c r="S1252" s="101"/>
      <c r="T1252" s="101"/>
      <c r="U1252" s="101"/>
    </row>
    <row r="1253" spans="1:21" ht="40.5" customHeight="1" x14ac:dyDescent="0.25">
      <c r="A1253" s="134" t="s">
        <v>713</v>
      </c>
      <c r="B1253" s="135"/>
      <c r="C1253" s="103" t="s">
        <v>1501</v>
      </c>
      <c r="D1253" s="104"/>
      <c r="E1253" s="104"/>
      <c r="F1253" s="11" t="s">
        <v>1813</v>
      </c>
      <c r="G1253" s="143">
        <v>5.95</v>
      </c>
      <c r="H1253" s="137"/>
      <c r="I1253" s="8">
        <v>5.95</v>
      </c>
      <c r="J1253" s="137"/>
      <c r="K1253" s="137"/>
      <c r="L1253" s="137"/>
      <c r="M1253" s="137"/>
      <c r="N1253" s="137"/>
      <c r="O1253" s="137"/>
      <c r="P1253" s="100">
        <v>5.95</v>
      </c>
      <c r="Q1253" s="101"/>
      <c r="R1253" s="101"/>
      <c r="S1253" s="101"/>
      <c r="T1253" s="101"/>
      <c r="U1253" s="101"/>
    </row>
    <row r="1254" spans="1:21" ht="27" customHeight="1" x14ac:dyDescent="0.25">
      <c r="A1254" s="134" t="s">
        <v>714</v>
      </c>
      <c r="B1254" s="135"/>
      <c r="C1254" s="103" t="s">
        <v>1502</v>
      </c>
      <c r="D1254" s="104"/>
      <c r="E1254" s="104"/>
      <c r="F1254" s="11" t="s">
        <v>1813</v>
      </c>
      <c r="G1254" s="143">
        <v>8.93</v>
      </c>
      <c r="H1254" s="137"/>
      <c r="I1254" s="8">
        <v>8.93</v>
      </c>
      <c r="J1254" s="137"/>
      <c r="K1254" s="137"/>
      <c r="L1254" s="137"/>
      <c r="M1254" s="137"/>
      <c r="N1254" s="137"/>
      <c r="O1254" s="137"/>
      <c r="P1254" s="100">
        <v>8.93</v>
      </c>
      <c r="Q1254" s="101"/>
      <c r="R1254" s="101"/>
      <c r="S1254" s="101"/>
      <c r="T1254" s="101"/>
      <c r="U1254" s="101"/>
    </row>
    <row r="1255" spans="1:21" ht="21" customHeight="1" x14ac:dyDescent="0.25">
      <c r="A1255" s="134" t="s">
        <v>715</v>
      </c>
      <c r="B1255" s="135"/>
      <c r="C1255" s="163" t="s">
        <v>1503</v>
      </c>
      <c r="D1255" s="164"/>
      <c r="E1255" s="164"/>
      <c r="F1255" s="9"/>
      <c r="G1255" s="137"/>
      <c r="H1255" s="137"/>
      <c r="I1255" s="10"/>
      <c r="J1255" s="137"/>
      <c r="K1255" s="137"/>
      <c r="L1255" s="137"/>
      <c r="M1255" s="137"/>
      <c r="N1255" s="137"/>
      <c r="O1255" s="137"/>
      <c r="P1255" s="101"/>
      <c r="Q1255" s="101"/>
      <c r="R1255" s="101"/>
      <c r="S1255" s="101"/>
      <c r="T1255" s="101"/>
      <c r="U1255" s="101"/>
    </row>
    <row r="1256" spans="1:21" ht="29.25" customHeight="1" x14ac:dyDescent="0.25">
      <c r="A1256" s="134" t="s">
        <v>716</v>
      </c>
      <c r="B1256" s="135"/>
      <c r="C1256" s="103" t="s">
        <v>1504</v>
      </c>
      <c r="D1256" s="104"/>
      <c r="E1256" s="104"/>
      <c r="F1256" s="11" t="s">
        <v>1813</v>
      </c>
      <c r="G1256" s="143">
        <v>5.95</v>
      </c>
      <c r="H1256" s="137"/>
      <c r="I1256" s="8">
        <v>5.95</v>
      </c>
      <c r="J1256" s="137"/>
      <c r="K1256" s="137"/>
      <c r="L1256" s="137"/>
      <c r="M1256" s="137"/>
      <c r="N1256" s="137"/>
      <c r="O1256" s="137"/>
      <c r="P1256" s="100">
        <v>5.95</v>
      </c>
      <c r="Q1256" s="101"/>
      <c r="R1256" s="101"/>
      <c r="S1256" s="101"/>
      <c r="T1256" s="101"/>
      <c r="U1256" s="101"/>
    </row>
    <row r="1257" spans="1:21" ht="21" customHeight="1" x14ac:dyDescent="0.25">
      <c r="A1257" s="134" t="s">
        <v>717</v>
      </c>
      <c r="B1257" s="135"/>
      <c r="C1257" s="163" t="s">
        <v>1505</v>
      </c>
      <c r="D1257" s="164"/>
      <c r="E1257" s="164"/>
      <c r="F1257" s="9"/>
      <c r="G1257" s="137"/>
      <c r="H1257" s="137"/>
      <c r="I1257" s="10"/>
      <c r="J1257" s="137"/>
      <c r="K1257" s="137"/>
      <c r="L1257" s="137"/>
      <c r="M1257" s="137"/>
      <c r="N1257" s="137"/>
      <c r="O1257" s="137"/>
      <c r="P1257" s="101"/>
      <c r="Q1257" s="101"/>
      <c r="R1257" s="101"/>
      <c r="S1257" s="101"/>
      <c r="T1257" s="101"/>
      <c r="U1257" s="101"/>
    </row>
    <row r="1258" spans="1:21" ht="27" customHeight="1" x14ac:dyDescent="0.25">
      <c r="A1258" s="134" t="s">
        <v>718</v>
      </c>
      <c r="B1258" s="135"/>
      <c r="C1258" s="103" t="s">
        <v>1506</v>
      </c>
      <c r="D1258" s="104"/>
      <c r="E1258" s="104"/>
      <c r="F1258" s="11" t="s">
        <v>1813</v>
      </c>
      <c r="G1258" s="143">
        <v>13.39</v>
      </c>
      <c r="H1258" s="137"/>
      <c r="I1258" s="8">
        <v>13.39</v>
      </c>
      <c r="J1258" s="137"/>
      <c r="K1258" s="137"/>
      <c r="L1258" s="137"/>
      <c r="M1258" s="137"/>
      <c r="N1258" s="137"/>
      <c r="O1258" s="137"/>
      <c r="P1258" s="100">
        <v>13.39</v>
      </c>
      <c r="Q1258" s="101"/>
      <c r="R1258" s="101"/>
      <c r="S1258" s="101"/>
      <c r="T1258" s="101"/>
      <c r="U1258" s="101"/>
    </row>
    <row r="1259" spans="1:21" ht="27" customHeight="1" x14ac:dyDescent="0.25">
      <c r="A1259" s="134" t="s">
        <v>719</v>
      </c>
      <c r="B1259" s="135"/>
      <c r="C1259" s="103" t="s">
        <v>1507</v>
      </c>
      <c r="D1259" s="104"/>
      <c r="E1259" s="104"/>
      <c r="F1259" s="11" t="s">
        <v>1813</v>
      </c>
      <c r="G1259" s="143">
        <v>8.7200000000000006</v>
      </c>
      <c r="H1259" s="137"/>
      <c r="I1259" s="8">
        <v>8.7200000000000006</v>
      </c>
      <c r="J1259" s="137"/>
      <c r="K1259" s="137"/>
      <c r="L1259" s="137"/>
      <c r="M1259" s="137"/>
      <c r="N1259" s="137"/>
      <c r="O1259" s="137"/>
      <c r="P1259" s="100">
        <v>8.7200000000000006</v>
      </c>
      <c r="Q1259" s="101"/>
      <c r="R1259" s="101"/>
      <c r="S1259" s="101"/>
      <c r="T1259" s="101"/>
      <c r="U1259" s="101"/>
    </row>
    <row r="1260" spans="1:21" ht="21" customHeight="1" x14ac:dyDescent="0.25">
      <c r="A1260" s="134" t="s">
        <v>720</v>
      </c>
      <c r="B1260" s="135"/>
      <c r="C1260" s="103" t="s">
        <v>1508</v>
      </c>
      <c r="D1260" s="104"/>
      <c r="E1260" s="104"/>
      <c r="F1260" s="11" t="s">
        <v>1813</v>
      </c>
      <c r="G1260" s="143">
        <v>12.82</v>
      </c>
      <c r="H1260" s="137"/>
      <c r="I1260" s="8">
        <v>12.82</v>
      </c>
      <c r="J1260" s="137"/>
      <c r="K1260" s="137"/>
      <c r="L1260" s="137"/>
      <c r="M1260" s="137"/>
      <c r="N1260" s="137"/>
      <c r="O1260" s="137"/>
      <c r="P1260" s="100">
        <v>12.82</v>
      </c>
      <c r="Q1260" s="101"/>
      <c r="R1260" s="101"/>
      <c r="S1260" s="101"/>
      <c r="T1260" s="101"/>
      <c r="U1260" s="101"/>
    </row>
    <row r="1261" spans="1:21" ht="30.75" customHeight="1" x14ac:dyDescent="0.25">
      <c r="A1261" s="134" t="s">
        <v>721</v>
      </c>
      <c r="B1261" s="135"/>
      <c r="C1261" s="103" t="s">
        <v>1509</v>
      </c>
      <c r="D1261" s="104"/>
      <c r="E1261" s="104"/>
      <c r="F1261" s="11" t="s">
        <v>1813</v>
      </c>
      <c r="G1261" s="143">
        <v>18.309999999999999</v>
      </c>
      <c r="H1261" s="137"/>
      <c r="I1261" s="8">
        <v>18.309999999999999</v>
      </c>
      <c r="J1261" s="137"/>
      <c r="K1261" s="137"/>
      <c r="L1261" s="137"/>
      <c r="M1261" s="137"/>
      <c r="N1261" s="137"/>
      <c r="O1261" s="137"/>
      <c r="P1261" s="100">
        <v>18.309999999999999</v>
      </c>
      <c r="Q1261" s="101"/>
      <c r="R1261" s="101"/>
      <c r="S1261" s="101"/>
      <c r="T1261" s="101"/>
      <c r="U1261" s="101"/>
    </row>
    <row r="1262" spans="1:21" ht="38.25" customHeight="1" x14ac:dyDescent="0.25">
      <c r="A1262" s="134" t="s">
        <v>147</v>
      </c>
      <c r="B1262" s="135"/>
      <c r="C1262" s="163" t="s">
        <v>1510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ht="24.75" customHeight="1" x14ac:dyDescent="0.25">
      <c r="A1263" s="134" t="s">
        <v>148</v>
      </c>
      <c r="B1263" s="135"/>
      <c r="C1263" s="163" t="s">
        <v>1511</v>
      </c>
      <c r="D1263" s="164"/>
      <c r="E1263" s="164"/>
      <c r="F1263" s="9"/>
      <c r="G1263" s="137"/>
      <c r="H1263" s="137"/>
      <c r="I1263" s="10"/>
      <c r="J1263" s="137"/>
      <c r="K1263" s="137"/>
      <c r="L1263" s="137"/>
      <c r="M1263" s="137"/>
      <c r="N1263" s="137"/>
      <c r="O1263" s="137"/>
      <c r="P1263" s="101"/>
      <c r="Q1263" s="101"/>
      <c r="R1263" s="101"/>
      <c r="S1263" s="101"/>
      <c r="T1263" s="101"/>
      <c r="U1263" s="101"/>
    </row>
    <row r="1264" spans="1:21" ht="21" customHeight="1" x14ac:dyDescent="0.25">
      <c r="A1264" s="134" t="s">
        <v>722</v>
      </c>
      <c r="B1264" s="135"/>
      <c r="C1264" s="103" t="s">
        <v>1512</v>
      </c>
      <c r="D1264" s="104"/>
      <c r="E1264" s="104"/>
      <c r="F1264" s="11" t="s">
        <v>1813</v>
      </c>
      <c r="G1264" s="143">
        <v>2.98</v>
      </c>
      <c r="H1264" s="137"/>
      <c r="I1264" s="8">
        <v>2.98</v>
      </c>
      <c r="J1264" s="137"/>
      <c r="K1264" s="137"/>
      <c r="L1264" s="137"/>
      <c r="M1264" s="137"/>
      <c r="N1264" s="137"/>
      <c r="O1264" s="137"/>
      <c r="P1264" s="100">
        <v>2.98</v>
      </c>
      <c r="Q1264" s="101"/>
      <c r="R1264" s="101"/>
      <c r="S1264" s="101"/>
      <c r="T1264" s="101"/>
      <c r="U1264" s="101"/>
    </row>
    <row r="1265" spans="1:21" ht="21" customHeight="1" x14ac:dyDescent="0.25">
      <c r="A1265" s="134" t="s">
        <v>723</v>
      </c>
      <c r="B1265" s="135"/>
      <c r="C1265" s="103" t="s">
        <v>1513</v>
      </c>
      <c r="D1265" s="104"/>
      <c r="E1265" s="104"/>
      <c r="F1265" s="11" t="s">
        <v>1813</v>
      </c>
      <c r="G1265" s="143">
        <v>4.46</v>
      </c>
      <c r="H1265" s="137"/>
      <c r="I1265" s="8">
        <v>4.46</v>
      </c>
      <c r="J1265" s="137"/>
      <c r="K1265" s="137"/>
      <c r="L1265" s="137"/>
      <c r="M1265" s="137"/>
      <c r="N1265" s="137"/>
      <c r="O1265" s="137"/>
      <c r="P1265" s="100">
        <v>4.46</v>
      </c>
      <c r="Q1265" s="101"/>
      <c r="R1265" s="101"/>
      <c r="S1265" s="101"/>
      <c r="T1265" s="101"/>
      <c r="U1265" s="101"/>
    </row>
    <row r="1266" spans="1:21" ht="29.25" customHeight="1" x14ac:dyDescent="0.25">
      <c r="A1266" s="134" t="s">
        <v>149</v>
      </c>
      <c r="B1266" s="135"/>
      <c r="C1266" s="163" t="s">
        <v>1514</v>
      </c>
      <c r="D1266" s="164"/>
      <c r="E1266" s="164"/>
      <c r="F1266" s="9"/>
      <c r="G1266" s="137"/>
      <c r="H1266" s="137"/>
      <c r="I1266" s="10"/>
      <c r="J1266" s="137"/>
      <c r="K1266" s="137"/>
      <c r="L1266" s="137"/>
      <c r="M1266" s="137"/>
      <c r="N1266" s="137"/>
      <c r="O1266" s="137"/>
      <c r="P1266" s="101"/>
      <c r="Q1266" s="101"/>
      <c r="R1266" s="101"/>
      <c r="S1266" s="101"/>
      <c r="T1266" s="101"/>
      <c r="U1266" s="101"/>
    </row>
    <row r="1267" spans="1:21" ht="21" customHeight="1" x14ac:dyDescent="0.25">
      <c r="A1267" s="134" t="s">
        <v>724</v>
      </c>
      <c r="B1267" s="135"/>
      <c r="C1267" s="103" t="s">
        <v>1515</v>
      </c>
      <c r="D1267" s="104"/>
      <c r="E1267" s="104"/>
      <c r="F1267" s="11" t="s">
        <v>1813</v>
      </c>
      <c r="G1267" s="143">
        <v>2.98</v>
      </c>
      <c r="H1267" s="137"/>
      <c r="I1267" s="8">
        <v>2.98</v>
      </c>
      <c r="J1267" s="137"/>
      <c r="K1267" s="137"/>
      <c r="L1267" s="137"/>
      <c r="M1267" s="137"/>
      <c r="N1267" s="137"/>
      <c r="O1267" s="137"/>
      <c r="P1267" s="100">
        <v>2.98</v>
      </c>
      <c r="Q1267" s="101"/>
      <c r="R1267" s="101"/>
      <c r="S1267" s="101"/>
      <c r="T1267" s="101"/>
      <c r="U1267" s="101"/>
    </row>
    <row r="1268" spans="1:21" ht="21" customHeight="1" x14ac:dyDescent="0.25">
      <c r="A1268" s="134" t="s">
        <v>725</v>
      </c>
      <c r="B1268" s="135"/>
      <c r="C1268" s="103" t="s">
        <v>1516</v>
      </c>
      <c r="D1268" s="104"/>
      <c r="E1268" s="104"/>
      <c r="F1268" s="11" t="s">
        <v>1813</v>
      </c>
      <c r="G1268" s="143">
        <v>4.46</v>
      </c>
      <c r="H1268" s="137"/>
      <c r="I1268" s="8">
        <v>4.46</v>
      </c>
      <c r="J1268" s="137"/>
      <c r="K1268" s="137"/>
      <c r="L1268" s="137"/>
      <c r="M1268" s="137"/>
      <c r="N1268" s="137"/>
      <c r="O1268" s="137"/>
      <c r="P1268" s="100">
        <v>4.46</v>
      </c>
      <c r="Q1268" s="101"/>
      <c r="R1268" s="101"/>
      <c r="S1268" s="101"/>
      <c r="T1268" s="101"/>
      <c r="U1268" s="101"/>
    </row>
    <row r="1269" spans="1:21" ht="18" customHeight="1" x14ac:dyDescent="0.25">
      <c r="A1269" s="134" t="s">
        <v>726</v>
      </c>
      <c r="B1269" s="135"/>
      <c r="C1269" s="163" t="s">
        <v>1517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ht="21" customHeight="1" x14ac:dyDescent="0.25">
      <c r="A1270" s="134" t="s">
        <v>727</v>
      </c>
      <c r="B1270" s="135"/>
      <c r="C1270" s="103" t="s">
        <v>1518</v>
      </c>
      <c r="D1270" s="104"/>
      <c r="E1270" s="104"/>
      <c r="F1270" s="11" t="s">
        <v>1813</v>
      </c>
      <c r="G1270" s="143">
        <v>2.98</v>
      </c>
      <c r="H1270" s="137"/>
      <c r="I1270" s="8">
        <v>2.98</v>
      </c>
      <c r="J1270" s="137"/>
      <c r="K1270" s="137"/>
      <c r="L1270" s="137"/>
      <c r="M1270" s="137"/>
      <c r="N1270" s="137"/>
      <c r="O1270" s="137"/>
      <c r="P1270" s="100">
        <v>2.98</v>
      </c>
      <c r="Q1270" s="101"/>
      <c r="R1270" s="101"/>
      <c r="S1270" s="101"/>
      <c r="T1270" s="101"/>
      <c r="U1270" s="101"/>
    </row>
    <row r="1271" spans="1:21" ht="21" customHeight="1" x14ac:dyDescent="0.25">
      <c r="A1271" s="134" t="s">
        <v>728</v>
      </c>
      <c r="B1271" s="135"/>
      <c r="C1271" s="103" t="s">
        <v>1519</v>
      </c>
      <c r="D1271" s="104"/>
      <c r="E1271" s="104"/>
      <c r="F1271" s="11" t="s">
        <v>1813</v>
      </c>
      <c r="G1271" s="143">
        <v>4.46</v>
      </c>
      <c r="H1271" s="137"/>
      <c r="I1271" s="8">
        <v>4.46</v>
      </c>
      <c r="J1271" s="137"/>
      <c r="K1271" s="137"/>
      <c r="L1271" s="137"/>
      <c r="M1271" s="137"/>
      <c r="N1271" s="137"/>
      <c r="O1271" s="137"/>
      <c r="P1271" s="100">
        <v>4.46</v>
      </c>
      <c r="Q1271" s="101"/>
      <c r="R1271" s="101"/>
      <c r="S1271" s="101"/>
      <c r="T1271" s="101"/>
      <c r="U1271" s="101"/>
    </row>
    <row r="1272" spans="1:21" ht="27" customHeight="1" x14ac:dyDescent="0.25">
      <c r="A1272" s="134" t="s">
        <v>729</v>
      </c>
      <c r="B1272" s="135"/>
      <c r="C1272" s="103" t="s">
        <v>1520</v>
      </c>
      <c r="D1272" s="104"/>
      <c r="E1272" s="104"/>
      <c r="F1272" s="11" t="s">
        <v>1813</v>
      </c>
      <c r="G1272" s="143">
        <v>2.98</v>
      </c>
      <c r="H1272" s="137"/>
      <c r="I1272" s="8">
        <v>2.98</v>
      </c>
      <c r="J1272" s="137"/>
      <c r="K1272" s="137"/>
      <c r="L1272" s="137"/>
      <c r="M1272" s="137"/>
      <c r="N1272" s="137"/>
      <c r="O1272" s="137"/>
      <c r="P1272" s="100">
        <v>2.98</v>
      </c>
      <c r="Q1272" s="101"/>
      <c r="R1272" s="101"/>
      <c r="S1272" s="101"/>
      <c r="T1272" s="101"/>
      <c r="U1272" s="101"/>
    </row>
    <row r="1273" spans="1:21" ht="27" customHeight="1" x14ac:dyDescent="0.25">
      <c r="A1273" s="134" t="s">
        <v>730</v>
      </c>
      <c r="B1273" s="135"/>
      <c r="C1273" s="103" t="s">
        <v>1521</v>
      </c>
      <c r="D1273" s="104"/>
      <c r="E1273" s="104"/>
      <c r="F1273" s="11" t="s">
        <v>1813</v>
      </c>
      <c r="G1273" s="143">
        <v>4.46</v>
      </c>
      <c r="H1273" s="137"/>
      <c r="I1273" s="8">
        <v>4.46</v>
      </c>
      <c r="J1273" s="137"/>
      <c r="K1273" s="137"/>
      <c r="L1273" s="137"/>
      <c r="M1273" s="137"/>
      <c r="N1273" s="137"/>
      <c r="O1273" s="137"/>
      <c r="P1273" s="100">
        <v>4.46</v>
      </c>
      <c r="Q1273" s="101"/>
      <c r="R1273" s="101"/>
      <c r="S1273" s="101"/>
      <c r="T1273" s="101"/>
      <c r="U1273" s="101"/>
    </row>
    <row r="1274" spans="1:21" ht="26.25" customHeight="1" x14ac:dyDescent="0.25">
      <c r="A1274" s="134" t="s">
        <v>731</v>
      </c>
      <c r="B1274" s="135"/>
      <c r="C1274" s="103" t="s">
        <v>1522</v>
      </c>
      <c r="D1274" s="104"/>
      <c r="E1274" s="104"/>
      <c r="F1274" s="11" t="s">
        <v>1813</v>
      </c>
      <c r="G1274" s="143">
        <v>4.46</v>
      </c>
      <c r="H1274" s="137"/>
      <c r="I1274" s="8">
        <v>4.46</v>
      </c>
      <c r="J1274" s="137"/>
      <c r="K1274" s="137"/>
      <c r="L1274" s="137"/>
      <c r="M1274" s="137"/>
      <c r="N1274" s="137"/>
      <c r="O1274" s="137"/>
      <c r="P1274" s="100">
        <v>4.46</v>
      </c>
      <c r="Q1274" s="101"/>
      <c r="R1274" s="101"/>
      <c r="S1274" s="101"/>
      <c r="T1274" s="101"/>
      <c r="U1274" s="101"/>
    </row>
    <row r="1275" spans="1:21" ht="24.75" customHeight="1" x14ac:dyDescent="0.25">
      <c r="A1275" s="134" t="s">
        <v>732</v>
      </c>
      <c r="B1275" s="135"/>
      <c r="C1275" s="103" t="s">
        <v>1523</v>
      </c>
      <c r="D1275" s="104"/>
      <c r="E1275" s="104"/>
      <c r="F1275" s="11" t="s">
        <v>1813</v>
      </c>
      <c r="G1275" s="143">
        <v>2.98</v>
      </c>
      <c r="H1275" s="137"/>
      <c r="I1275" s="8">
        <v>2.98</v>
      </c>
      <c r="J1275" s="137"/>
      <c r="K1275" s="137"/>
      <c r="L1275" s="137"/>
      <c r="M1275" s="137"/>
      <c r="N1275" s="137"/>
      <c r="O1275" s="137"/>
      <c r="P1275" s="100">
        <v>2.98</v>
      </c>
      <c r="Q1275" s="101"/>
      <c r="R1275" s="101"/>
      <c r="S1275" s="101"/>
      <c r="T1275" s="101"/>
      <c r="U1275" s="101"/>
    </row>
    <row r="1276" spans="1:21" ht="21" customHeight="1" x14ac:dyDescent="0.25">
      <c r="A1276" s="134" t="s">
        <v>733</v>
      </c>
      <c r="B1276" s="135"/>
      <c r="C1276" s="103" t="s">
        <v>1524</v>
      </c>
      <c r="D1276" s="104"/>
      <c r="E1276" s="104"/>
      <c r="F1276" s="11" t="s">
        <v>1813</v>
      </c>
      <c r="G1276" s="143">
        <v>1.84</v>
      </c>
      <c r="H1276" s="137"/>
      <c r="I1276" s="8">
        <v>1.84</v>
      </c>
      <c r="J1276" s="137"/>
      <c r="K1276" s="137"/>
      <c r="L1276" s="137"/>
      <c r="M1276" s="137"/>
      <c r="N1276" s="137"/>
      <c r="O1276" s="137"/>
      <c r="P1276" s="100">
        <v>1.84</v>
      </c>
      <c r="Q1276" s="101"/>
      <c r="R1276" s="101"/>
      <c r="S1276" s="101"/>
      <c r="T1276" s="101"/>
      <c r="U1276" s="101"/>
    </row>
    <row r="1277" spans="1:21" ht="27" customHeight="1" x14ac:dyDescent="0.25">
      <c r="A1277" s="134" t="s">
        <v>734</v>
      </c>
      <c r="B1277" s="135"/>
      <c r="C1277" s="103" t="s">
        <v>1525</v>
      </c>
      <c r="D1277" s="104"/>
      <c r="E1277" s="104"/>
      <c r="F1277" s="11" t="s">
        <v>1813</v>
      </c>
      <c r="G1277" s="143">
        <v>4.46</v>
      </c>
      <c r="H1277" s="137"/>
      <c r="I1277" s="8">
        <v>4.46</v>
      </c>
      <c r="J1277" s="137"/>
      <c r="K1277" s="137"/>
      <c r="L1277" s="137"/>
      <c r="M1277" s="137"/>
      <c r="N1277" s="137"/>
      <c r="O1277" s="137"/>
      <c r="P1277" s="100">
        <v>4.46</v>
      </c>
      <c r="Q1277" s="101"/>
      <c r="R1277" s="101"/>
      <c r="S1277" s="101"/>
      <c r="T1277" s="101"/>
      <c r="U1277" s="101"/>
    </row>
    <row r="1278" spans="1:21" ht="27" customHeight="1" x14ac:dyDescent="0.25">
      <c r="A1278" s="134" t="s">
        <v>735</v>
      </c>
      <c r="B1278" s="135"/>
      <c r="C1278" s="103" t="s">
        <v>1526</v>
      </c>
      <c r="D1278" s="104"/>
      <c r="E1278" s="104"/>
      <c r="F1278" s="11" t="s">
        <v>1813</v>
      </c>
      <c r="G1278" s="143">
        <v>2.98</v>
      </c>
      <c r="H1278" s="137"/>
      <c r="I1278" s="8">
        <v>2.98</v>
      </c>
      <c r="J1278" s="137"/>
      <c r="K1278" s="137"/>
      <c r="L1278" s="137"/>
      <c r="M1278" s="137"/>
      <c r="N1278" s="137"/>
      <c r="O1278" s="137"/>
      <c r="P1278" s="100">
        <v>2.98</v>
      </c>
      <c r="Q1278" s="101"/>
      <c r="R1278" s="101"/>
      <c r="S1278" s="101"/>
      <c r="T1278" s="101"/>
      <c r="U1278" s="101"/>
    </row>
    <row r="1279" spans="1:21" ht="27" customHeight="1" x14ac:dyDescent="0.25">
      <c r="A1279" s="134" t="s">
        <v>736</v>
      </c>
      <c r="B1279" s="135"/>
      <c r="C1279" s="103" t="s">
        <v>1527</v>
      </c>
      <c r="D1279" s="104"/>
      <c r="E1279" s="104"/>
      <c r="F1279" s="11" t="s">
        <v>1813</v>
      </c>
      <c r="G1279" s="143">
        <v>4.46</v>
      </c>
      <c r="H1279" s="137"/>
      <c r="I1279" s="8">
        <v>4.46</v>
      </c>
      <c r="J1279" s="137"/>
      <c r="K1279" s="137"/>
      <c r="L1279" s="137"/>
      <c r="M1279" s="137"/>
      <c r="N1279" s="137"/>
      <c r="O1279" s="137"/>
      <c r="P1279" s="100">
        <v>4.46</v>
      </c>
      <c r="Q1279" s="101"/>
      <c r="R1279" s="101"/>
      <c r="S1279" s="101"/>
      <c r="T1279" s="101"/>
      <c r="U1279" s="101"/>
    </row>
    <row r="1280" spans="1:21" ht="20.25" customHeight="1" x14ac:dyDescent="0.25">
      <c r="A1280" s="134" t="s">
        <v>737</v>
      </c>
      <c r="B1280" s="135"/>
      <c r="C1280" s="103" t="s">
        <v>1528</v>
      </c>
      <c r="D1280" s="104"/>
      <c r="E1280" s="104"/>
      <c r="F1280" s="11" t="s">
        <v>1813</v>
      </c>
      <c r="G1280" s="143">
        <v>4.46</v>
      </c>
      <c r="H1280" s="137"/>
      <c r="I1280" s="8">
        <v>4.46</v>
      </c>
      <c r="J1280" s="137"/>
      <c r="K1280" s="137"/>
      <c r="L1280" s="137"/>
      <c r="M1280" s="137"/>
      <c r="N1280" s="137"/>
      <c r="O1280" s="137"/>
      <c r="P1280" s="100">
        <v>4.46</v>
      </c>
      <c r="Q1280" s="101"/>
      <c r="R1280" s="101"/>
      <c r="S1280" s="101"/>
      <c r="T1280" s="101"/>
      <c r="U1280" s="101"/>
    </row>
    <row r="1281" spans="1:21" ht="21" customHeight="1" x14ac:dyDescent="0.25">
      <c r="A1281" s="134" t="s">
        <v>738</v>
      </c>
      <c r="B1281" s="135"/>
      <c r="C1281" s="103" t="s">
        <v>1529</v>
      </c>
      <c r="D1281" s="104"/>
      <c r="E1281" s="104"/>
      <c r="F1281" s="11" t="s">
        <v>1813</v>
      </c>
      <c r="G1281" s="143">
        <v>7.44</v>
      </c>
      <c r="H1281" s="137"/>
      <c r="I1281" s="8">
        <v>7.44</v>
      </c>
      <c r="J1281" s="137"/>
      <c r="K1281" s="137"/>
      <c r="L1281" s="137"/>
      <c r="M1281" s="137"/>
      <c r="N1281" s="137"/>
      <c r="O1281" s="137"/>
      <c r="P1281" s="100">
        <v>7.44</v>
      </c>
      <c r="Q1281" s="101"/>
      <c r="R1281" s="101"/>
      <c r="S1281" s="101"/>
      <c r="T1281" s="101"/>
      <c r="U1281" s="101"/>
    </row>
    <row r="1282" spans="1:21" ht="24.75" customHeight="1" x14ac:dyDescent="0.25">
      <c r="A1282" s="134" t="s">
        <v>739</v>
      </c>
      <c r="B1282" s="135"/>
      <c r="C1282" s="103" t="s">
        <v>1530</v>
      </c>
      <c r="D1282" s="104"/>
      <c r="E1282" s="104"/>
      <c r="F1282" s="11" t="s">
        <v>1813</v>
      </c>
      <c r="G1282" s="143">
        <v>2.98</v>
      </c>
      <c r="H1282" s="137"/>
      <c r="I1282" s="8">
        <v>2.98</v>
      </c>
      <c r="J1282" s="137"/>
      <c r="K1282" s="137"/>
      <c r="L1282" s="137"/>
      <c r="M1282" s="137"/>
      <c r="N1282" s="137"/>
      <c r="O1282" s="137"/>
      <c r="P1282" s="100">
        <v>2.98</v>
      </c>
      <c r="Q1282" s="101"/>
      <c r="R1282" s="101"/>
      <c r="S1282" s="101"/>
      <c r="T1282" s="101"/>
      <c r="U1282" s="101"/>
    </row>
    <row r="1283" spans="1:21" ht="41.25" customHeight="1" x14ac:dyDescent="0.25">
      <c r="A1283" s="134" t="s">
        <v>150</v>
      </c>
      <c r="B1283" s="135"/>
      <c r="C1283" s="163" t="s">
        <v>1531</v>
      </c>
      <c r="D1283" s="164"/>
      <c r="E1283" s="164"/>
      <c r="F1283" s="9"/>
      <c r="G1283" s="137"/>
      <c r="H1283" s="137"/>
      <c r="I1283" s="10"/>
      <c r="J1283" s="137"/>
      <c r="K1283" s="137"/>
      <c r="L1283" s="137"/>
      <c r="M1283" s="137"/>
      <c r="N1283" s="137"/>
      <c r="O1283" s="137"/>
      <c r="P1283" s="101"/>
      <c r="Q1283" s="101"/>
      <c r="R1283" s="101"/>
      <c r="S1283" s="101"/>
      <c r="T1283" s="101"/>
      <c r="U1283" s="101"/>
    </row>
    <row r="1284" spans="1:21" ht="18.75" customHeight="1" x14ac:dyDescent="0.25">
      <c r="A1284" s="134" t="s">
        <v>151</v>
      </c>
      <c r="B1284" s="135"/>
      <c r="C1284" s="103" t="s">
        <v>1884</v>
      </c>
      <c r="D1284" s="104"/>
      <c r="E1284" s="104"/>
      <c r="F1284" s="11" t="s">
        <v>1813</v>
      </c>
      <c r="G1284" s="143">
        <v>11.91</v>
      </c>
      <c r="H1284" s="137"/>
      <c r="I1284" s="8">
        <v>11.91</v>
      </c>
      <c r="J1284" s="137"/>
      <c r="K1284" s="137"/>
      <c r="L1284" s="137"/>
      <c r="M1284" s="137"/>
      <c r="N1284" s="137"/>
      <c r="O1284" s="137"/>
      <c r="P1284" s="100">
        <v>11.91</v>
      </c>
      <c r="Q1284" s="101"/>
      <c r="R1284" s="101"/>
      <c r="S1284" s="101"/>
      <c r="T1284" s="101"/>
      <c r="U1284" s="101"/>
    </row>
    <row r="1285" spans="1:21" ht="26.25" customHeight="1" x14ac:dyDescent="0.25">
      <c r="A1285" s="134" t="s">
        <v>152</v>
      </c>
      <c r="B1285" s="135"/>
      <c r="C1285" s="103" t="s">
        <v>1532</v>
      </c>
      <c r="D1285" s="104"/>
      <c r="E1285" s="104"/>
      <c r="F1285" s="11" t="s">
        <v>1813</v>
      </c>
      <c r="G1285" s="143">
        <v>20.36</v>
      </c>
      <c r="H1285" s="137"/>
      <c r="I1285" s="8">
        <v>20.36</v>
      </c>
      <c r="J1285" s="137"/>
      <c r="K1285" s="137"/>
      <c r="L1285" s="137"/>
      <c r="M1285" s="137"/>
      <c r="N1285" s="137"/>
      <c r="O1285" s="137"/>
      <c r="P1285" s="100">
        <v>20.36</v>
      </c>
      <c r="Q1285" s="101"/>
      <c r="R1285" s="101"/>
      <c r="S1285" s="101"/>
      <c r="T1285" s="101"/>
      <c r="U1285" s="101"/>
    </row>
    <row r="1286" spans="1:21" ht="20.25" customHeight="1" x14ac:dyDescent="0.25">
      <c r="A1286" s="134" t="s">
        <v>740</v>
      </c>
      <c r="B1286" s="135"/>
      <c r="C1286" s="103" t="s">
        <v>1533</v>
      </c>
      <c r="D1286" s="104"/>
      <c r="E1286" s="104"/>
      <c r="F1286" s="11" t="s">
        <v>1813</v>
      </c>
      <c r="G1286" s="143">
        <v>10.18</v>
      </c>
      <c r="H1286" s="137"/>
      <c r="I1286" s="8">
        <v>10.18</v>
      </c>
      <c r="J1286" s="137"/>
      <c r="K1286" s="137"/>
      <c r="L1286" s="137"/>
      <c r="M1286" s="137"/>
      <c r="N1286" s="137"/>
      <c r="O1286" s="137"/>
      <c r="P1286" s="100">
        <v>10.18</v>
      </c>
      <c r="Q1286" s="101"/>
      <c r="R1286" s="101"/>
      <c r="S1286" s="101"/>
      <c r="T1286" s="101"/>
      <c r="U1286" s="101"/>
    </row>
    <row r="1287" spans="1:21" ht="26.25" customHeight="1" x14ac:dyDescent="0.25">
      <c r="A1287" s="134" t="s">
        <v>741</v>
      </c>
      <c r="B1287" s="135"/>
      <c r="C1287" s="103" t="s">
        <v>1534</v>
      </c>
      <c r="D1287" s="104"/>
      <c r="E1287" s="104"/>
      <c r="F1287" s="11" t="s">
        <v>1813</v>
      </c>
      <c r="G1287" s="143">
        <v>10.18</v>
      </c>
      <c r="H1287" s="137"/>
      <c r="I1287" s="8">
        <v>10.18</v>
      </c>
      <c r="J1287" s="137"/>
      <c r="K1287" s="137"/>
      <c r="L1287" s="137"/>
      <c r="M1287" s="137"/>
      <c r="N1287" s="137"/>
      <c r="O1287" s="137"/>
      <c r="P1287" s="100">
        <v>10.18</v>
      </c>
      <c r="Q1287" s="101"/>
      <c r="R1287" s="101"/>
      <c r="S1287" s="101"/>
      <c r="T1287" s="101"/>
      <c r="U1287" s="101"/>
    </row>
    <row r="1288" spans="1:21" ht="16.5" customHeight="1" x14ac:dyDescent="0.25">
      <c r="A1288" s="134" t="s">
        <v>742</v>
      </c>
      <c r="B1288" s="135"/>
      <c r="C1288" s="103" t="s">
        <v>1535</v>
      </c>
      <c r="D1288" s="104"/>
      <c r="E1288" s="104"/>
      <c r="F1288" s="11" t="s">
        <v>1813</v>
      </c>
      <c r="G1288" s="143">
        <v>17.09</v>
      </c>
      <c r="H1288" s="137"/>
      <c r="I1288" s="8">
        <v>17.09</v>
      </c>
      <c r="J1288" s="137"/>
      <c r="K1288" s="137"/>
      <c r="L1288" s="137"/>
      <c r="M1288" s="137"/>
      <c r="N1288" s="137"/>
      <c r="O1288" s="137"/>
      <c r="P1288" s="100">
        <v>17.09</v>
      </c>
      <c r="Q1288" s="101"/>
      <c r="R1288" s="101"/>
      <c r="S1288" s="101"/>
      <c r="T1288" s="101"/>
      <c r="U1288" s="101"/>
    </row>
    <row r="1289" spans="1:21" ht="27" customHeight="1" x14ac:dyDescent="0.25">
      <c r="A1289" s="134" t="s">
        <v>615</v>
      </c>
      <c r="B1289" s="135"/>
      <c r="C1289" s="163" t="s">
        <v>1536</v>
      </c>
      <c r="D1289" s="164"/>
      <c r="E1289" s="164"/>
      <c r="F1289" s="9"/>
      <c r="G1289" s="137"/>
      <c r="H1289" s="137"/>
      <c r="I1289" s="10"/>
      <c r="J1289" s="137"/>
      <c r="K1289" s="137"/>
      <c r="L1289" s="137"/>
      <c r="M1289" s="137"/>
      <c r="N1289" s="137"/>
      <c r="O1289" s="137"/>
      <c r="P1289" s="101"/>
      <c r="Q1289" s="101"/>
      <c r="R1289" s="101"/>
      <c r="S1289" s="101"/>
      <c r="T1289" s="101"/>
      <c r="U1289" s="101"/>
    </row>
    <row r="1290" spans="1:21" ht="26.25" customHeight="1" x14ac:dyDescent="0.25">
      <c r="A1290" s="134" t="s">
        <v>743</v>
      </c>
      <c r="B1290" s="135"/>
      <c r="C1290" s="163" t="s">
        <v>1537</v>
      </c>
      <c r="D1290" s="164"/>
      <c r="E1290" s="164"/>
      <c r="F1290" s="9"/>
      <c r="G1290" s="137"/>
      <c r="H1290" s="137"/>
      <c r="I1290" s="10"/>
      <c r="J1290" s="137"/>
      <c r="K1290" s="137"/>
      <c r="L1290" s="137"/>
      <c r="M1290" s="137"/>
      <c r="N1290" s="137"/>
      <c r="O1290" s="137"/>
      <c r="P1290" s="101"/>
      <c r="Q1290" s="101"/>
      <c r="R1290" s="101"/>
      <c r="S1290" s="101"/>
      <c r="T1290" s="101"/>
      <c r="U1290" s="101"/>
    </row>
    <row r="1291" spans="1:21" ht="21" customHeight="1" x14ac:dyDescent="0.25">
      <c r="A1291" s="134" t="s">
        <v>744</v>
      </c>
      <c r="B1291" s="135"/>
      <c r="C1291" s="103" t="s">
        <v>1538</v>
      </c>
      <c r="D1291" s="104"/>
      <c r="E1291" s="104"/>
      <c r="F1291" s="11" t="s">
        <v>1813</v>
      </c>
      <c r="G1291" s="143">
        <v>3.28</v>
      </c>
      <c r="H1291" s="137"/>
      <c r="I1291" s="8">
        <v>3.28</v>
      </c>
      <c r="J1291" s="143">
        <v>7.0000000000000007E-2</v>
      </c>
      <c r="K1291" s="137"/>
      <c r="L1291" s="137"/>
      <c r="M1291" s="137"/>
      <c r="N1291" s="137"/>
      <c r="O1291" s="137"/>
      <c r="P1291" s="100">
        <v>3.35</v>
      </c>
      <c r="Q1291" s="101"/>
      <c r="R1291" s="101"/>
      <c r="S1291" s="101"/>
      <c r="T1291" s="101"/>
      <c r="U1291" s="101"/>
    </row>
    <row r="1292" spans="1:21" ht="21" customHeight="1" x14ac:dyDescent="0.25">
      <c r="A1292" s="134" t="s">
        <v>745</v>
      </c>
      <c r="B1292" s="135"/>
      <c r="C1292" s="103" t="s">
        <v>1539</v>
      </c>
      <c r="D1292" s="104"/>
      <c r="E1292" s="104"/>
      <c r="F1292" s="11" t="s">
        <v>1813</v>
      </c>
      <c r="G1292" s="143">
        <v>4.75</v>
      </c>
      <c r="H1292" s="137"/>
      <c r="I1292" s="8">
        <v>4.75</v>
      </c>
      <c r="J1292" s="143">
        <v>7.0000000000000007E-2</v>
      </c>
      <c r="K1292" s="137"/>
      <c r="L1292" s="137"/>
      <c r="M1292" s="137"/>
      <c r="N1292" s="137"/>
      <c r="O1292" s="137"/>
      <c r="P1292" s="100">
        <v>4.82</v>
      </c>
      <c r="Q1292" s="101"/>
      <c r="R1292" s="101"/>
      <c r="S1292" s="101"/>
      <c r="T1292" s="101"/>
      <c r="U1292" s="101"/>
    </row>
    <row r="1293" spans="1:21" ht="31.5" customHeight="1" x14ac:dyDescent="0.25">
      <c r="A1293" s="134" t="s">
        <v>746</v>
      </c>
      <c r="B1293" s="135"/>
      <c r="C1293" s="103" t="s">
        <v>1540</v>
      </c>
      <c r="D1293" s="104"/>
      <c r="E1293" s="104"/>
      <c r="F1293" s="11" t="s">
        <v>1813</v>
      </c>
      <c r="G1293" s="143">
        <v>3.28</v>
      </c>
      <c r="H1293" s="137"/>
      <c r="I1293" s="8">
        <v>3.28</v>
      </c>
      <c r="J1293" s="143">
        <v>7.0000000000000007E-2</v>
      </c>
      <c r="K1293" s="137"/>
      <c r="L1293" s="137"/>
      <c r="M1293" s="137"/>
      <c r="N1293" s="137"/>
      <c r="O1293" s="137"/>
      <c r="P1293" s="100">
        <v>3.35</v>
      </c>
      <c r="Q1293" s="101"/>
      <c r="R1293" s="101"/>
      <c r="S1293" s="101"/>
      <c r="T1293" s="101"/>
      <c r="U1293" s="101"/>
    </row>
    <row r="1294" spans="1:21" ht="52.5" customHeight="1" x14ac:dyDescent="0.25">
      <c r="A1294" s="134" t="s">
        <v>747</v>
      </c>
      <c r="B1294" s="135"/>
      <c r="C1294" s="103" t="s">
        <v>1541</v>
      </c>
      <c r="D1294" s="104"/>
      <c r="E1294" s="104"/>
      <c r="F1294" s="11" t="s">
        <v>1813</v>
      </c>
      <c r="G1294" s="143">
        <v>4.75</v>
      </c>
      <c r="H1294" s="137"/>
      <c r="I1294" s="8">
        <v>4.75</v>
      </c>
      <c r="J1294" s="143">
        <v>7.0000000000000007E-2</v>
      </c>
      <c r="K1294" s="137"/>
      <c r="L1294" s="137"/>
      <c r="M1294" s="137"/>
      <c r="N1294" s="137"/>
      <c r="O1294" s="137"/>
      <c r="P1294" s="100">
        <v>4.82</v>
      </c>
      <c r="Q1294" s="101"/>
      <c r="R1294" s="101"/>
      <c r="S1294" s="101"/>
      <c r="T1294" s="101"/>
      <c r="U1294" s="101"/>
    </row>
    <row r="1295" spans="1:21" ht="28.5" customHeight="1" x14ac:dyDescent="0.25">
      <c r="A1295" s="134" t="s">
        <v>748</v>
      </c>
      <c r="B1295" s="135"/>
      <c r="C1295" s="103" t="s">
        <v>1542</v>
      </c>
      <c r="D1295" s="104"/>
      <c r="E1295" s="104"/>
      <c r="F1295" s="11" t="s">
        <v>1813</v>
      </c>
      <c r="G1295" s="143">
        <v>4.75</v>
      </c>
      <c r="H1295" s="137"/>
      <c r="I1295" s="8">
        <v>4.75</v>
      </c>
      <c r="J1295" s="143">
        <v>7.0000000000000007E-2</v>
      </c>
      <c r="K1295" s="137"/>
      <c r="L1295" s="137"/>
      <c r="M1295" s="137"/>
      <c r="N1295" s="137"/>
      <c r="O1295" s="137"/>
      <c r="P1295" s="100">
        <v>4.82</v>
      </c>
      <c r="Q1295" s="101"/>
      <c r="R1295" s="101"/>
      <c r="S1295" s="101"/>
      <c r="T1295" s="101"/>
      <c r="U1295" s="101"/>
    </row>
    <row r="1296" spans="1:21" ht="51.75" customHeight="1" x14ac:dyDescent="0.25">
      <c r="A1296" s="134" t="s">
        <v>616</v>
      </c>
      <c r="B1296" s="135"/>
      <c r="C1296" s="103" t="s">
        <v>1543</v>
      </c>
      <c r="D1296" s="104"/>
      <c r="E1296" s="104"/>
      <c r="F1296" s="11" t="s">
        <v>1832</v>
      </c>
      <c r="G1296" s="143">
        <v>3.64</v>
      </c>
      <c r="H1296" s="137"/>
      <c r="I1296" s="8">
        <v>3.64</v>
      </c>
      <c r="J1296" s="137"/>
      <c r="K1296" s="137"/>
      <c r="L1296" s="137"/>
      <c r="M1296" s="137"/>
      <c r="N1296" s="137"/>
      <c r="O1296" s="137"/>
      <c r="P1296" s="100">
        <v>3.64</v>
      </c>
      <c r="Q1296" s="101"/>
      <c r="R1296" s="101"/>
      <c r="S1296" s="101"/>
      <c r="T1296" s="101"/>
      <c r="U1296" s="101"/>
    </row>
    <row r="1297" spans="1:21" ht="26.25" customHeight="1" x14ac:dyDescent="0.25">
      <c r="A1297" s="134" t="s">
        <v>617</v>
      </c>
      <c r="B1297" s="135"/>
      <c r="C1297" s="163" t="s">
        <v>1544</v>
      </c>
      <c r="D1297" s="164"/>
      <c r="E1297" s="164"/>
      <c r="F1297" s="9"/>
      <c r="G1297" s="137"/>
      <c r="H1297" s="137"/>
      <c r="I1297" s="10"/>
      <c r="J1297" s="137"/>
      <c r="K1297" s="137"/>
      <c r="L1297" s="137"/>
      <c r="M1297" s="137"/>
      <c r="N1297" s="137"/>
      <c r="O1297" s="137"/>
      <c r="P1297" s="101"/>
      <c r="Q1297" s="101"/>
      <c r="R1297" s="101"/>
      <c r="S1297" s="101"/>
      <c r="T1297" s="101"/>
      <c r="U1297" s="101"/>
    </row>
    <row r="1298" spans="1:21" ht="26.25" customHeight="1" x14ac:dyDescent="0.25">
      <c r="A1298" s="134" t="s">
        <v>749</v>
      </c>
      <c r="B1298" s="135"/>
      <c r="C1298" s="103" t="s">
        <v>1545</v>
      </c>
      <c r="D1298" s="104"/>
      <c r="E1298" s="104"/>
      <c r="F1298" s="11" t="s">
        <v>1842</v>
      </c>
      <c r="G1298" s="137"/>
      <c r="H1298" s="137"/>
      <c r="I1298" s="10"/>
      <c r="J1298" s="143">
        <v>3.31</v>
      </c>
      <c r="K1298" s="137"/>
      <c r="L1298" s="137"/>
      <c r="M1298" s="137"/>
      <c r="N1298" s="137"/>
      <c r="O1298" s="137"/>
      <c r="P1298" s="100">
        <v>3.31</v>
      </c>
      <c r="Q1298" s="101"/>
      <c r="R1298" s="101"/>
      <c r="S1298" s="101"/>
      <c r="T1298" s="101"/>
      <c r="U1298" s="101"/>
    </row>
    <row r="1299" spans="1:21" ht="18.75" customHeight="1" x14ac:dyDescent="0.25">
      <c r="A1299" s="134" t="s">
        <v>750</v>
      </c>
      <c r="B1299" s="135"/>
      <c r="C1299" s="103" t="s">
        <v>1546</v>
      </c>
      <c r="D1299" s="104"/>
      <c r="E1299" s="104"/>
      <c r="F1299" s="11" t="s">
        <v>1842</v>
      </c>
      <c r="G1299" s="137"/>
      <c r="H1299" s="137"/>
      <c r="I1299" s="43"/>
      <c r="J1299" s="143">
        <v>1.24</v>
      </c>
      <c r="K1299" s="137"/>
      <c r="L1299" s="137"/>
      <c r="M1299" s="137"/>
      <c r="N1299" s="137"/>
      <c r="O1299" s="137"/>
      <c r="P1299" s="100">
        <v>1.24</v>
      </c>
      <c r="Q1299" s="101"/>
      <c r="R1299" s="101"/>
      <c r="S1299" s="101"/>
      <c r="T1299" s="101"/>
      <c r="U1299" s="101"/>
    </row>
    <row r="1300" spans="1:21" ht="18.75" customHeight="1" x14ac:dyDescent="0.25">
      <c r="A1300" s="203" t="s">
        <v>1909</v>
      </c>
      <c r="B1300" s="204"/>
      <c r="C1300" s="204"/>
      <c r="D1300" s="204"/>
      <c r="E1300" s="204"/>
      <c r="F1300" s="204"/>
      <c r="G1300" s="204"/>
      <c r="H1300" s="204"/>
      <c r="I1300" s="204"/>
      <c r="J1300" s="204"/>
      <c r="K1300" s="204"/>
      <c r="L1300" s="204"/>
      <c r="M1300" s="204"/>
      <c r="N1300" s="204"/>
      <c r="O1300" s="204"/>
      <c r="P1300" s="204"/>
      <c r="Q1300" s="204"/>
      <c r="R1300" s="204"/>
      <c r="S1300" s="204"/>
      <c r="T1300" s="204"/>
      <c r="U1300" s="204"/>
    </row>
    <row r="1301" spans="1:21" ht="16.5" customHeight="1" x14ac:dyDescent="0.25">
      <c r="A1301" s="165">
        <v>1</v>
      </c>
      <c r="B1301" s="166"/>
      <c r="C1301" s="205" t="s">
        <v>1910</v>
      </c>
      <c r="D1301" s="206"/>
      <c r="E1301" s="206"/>
      <c r="F1301" s="46"/>
      <c r="G1301" s="137"/>
      <c r="H1301" s="137"/>
      <c r="I1301" s="43"/>
      <c r="J1301" s="137"/>
      <c r="K1301" s="137"/>
      <c r="L1301" s="137"/>
      <c r="M1301" s="137"/>
      <c r="N1301" s="137"/>
      <c r="O1301" s="137"/>
      <c r="P1301" s="101"/>
      <c r="Q1301" s="101"/>
      <c r="R1301" s="101"/>
      <c r="S1301" s="101"/>
      <c r="T1301" s="101"/>
      <c r="U1301" s="101"/>
    </row>
    <row r="1302" spans="1:21" ht="28.5" customHeight="1" x14ac:dyDescent="0.25">
      <c r="A1302" s="207" t="s">
        <v>53</v>
      </c>
      <c r="B1302" s="208"/>
      <c r="C1302" s="209" t="s">
        <v>1911</v>
      </c>
      <c r="D1302" s="210"/>
      <c r="E1302" s="210"/>
      <c r="F1302" s="47" t="s">
        <v>1831</v>
      </c>
      <c r="G1302" s="185">
        <v>4.49</v>
      </c>
      <c r="H1302" s="136"/>
      <c r="I1302" s="48">
        <v>4.49</v>
      </c>
      <c r="J1302" s="185">
        <v>0.04</v>
      </c>
      <c r="K1302" s="136"/>
      <c r="L1302" s="136"/>
      <c r="M1302" s="136"/>
      <c r="N1302" s="136"/>
      <c r="O1302" s="136"/>
      <c r="P1302" s="133">
        <v>4.53</v>
      </c>
      <c r="Q1302" s="126"/>
      <c r="R1302" s="126"/>
      <c r="S1302" s="126"/>
      <c r="T1302" s="126"/>
      <c r="U1302" s="126"/>
    </row>
    <row r="1303" spans="1:21" ht="29.25" customHeight="1" x14ac:dyDescent="0.25">
      <c r="A1303" s="207" t="s">
        <v>54</v>
      </c>
      <c r="B1303" s="208"/>
      <c r="C1303" s="209" t="s">
        <v>1912</v>
      </c>
      <c r="D1303" s="210"/>
      <c r="E1303" s="210"/>
      <c r="F1303" s="47" t="s">
        <v>1831</v>
      </c>
      <c r="G1303" s="185">
        <v>2.4500000000000002</v>
      </c>
      <c r="H1303" s="136"/>
      <c r="I1303" s="48">
        <v>2.4500000000000002</v>
      </c>
      <c r="J1303" s="185">
        <v>0.04</v>
      </c>
      <c r="K1303" s="136"/>
      <c r="L1303" s="136"/>
      <c r="M1303" s="136"/>
      <c r="N1303" s="136"/>
      <c r="O1303" s="136"/>
      <c r="P1303" s="133">
        <v>2.4900000000000002</v>
      </c>
      <c r="Q1303" s="126"/>
      <c r="R1303" s="126"/>
      <c r="S1303" s="126"/>
      <c r="T1303" s="126"/>
      <c r="U1303" s="126"/>
    </row>
    <row r="1304" spans="1:21" ht="16.5" customHeight="1" x14ac:dyDescent="0.25">
      <c r="A1304" s="165">
        <v>2</v>
      </c>
      <c r="B1304" s="166"/>
      <c r="C1304" s="205" t="s">
        <v>1913</v>
      </c>
      <c r="D1304" s="206"/>
      <c r="E1304" s="206"/>
      <c r="F1304" s="46"/>
      <c r="G1304" s="137"/>
      <c r="H1304" s="137"/>
      <c r="I1304" s="43"/>
      <c r="J1304" s="137"/>
      <c r="K1304" s="137"/>
      <c r="L1304" s="137"/>
      <c r="M1304" s="137"/>
      <c r="N1304" s="137"/>
      <c r="O1304" s="137"/>
      <c r="P1304" s="101"/>
      <c r="Q1304" s="101"/>
      <c r="R1304" s="101"/>
      <c r="S1304" s="101"/>
      <c r="T1304" s="101"/>
      <c r="U1304" s="101"/>
    </row>
    <row r="1305" spans="1:21" ht="29.25" customHeight="1" x14ac:dyDescent="0.25">
      <c r="A1305" s="207" t="s">
        <v>61</v>
      </c>
      <c r="B1305" s="208"/>
      <c r="C1305" s="209" t="s">
        <v>1914</v>
      </c>
      <c r="D1305" s="210"/>
      <c r="E1305" s="210"/>
      <c r="F1305" s="47" t="s">
        <v>1817</v>
      </c>
      <c r="G1305" s="185">
        <v>4.7699999999999996</v>
      </c>
      <c r="H1305" s="136"/>
      <c r="I1305" s="48">
        <v>4.7699999999999996</v>
      </c>
      <c r="J1305" s="185">
        <v>0.8</v>
      </c>
      <c r="K1305" s="136"/>
      <c r="L1305" s="136"/>
      <c r="M1305" s="136"/>
      <c r="N1305" s="136"/>
      <c r="O1305" s="136"/>
      <c r="P1305" s="133">
        <v>5.57</v>
      </c>
      <c r="Q1305" s="126"/>
      <c r="R1305" s="126"/>
      <c r="S1305" s="126"/>
      <c r="T1305" s="126"/>
      <c r="U1305" s="126"/>
    </row>
    <row r="1306" spans="1:21" ht="28.5" customHeight="1" x14ac:dyDescent="0.25">
      <c r="A1306" s="207" t="s">
        <v>62</v>
      </c>
      <c r="B1306" s="208"/>
      <c r="C1306" s="209" t="s">
        <v>1915</v>
      </c>
      <c r="D1306" s="210"/>
      <c r="E1306" s="210"/>
      <c r="F1306" s="47" t="s">
        <v>1817</v>
      </c>
      <c r="G1306" s="185">
        <v>7.15</v>
      </c>
      <c r="H1306" s="136"/>
      <c r="I1306" s="48">
        <v>7.15</v>
      </c>
      <c r="J1306" s="185">
        <v>0.77</v>
      </c>
      <c r="K1306" s="136"/>
      <c r="L1306" s="136"/>
      <c r="M1306" s="136"/>
      <c r="N1306" s="136"/>
      <c r="O1306" s="136"/>
      <c r="P1306" s="133">
        <v>7.92</v>
      </c>
      <c r="Q1306" s="126"/>
      <c r="R1306" s="126"/>
      <c r="S1306" s="126"/>
      <c r="T1306" s="126"/>
      <c r="U1306" s="126"/>
    </row>
    <row r="1307" spans="1:21" ht="24" customHeight="1" x14ac:dyDescent="0.25">
      <c r="A1307" s="207" t="s">
        <v>63</v>
      </c>
      <c r="B1307" s="208"/>
      <c r="C1307" s="209" t="s">
        <v>1916</v>
      </c>
      <c r="D1307" s="210"/>
      <c r="E1307" s="210"/>
      <c r="F1307" s="47" t="s">
        <v>1817</v>
      </c>
      <c r="G1307" s="185">
        <v>5.96</v>
      </c>
      <c r="H1307" s="136"/>
      <c r="I1307" s="48">
        <v>5.96</v>
      </c>
      <c r="J1307" s="185">
        <v>2.08</v>
      </c>
      <c r="K1307" s="136"/>
      <c r="L1307" s="136"/>
      <c r="M1307" s="136"/>
      <c r="N1307" s="136"/>
      <c r="O1307" s="136"/>
      <c r="P1307" s="133">
        <v>8.0399999999999991</v>
      </c>
      <c r="Q1307" s="126"/>
      <c r="R1307" s="126"/>
      <c r="S1307" s="126"/>
      <c r="T1307" s="126"/>
      <c r="U1307" s="126"/>
    </row>
    <row r="1308" spans="1:21" ht="36" customHeight="1" x14ac:dyDescent="0.25">
      <c r="A1308" s="165">
        <v>3</v>
      </c>
      <c r="B1308" s="166"/>
      <c r="C1308" s="205" t="s">
        <v>1917</v>
      </c>
      <c r="D1308" s="206"/>
      <c r="E1308" s="206"/>
      <c r="F1308" s="46"/>
      <c r="G1308" s="137"/>
      <c r="H1308" s="137"/>
      <c r="I1308" s="43"/>
      <c r="J1308" s="137"/>
      <c r="K1308" s="137"/>
      <c r="L1308" s="137"/>
      <c r="M1308" s="137"/>
      <c r="N1308" s="137"/>
      <c r="O1308" s="137"/>
      <c r="P1308" s="101"/>
      <c r="Q1308" s="101"/>
      <c r="R1308" s="101"/>
      <c r="S1308" s="101"/>
      <c r="T1308" s="101"/>
      <c r="U1308" s="101"/>
    </row>
    <row r="1309" spans="1:21" ht="51.75" customHeight="1" x14ac:dyDescent="0.25">
      <c r="A1309" s="207" t="s">
        <v>5</v>
      </c>
      <c r="B1309" s="208"/>
      <c r="C1309" s="209" t="s">
        <v>1918</v>
      </c>
      <c r="D1309" s="210"/>
      <c r="E1309" s="210"/>
      <c r="F1309" s="47" t="s">
        <v>1842</v>
      </c>
      <c r="G1309" s="136"/>
      <c r="H1309" s="136"/>
      <c r="I1309" s="44"/>
      <c r="J1309" s="185">
        <v>0.14000000000000001</v>
      </c>
      <c r="K1309" s="136"/>
      <c r="L1309" s="136"/>
      <c r="M1309" s="136"/>
      <c r="N1309" s="136"/>
      <c r="O1309" s="136"/>
      <c r="P1309" s="133">
        <v>0.14000000000000001</v>
      </c>
      <c r="Q1309" s="126"/>
      <c r="R1309" s="126"/>
      <c r="S1309" s="126"/>
      <c r="T1309" s="126"/>
      <c r="U1309" s="126"/>
    </row>
    <row r="1310" spans="1:21" ht="51.75" customHeight="1" x14ac:dyDescent="0.25">
      <c r="A1310" s="207" t="s">
        <v>8</v>
      </c>
      <c r="B1310" s="208"/>
      <c r="C1310" s="209" t="s">
        <v>1919</v>
      </c>
      <c r="D1310" s="210"/>
      <c r="E1310" s="210"/>
      <c r="F1310" s="47" t="s">
        <v>1842</v>
      </c>
      <c r="G1310" s="136"/>
      <c r="H1310" s="136"/>
      <c r="I1310" s="44"/>
      <c r="J1310" s="185">
        <v>0.14000000000000001</v>
      </c>
      <c r="K1310" s="136"/>
      <c r="L1310" s="136"/>
      <c r="M1310" s="136"/>
      <c r="N1310" s="136"/>
      <c r="O1310" s="136"/>
      <c r="P1310" s="133">
        <v>0.14000000000000001</v>
      </c>
      <c r="Q1310" s="126"/>
      <c r="R1310" s="126"/>
      <c r="S1310" s="126"/>
      <c r="T1310" s="126"/>
      <c r="U1310" s="126"/>
    </row>
    <row r="1311" spans="1:21" ht="15" customHeight="1" x14ac:dyDescent="0.25">
      <c r="A1311" s="186" t="s">
        <v>751</v>
      </c>
      <c r="B1311" s="187"/>
      <c r="C1311" s="187"/>
      <c r="D1311" s="187"/>
      <c r="E1311" s="187"/>
      <c r="F1311" s="187"/>
      <c r="G1311" s="187"/>
      <c r="H1311" s="187"/>
      <c r="I1311" s="187"/>
      <c r="J1311" s="187"/>
      <c r="K1311" s="187"/>
      <c r="L1311" s="187"/>
      <c r="M1311" s="187"/>
      <c r="N1311" s="187"/>
      <c r="O1311" s="187"/>
      <c r="P1311" s="187"/>
      <c r="Q1311" s="187"/>
      <c r="R1311" s="187"/>
      <c r="S1311" s="187"/>
      <c r="T1311" s="187"/>
      <c r="U1311" s="187"/>
    </row>
    <row r="1312" spans="1:21" ht="25.5" customHeight="1" x14ac:dyDescent="0.25">
      <c r="A1312" s="165">
        <v>1</v>
      </c>
      <c r="B1312" s="166"/>
      <c r="C1312" s="129" t="s">
        <v>1547</v>
      </c>
      <c r="D1312" s="130"/>
      <c r="E1312" s="130"/>
      <c r="F1312" s="4"/>
      <c r="G1312" s="136"/>
      <c r="H1312" s="136"/>
      <c r="I1312" s="5"/>
      <c r="J1312" s="136"/>
      <c r="K1312" s="136"/>
      <c r="L1312" s="136"/>
      <c r="M1312" s="136"/>
      <c r="N1312" s="136"/>
      <c r="O1312" s="136"/>
      <c r="P1312" s="126"/>
      <c r="Q1312" s="126"/>
      <c r="R1312" s="126"/>
      <c r="S1312" s="126"/>
      <c r="T1312" s="126"/>
      <c r="U1312" s="126"/>
    </row>
    <row r="1313" spans="1:21" ht="42" customHeight="1" x14ac:dyDescent="0.25">
      <c r="A1313" s="134" t="s">
        <v>53</v>
      </c>
      <c r="B1313" s="135"/>
      <c r="C1313" s="103" t="s">
        <v>1548</v>
      </c>
      <c r="D1313" s="104"/>
      <c r="E1313" s="104"/>
      <c r="F1313" s="11" t="s">
        <v>1813</v>
      </c>
      <c r="G1313" s="143">
        <v>7.54</v>
      </c>
      <c r="H1313" s="137"/>
      <c r="I1313" s="8">
        <v>9.0500000000000007</v>
      </c>
      <c r="J1313" s="143">
        <v>0.04</v>
      </c>
      <c r="K1313" s="137"/>
      <c r="L1313" s="137"/>
      <c r="M1313" s="137"/>
      <c r="N1313" s="137"/>
      <c r="O1313" s="137"/>
      <c r="P1313" s="100">
        <v>9.09</v>
      </c>
      <c r="Q1313" s="101"/>
      <c r="R1313" s="101"/>
      <c r="S1313" s="101"/>
      <c r="T1313" s="101"/>
      <c r="U1313" s="101"/>
    </row>
    <row r="1314" spans="1:21" ht="42" customHeight="1" x14ac:dyDescent="0.25">
      <c r="A1314" s="134" t="s">
        <v>54</v>
      </c>
      <c r="B1314" s="135"/>
      <c r="C1314" s="103" t="s">
        <v>1549</v>
      </c>
      <c r="D1314" s="104"/>
      <c r="E1314" s="104"/>
      <c r="F1314" s="11" t="s">
        <v>1813</v>
      </c>
      <c r="G1314" s="143">
        <v>1.36</v>
      </c>
      <c r="H1314" s="137"/>
      <c r="I1314" s="8">
        <v>1.63</v>
      </c>
      <c r="J1314" s="143">
        <v>0.01</v>
      </c>
      <c r="K1314" s="137"/>
      <c r="L1314" s="137"/>
      <c r="M1314" s="137"/>
      <c r="N1314" s="137"/>
      <c r="O1314" s="137"/>
      <c r="P1314" s="100">
        <v>1.64</v>
      </c>
      <c r="Q1314" s="101"/>
      <c r="R1314" s="101"/>
      <c r="S1314" s="101"/>
      <c r="T1314" s="101"/>
      <c r="U1314" s="101"/>
    </row>
    <row r="1315" spans="1:21" ht="73.5" customHeight="1" x14ac:dyDescent="0.25">
      <c r="A1315" s="134" t="s">
        <v>55</v>
      </c>
      <c r="B1315" s="135"/>
      <c r="C1315" s="103" t="s">
        <v>1550</v>
      </c>
      <c r="D1315" s="104"/>
      <c r="E1315" s="104"/>
      <c r="F1315" s="11" t="s">
        <v>1813</v>
      </c>
      <c r="G1315" s="143">
        <v>16.170000000000002</v>
      </c>
      <c r="H1315" s="137"/>
      <c r="I1315" s="8">
        <v>19.399999999999999</v>
      </c>
      <c r="J1315" s="143">
        <v>0.05</v>
      </c>
      <c r="K1315" s="137"/>
      <c r="L1315" s="137"/>
      <c r="M1315" s="137"/>
      <c r="N1315" s="137"/>
      <c r="O1315" s="137"/>
      <c r="P1315" s="100">
        <v>19.45</v>
      </c>
      <c r="Q1315" s="101"/>
      <c r="R1315" s="101"/>
      <c r="S1315" s="101"/>
      <c r="T1315" s="101"/>
      <c r="U1315" s="101"/>
    </row>
    <row r="1316" spans="1:21" ht="26.25" customHeight="1" x14ac:dyDescent="0.25">
      <c r="A1316" s="165">
        <v>2</v>
      </c>
      <c r="B1316" s="166"/>
      <c r="C1316" s="129" t="s">
        <v>1551</v>
      </c>
      <c r="D1316" s="130"/>
      <c r="E1316" s="130"/>
      <c r="F1316" s="4"/>
      <c r="G1316" s="136"/>
      <c r="H1316" s="136"/>
      <c r="I1316" s="5"/>
      <c r="J1316" s="136"/>
      <c r="K1316" s="136"/>
      <c r="L1316" s="136"/>
      <c r="M1316" s="136"/>
      <c r="N1316" s="136"/>
      <c r="O1316" s="136"/>
      <c r="P1316" s="126"/>
      <c r="Q1316" s="126"/>
      <c r="R1316" s="126"/>
      <c r="S1316" s="126"/>
      <c r="T1316" s="126"/>
      <c r="U1316" s="126"/>
    </row>
    <row r="1317" spans="1:21" ht="52.5" customHeight="1" x14ac:dyDescent="0.25">
      <c r="A1317" s="134" t="s">
        <v>61</v>
      </c>
      <c r="B1317" s="135"/>
      <c r="C1317" s="103" t="s">
        <v>1552</v>
      </c>
      <c r="D1317" s="104"/>
      <c r="E1317" s="104"/>
      <c r="F1317" s="11" t="s">
        <v>1813</v>
      </c>
      <c r="G1317" s="143">
        <v>7.69</v>
      </c>
      <c r="H1317" s="137"/>
      <c r="I1317" s="8">
        <v>9.23</v>
      </c>
      <c r="J1317" s="143">
        <v>0.01</v>
      </c>
      <c r="K1317" s="137"/>
      <c r="L1317" s="137"/>
      <c r="M1317" s="137"/>
      <c r="N1317" s="137"/>
      <c r="O1317" s="137"/>
      <c r="P1317" s="100">
        <v>9.24</v>
      </c>
      <c r="Q1317" s="101"/>
      <c r="R1317" s="101"/>
      <c r="S1317" s="101"/>
      <c r="T1317" s="101"/>
      <c r="U1317" s="101"/>
    </row>
    <row r="1318" spans="1:21" ht="63" customHeight="1" x14ac:dyDescent="0.25">
      <c r="A1318" s="134" t="s">
        <v>62</v>
      </c>
      <c r="B1318" s="135"/>
      <c r="C1318" s="103" t="s">
        <v>1553</v>
      </c>
      <c r="D1318" s="104"/>
      <c r="E1318" s="104"/>
      <c r="F1318" s="11" t="s">
        <v>1844</v>
      </c>
      <c r="G1318" s="143">
        <v>8.52</v>
      </c>
      <c r="H1318" s="137"/>
      <c r="I1318" s="8">
        <v>10.220000000000001</v>
      </c>
      <c r="J1318" s="137"/>
      <c r="K1318" s="137"/>
      <c r="L1318" s="137"/>
      <c r="M1318" s="137"/>
      <c r="N1318" s="137"/>
      <c r="O1318" s="137"/>
      <c r="P1318" s="100">
        <v>10.220000000000001</v>
      </c>
      <c r="Q1318" s="101"/>
      <c r="R1318" s="101"/>
      <c r="S1318" s="101"/>
      <c r="T1318" s="101"/>
      <c r="U1318" s="101"/>
    </row>
    <row r="1319" spans="1:21" ht="12" customHeight="1" x14ac:dyDescent="0.25">
      <c r="A1319" s="186" t="s">
        <v>752</v>
      </c>
      <c r="B1319" s="187"/>
      <c r="C1319" s="187"/>
      <c r="D1319" s="187"/>
      <c r="E1319" s="187"/>
      <c r="F1319" s="187"/>
      <c r="G1319" s="187"/>
      <c r="H1319" s="187"/>
      <c r="I1319" s="187"/>
      <c r="J1319" s="187"/>
      <c r="K1319" s="187"/>
      <c r="L1319" s="187"/>
      <c r="M1319" s="187"/>
      <c r="N1319" s="187"/>
      <c r="O1319" s="187"/>
      <c r="P1319" s="187"/>
      <c r="Q1319" s="187"/>
      <c r="R1319" s="187"/>
      <c r="S1319" s="187"/>
      <c r="T1319" s="187"/>
      <c r="U1319" s="187"/>
    </row>
    <row r="1320" spans="1:21" ht="52.5" customHeight="1" x14ac:dyDescent="0.25">
      <c r="A1320" s="165">
        <v>1</v>
      </c>
      <c r="B1320" s="166"/>
      <c r="C1320" s="163" t="s">
        <v>1554</v>
      </c>
      <c r="D1320" s="164"/>
      <c r="E1320" s="164"/>
      <c r="F1320" s="7" t="s">
        <v>1824</v>
      </c>
      <c r="G1320" s="143">
        <v>6.6</v>
      </c>
      <c r="H1320" s="137"/>
      <c r="I1320" s="8">
        <v>7.92</v>
      </c>
      <c r="J1320" s="137"/>
      <c r="K1320" s="137"/>
      <c r="L1320" s="137"/>
      <c r="M1320" s="137"/>
      <c r="N1320" s="137"/>
      <c r="O1320" s="137"/>
      <c r="P1320" s="100">
        <v>7.92</v>
      </c>
      <c r="Q1320" s="101"/>
      <c r="R1320" s="101"/>
      <c r="S1320" s="101"/>
      <c r="T1320" s="101"/>
      <c r="U1320" s="101"/>
    </row>
    <row r="1321" spans="1:21" ht="14.25" customHeight="1" x14ac:dyDescent="0.25">
      <c r="A1321" s="186" t="s">
        <v>753</v>
      </c>
      <c r="B1321" s="187"/>
      <c r="C1321" s="187"/>
      <c r="D1321" s="187"/>
      <c r="E1321" s="187"/>
      <c r="F1321" s="187"/>
      <c r="G1321" s="187"/>
      <c r="H1321" s="187"/>
      <c r="I1321" s="187"/>
      <c r="J1321" s="187"/>
      <c r="K1321" s="187"/>
      <c r="L1321" s="187"/>
      <c r="M1321" s="187"/>
      <c r="N1321" s="187"/>
      <c r="O1321" s="187"/>
      <c r="P1321" s="187"/>
      <c r="Q1321" s="187"/>
      <c r="R1321" s="187"/>
      <c r="S1321" s="187"/>
      <c r="T1321" s="187"/>
      <c r="U1321" s="187"/>
    </row>
    <row r="1322" spans="1:21" ht="26.25" customHeight="1" x14ac:dyDescent="0.25">
      <c r="A1322" s="165">
        <v>1</v>
      </c>
      <c r="B1322" s="166"/>
      <c r="C1322" s="129" t="s">
        <v>1555</v>
      </c>
      <c r="D1322" s="130"/>
      <c r="E1322" s="130"/>
      <c r="F1322" s="4"/>
      <c r="G1322" s="136"/>
      <c r="H1322" s="136"/>
      <c r="I1322" s="5"/>
      <c r="J1322" s="136"/>
      <c r="K1322" s="136"/>
      <c r="L1322" s="136"/>
      <c r="M1322" s="136"/>
      <c r="N1322" s="136"/>
      <c r="O1322" s="136"/>
      <c r="P1322" s="126"/>
      <c r="Q1322" s="126"/>
      <c r="R1322" s="126"/>
      <c r="S1322" s="126"/>
      <c r="T1322" s="126"/>
      <c r="U1322" s="126"/>
    </row>
    <row r="1323" spans="1:21" ht="39" customHeight="1" x14ac:dyDescent="0.25">
      <c r="A1323" s="134" t="s">
        <v>53</v>
      </c>
      <c r="B1323" s="135"/>
      <c r="C1323" s="103" t="s">
        <v>1556</v>
      </c>
      <c r="D1323" s="104"/>
      <c r="E1323" s="104"/>
      <c r="F1323" s="11" t="s">
        <v>1813</v>
      </c>
      <c r="G1323" s="143">
        <v>4.3899999999999997</v>
      </c>
      <c r="H1323" s="137"/>
      <c r="I1323" s="8">
        <v>4.3899999999999997</v>
      </c>
      <c r="J1323" s="143">
        <v>0.13</v>
      </c>
      <c r="K1323" s="137"/>
      <c r="L1323" s="137"/>
      <c r="M1323" s="137"/>
      <c r="N1323" s="137"/>
      <c r="O1323" s="137"/>
      <c r="P1323" s="100">
        <v>4.5199999999999996</v>
      </c>
      <c r="Q1323" s="101"/>
      <c r="R1323" s="101"/>
      <c r="S1323" s="101"/>
      <c r="T1323" s="101"/>
      <c r="U1323" s="101"/>
    </row>
    <row r="1324" spans="1:21" ht="41.25" customHeight="1" x14ac:dyDescent="0.25">
      <c r="A1324" s="134" t="s">
        <v>54</v>
      </c>
      <c r="B1324" s="135"/>
      <c r="C1324" s="103" t="s">
        <v>1557</v>
      </c>
      <c r="D1324" s="104"/>
      <c r="E1324" s="104"/>
      <c r="F1324" s="11" t="s">
        <v>1813</v>
      </c>
      <c r="G1324" s="143">
        <v>3.6</v>
      </c>
      <c r="H1324" s="137"/>
      <c r="I1324" s="8">
        <v>3.6</v>
      </c>
      <c r="J1324" s="143">
        <v>0.13</v>
      </c>
      <c r="K1324" s="137"/>
      <c r="L1324" s="137"/>
      <c r="M1324" s="137"/>
      <c r="N1324" s="137"/>
      <c r="O1324" s="137"/>
      <c r="P1324" s="100">
        <v>3.73</v>
      </c>
      <c r="Q1324" s="101"/>
      <c r="R1324" s="101"/>
      <c r="S1324" s="101"/>
      <c r="T1324" s="101"/>
      <c r="U1324" s="101"/>
    </row>
    <row r="1325" spans="1:21" ht="41.25" customHeight="1" x14ac:dyDescent="0.25">
      <c r="A1325" s="134" t="s">
        <v>55</v>
      </c>
      <c r="B1325" s="135"/>
      <c r="C1325" s="103" t="s">
        <v>1558</v>
      </c>
      <c r="D1325" s="104"/>
      <c r="E1325" s="104"/>
      <c r="F1325" s="11" t="s">
        <v>1813</v>
      </c>
      <c r="G1325" s="143">
        <v>7.31</v>
      </c>
      <c r="H1325" s="137"/>
      <c r="I1325" s="8">
        <v>7.31</v>
      </c>
      <c r="J1325" s="143">
        <v>0.13</v>
      </c>
      <c r="K1325" s="137"/>
      <c r="L1325" s="137"/>
      <c r="M1325" s="137"/>
      <c r="N1325" s="137"/>
      <c r="O1325" s="137"/>
      <c r="P1325" s="100">
        <v>7.44</v>
      </c>
      <c r="Q1325" s="101"/>
      <c r="R1325" s="101"/>
      <c r="S1325" s="101"/>
      <c r="T1325" s="101"/>
      <c r="U1325" s="101"/>
    </row>
    <row r="1326" spans="1:21" ht="43.5" customHeight="1" x14ac:dyDescent="0.25">
      <c r="A1326" s="134" t="s">
        <v>56</v>
      </c>
      <c r="B1326" s="135"/>
      <c r="C1326" s="103" t="s">
        <v>1559</v>
      </c>
      <c r="D1326" s="104"/>
      <c r="E1326" s="104"/>
      <c r="F1326" s="11" t="s">
        <v>1813</v>
      </c>
      <c r="G1326" s="143">
        <v>5.99</v>
      </c>
      <c r="H1326" s="137"/>
      <c r="I1326" s="8">
        <v>5.99</v>
      </c>
      <c r="J1326" s="143">
        <v>0.13</v>
      </c>
      <c r="K1326" s="137"/>
      <c r="L1326" s="137"/>
      <c r="M1326" s="137"/>
      <c r="N1326" s="137"/>
      <c r="O1326" s="137"/>
      <c r="P1326" s="100">
        <v>6.12</v>
      </c>
      <c r="Q1326" s="101"/>
      <c r="R1326" s="101"/>
      <c r="S1326" s="101"/>
      <c r="T1326" s="101"/>
      <c r="U1326" s="101"/>
    </row>
    <row r="1327" spans="1:21" ht="29.25" customHeight="1" x14ac:dyDescent="0.25">
      <c r="A1327" s="134" t="s">
        <v>57</v>
      </c>
      <c r="B1327" s="135"/>
      <c r="C1327" s="103" t="s">
        <v>1560</v>
      </c>
      <c r="D1327" s="104"/>
      <c r="E1327" s="104"/>
      <c r="F1327" s="11" t="s">
        <v>1813</v>
      </c>
      <c r="G1327" s="143">
        <v>4.3899999999999997</v>
      </c>
      <c r="H1327" s="137"/>
      <c r="I1327" s="8">
        <v>4.3899999999999997</v>
      </c>
      <c r="J1327" s="143">
        <v>0.13</v>
      </c>
      <c r="K1327" s="137"/>
      <c r="L1327" s="137"/>
      <c r="M1327" s="137"/>
      <c r="N1327" s="137"/>
      <c r="O1327" s="137"/>
      <c r="P1327" s="100">
        <v>4.5199999999999996</v>
      </c>
      <c r="Q1327" s="101"/>
      <c r="R1327" s="101"/>
      <c r="S1327" s="101"/>
      <c r="T1327" s="101"/>
      <c r="U1327" s="101"/>
    </row>
    <row r="1328" spans="1:21" ht="28.5" customHeight="1" x14ac:dyDescent="0.25">
      <c r="A1328" s="134" t="s">
        <v>58</v>
      </c>
      <c r="B1328" s="135"/>
      <c r="C1328" s="103" t="s">
        <v>1561</v>
      </c>
      <c r="D1328" s="104"/>
      <c r="E1328" s="104"/>
      <c r="F1328" s="11" t="s">
        <v>1813</v>
      </c>
      <c r="G1328" s="143">
        <v>3.6</v>
      </c>
      <c r="H1328" s="137"/>
      <c r="I1328" s="8">
        <v>3.6</v>
      </c>
      <c r="J1328" s="143">
        <v>0.13</v>
      </c>
      <c r="K1328" s="137"/>
      <c r="L1328" s="137"/>
      <c r="M1328" s="137"/>
      <c r="N1328" s="137"/>
      <c r="O1328" s="137"/>
      <c r="P1328" s="100">
        <v>3.73</v>
      </c>
      <c r="Q1328" s="101"/>
      <c r="R1328" s="101"/>
      <c r="S1328" s="101"/>
      <c r="T1328" s="101"/>
      <c r="U1328" s="101"/>
    </row>
    <row r="1329" spans="1:21" ht="39" customHeight="1" x14ac:dyDescent="0.25">
      <c r="A1329" s="134" t="s">
        <v>59</v>
      </c>
      <c r="B1329" s="135"/>
      <c r="C1329" s="103" t="s">
        <v>1562</v>
      </c>
      <c r="D1329" s="104"/>
      <c r="E1329" s="104"/>
      <c r="F1329" s="11" t="s">
        <v>1813</v>
      </c>
      <c r="G1329" s="143">
        <v>5.84</v>
      </c>
      <c r="H1329" s="137"/>
      <c r="I1329" s="8">
        <v>5.84</v>
      </c>
      <c r="J1329" s="143">
        <v>0.13</v>
      </c>
      <c r="K1329" s="137"/>
      <c r="L1329" s="137"/>
      <c r="M1329" s="137"/>
      <c r="N1329" s="137"/>
      <c r="O1329" s="137"/>
      <c r="P1329" s="100">
        <v>5.97</v>
      </c>
      <c r="Q1329" s="101"/>
      <c r="R1329" s="101"/>
      <c r="S1329" s="101"/>
      <c r="T1329" s="101"/>
      <c r="U1329" s="101"/>
    </row>
    <row r="1330" spans="1:21" ht="38.25" customHeight="1" x14ac:dyDescent="0.25">
      <c r="A1330" s="134" t="s">
        <v>60</v>
      </c>
      <c r="B1330" s="135"/>
      <c r="C1330" s="103" t="s">
        <v>1563</v>
      </c>
      <c r="D1330" s="104"/>
      <c r="E1330" s="104"/>
      <c r="F1330" s="11" t="s">
        <v>1813</v>
      </c>
      <c r="G1330" s="143">
        <v>4.79</v>
      </c>
      <c r="H1330" s="137"/>
      <c r="I1330" s="8">
        <v>4.79</v>
      </c>
      <c r="J1330" s="143">
        <v>0.13</v>
      </c>
      <c r="K1330" s="137"/>
      <c r="L1330" s="137"/>
      <c r="M1330" s="137"/>
      <c r="N1330" s="137"/>
      <c r="O1330" s="137"/>
      <c r="P1330" s="100">
        <v>4.92</v>
      </c>
      <c r="Q1330" s="101"/>
      <c r="R1330" s="101"/>
      <c r="S1330" s="101"/>
      <c r="T1330" s="101"/>
      <c r="U1330" s="101"/>
    </row>
    <row r="1331" spans="1:21" ht="27.75" customHeight="1" x14ac:dyDescent="0.25">
      <c r="A1331" s="134" t="s">
        <v>442</v>
      </c>
      <c r="B1331" s="135"/>
      <c r="C1331" s="103" t="s">
        <v>2081</v>
      </c>
      <c r="D1331" s="104"/>
      <c r="E1331" s="104"/>
      <c r="F1331" s="11" t="s">
        <v>1813</v>
      </c>
      <c r="G1331" s="143">
        <v>2.93</v>
      </c>
      <c r="H1331" s="137"/>
      <c r="I1331" s="84">
        <v>2.93</v>
      </c>
      <c r="J1331" s="143">
        <v>0.13</v>
      </c>
      <c r="K1331" s="137"/>
      <c r="L1331" s="137"/>
      <c r="M1331" s="137"/>
      <c r="N1331" s="137"/>
      <c r="O1331" s="137"/>
      <c r="P1331" s="100">
        <f>I1331+J1331</f>
        <v>3.06</v>
      </c>
      <c r="Q1331" s="101"/>
      <c r="R1331" s="101"/>
      <c r="S1331" s="101"/>
      <c r="T1331" s="101"/>
      <c r="U1331" s="101"/>
    </row>
    <row r="1332" spans="1:21" ht="27.75" customHeight="1" x14ac:dyDescent="0.25">
      <c r="A1332" s="134" t="s">
        <v>445</v>
      </c>
      <c r="B1332" s="135"/>
      <c r="C1332" s="103" t="s">
        <v>2082</v>
      </c>
      <c r="D1332" s="104"/>
      <c r="E1332" s="104"/>
      <c r="F1332" s="11" t="s">
        <v>1813</v>
      </c>
      <c r="G1332" s="143">
        <v>2.4</v>
      </c>
      <c r="H1332" s="137"/>
      <c r="I1332" s="84">
        <v>2.4</v>
      </c>
      <c r="J1332" s="143">
        <v>0.13</v>
      </c>
      <c r="K1332" s="137"/>
      <c r="L1332" s="137"/>
      <c r="M1332" s="137"/>
      <c r="N1332" s="137"/>
      <c r="O1332" s="137"/>
      <c r="P1332" s="100">
        <f>I1332+J1332</f>
        <v>2.5299999999999998</v>
      </c>
      <c r="Q1332" s="101"/>
      <c r="R1332" s="101"/>
      <c r="S1332" s="101"/>
      <c r="T1332" s="101"/>
      <c r="U1332" s="101"/>
    </row>
    <row r="1333" spans="1:21" ht="25.5" customHeight="1" x14ac:dyDescent="0.25">
      <c r="A1333" s="165">
        <v>2</v>
      </c>
      <c r="B1333" s="166"/>
      <c r="C1333" s="129" t="s">
        <v>1564</v>
      </c>
      <c r="D1333" s="130"/>
      <c r="E1333" s="130"/>
      <c r="F1333" s="4"/>
      <c r="G1333" s="136"/>
      <c r="H1333" s="136"/>
      <c r="I1333" s="5"/>
      <c r="J1333" s="136"/>
      <c r="K1333" s="136"/>
      <c r="L1333" s="136"/>
      <c r="M1333" s="136"/>
      <c r="N1333" s="136"/>
      <c r="O1333" s="136"/>
      <c r="P1333" s="126"/>
      <c r="Q1333" s="126"/>
      <c r="R1333" s="126"/>
      <c r="S1333" s="126"/>
      <c r="T1333" s="126"/>
      <c r="U1333" s="126"/>
    </row>
    <row r="1334" spans="1:21" ht="27.75" customHeight="1" x14ac:dyDescent="0.25">
      <c r="A1334" s="134" t="s">
        <v>61</v>
      </c>
      <c r="B1334" s="135"/>
      <c r="C1334" s="103" t="s">
        <v>1885</v>
      </c>
      <c r="D1334" s="104"/>
      <c r="E1334" s="104"/>
      <c r="F1334" s="11" t="s">
        <v>1813</v>
      </c>
      <c r="G1334" s="143">
        <v>5.84</v>
      </c>
      <c r="H1334" s="137"/>
      <c r="I1334" s="8">
        <v>5.84</v>
      </c>
      <c r="J1334" s="143">
        <v>0.13</v>
      </c>
      <c r="K1334" s="137"/>
      <c r="L1334" s="137"/>
      <c r="M1334" s="137"/>
      <c r="N1334" s="137"/>
      <c r="O1334" s="137"/>
      <c r="P1334" s="100">
        <v>5.97</v>
      </c>
      <c r="Q1334" s="101"/>
      <c r="R1334" s="101"/>
      <c r="S1334" s="101"/>
      <c r="T1334" s="101"/>
      <c r="U1334" s="101"/>
    </row>
    <row r="1335" spans="1:21" ht="27" customHeight="1" x14ac:dyDescent="0.25">
      <c r="A1335" s="134" t="s">
        <v>62</v>
      </c>
      <c r="B1335" s="135"/>
      <c r="C1335" s="103" t="s">
        <v>1565</v>
      </c>
      <c r="D1335" s="104"/>
      <c r="E1335" s="104"/>
      <c r="F1335" s="11" t="s">
        <v>1813</v>
      </c>
      <c r="G1335" s="143">
        <v>4.79</v>
      </c>
      <c r="H1335" s="137"/>
      <c r="I1335" s="8">
        <v>4.79</v>
      </c>
      <c r="J1335" s="143">
        <v>0.13</v>
      </c>
      <c r="K1335" s="137"/>
      <c r="L1335" s="137"/>
      <c r="M1335" s="137"/>
      <c r="N1335" s="137"/>
      <c r="O1335" s="137"/>
      <c r="P1335" s="100">
        <v>4.92</v>
      </c>
      <c r="Q1335" s="101"/>
      <c r="R1335" s="101"/>
      <c r="S1335" s="101"/>
      <c r="T1335" s="101"/>
      <c r="U1335" s="101"/>
    </row>
    <row r="1336" spans="1:21" ht="30.75" customHeight="1" x14ac:dyDescent="0.25">
      <c r="A1336" s="134" t="s">
        <v>63</v>
      </c>
      <c r="B1336" s="135"/>
      <c r="C1336" s="103" t="s">
        <v>1566</v>
      </c>
      <c r="D1336" s="104"/>
      <c r="E1336" s="104"/>
      <c r="F1336" s="11" t="s">
        <v>1813</v>
      </c>
      <c r="G1336" s="143">
        <v>2.93</v>
      </c>
      <c r="H1336" s="137"/>
      <c r="I1336" s="8">
        <v>2.93</v>
      </c>
      <c r="J1336" s="143">
        <v>0.13</v>
      </c>
      <c r="K1336" s="137"/>
      <c r="L1336" s="137"/>
      <c r="M1336" s="137"/>
      <c r="N1336" s="137"/>
      <c r="O1336" s="137"/>
      <c r="P1336" s="100">
        <v>3.06</v>
      </c>
      <c r="Q1336" s="101"/>
      <c r="R1336" s="101"/>
      <c r="S1336" s="101"/>
      <c r="T1336" s="101"/>
      <c r="U1336" s="101"/>
    </row>
    <row r="1337" spans="1:21" ht="29.25" customHeight="1" x14ac:dyDescent="0.25">
      <c r="A1337" s="134" t="s">
        <v>64</v>
      </c>
      <c r="B1337" s="135"/>
      <c r="C1337" s="103" t="s">
        <v>1567</v>
      </c>
      <c r="D1337" s="104"/>
      <c r="E1337" s="104"/>
      <c r="F1337" s="11" t="s">
        <v>1813</v>
      </c>
      <c r="G1337" s="143">
        <v>2.4</v>
      </c>
      <c r="H1337" s="137"/>
      <c r="I1337" s="8">
        <v>2.4</v>
      </c>
      <c r="J1337" s="143">
        <v>0.13</v>
      </c>
      <c r="K1337" s="137"/>
      <c r="L1337" s="137"/>
      <c r="M1337" s="137"/>
      <c r="N1337" s="137"/>
      <c r="O1337" s="137"/>
      <c r="P1337" s="100">
        <v>2.5299999999999998</v>
      </c>
      <c r="Q1337" s="101"/>
      <c r="R1337" s="101"/>
      <c r="S1337" s="101"/>
      <c r="T1337" s="101"/>
      <c r="U1337" s="101"/>
    </row>
    <row r="1338" spans="1:21" ht="42" customHeight="1" x14ac:dyDescent="0.25">
      <c r="A1338" s="134" t="s">
        <v>65</v>
      </c>
      <c r="B1338" s="135"/>
      <c r="C1338" s="103" t="s">
        <v>1568</v>
      </c>
      <c r="D1338" s="104"/>
      <c r="E1338" s="104"/>
      <c r="F1338" s="11" t="s">
        <v>1813</v>
      </c>
      <c r="G1338" s="143">
        <v>4.3899999999999997</v>
      </c>
      <c r="H1338" s="137"/>
      <c r="I1338" s="8">
        <v>4.3899999999999997</v>
      </c>
      <c r="J1338" s="143">
        <v>0.25</v>
      </c>
      <c r="K1338" s="137"/>
      <c r="L1338" s="137"/>
      <c r="M1338" s="137"/>
      <c r="N1338" s="137"/>
      <c r="O1338" s="137"/>
      <c r="P1338" s="100">
        <v>4.6399999999999997</v>
      </c>
      <c r="Q1338" s="101"/>
      <c r="R1338" s="101"/>
      <c r="S1338" s="101"/>
      <c r="T1338" s="101"/>
      <c r="U1338" s="101"/>
    </row>
    <row r="1339" spans="1:21" ht="40.5" customHeight="1" x14ac:dyDescent="0.25">
      <c r="A1339" s="134" t="s">
        <v>66</v>
      </c>
      <c r="B1339" s="135"/>
      <c r="C1339" s="103" t="s">
        <v>1569</v>
      </c>
      <c r="D1339" s="104"/>
      <c r="E1339" s="104"/>
      <c r="F1339" s="11" t="s">
        <v>1813</v>
      </c>
      <c r="G1339" s="143">
        <v>3.6</v>
      </c>
      <c r="H1339" s="137"/>
      <c r="I1339" s="8">
        <v>3.6</v>
      </c>
      <c r="J1339" s="143">
        <v>0.25</v>
      </c>
      <c r="K1339" s="137"/>
      <c r="L1339" s="137"/>
      <c r="M1339" s="137"/>
      <c r="N1339" s="137"/>
      <c r="O1339" s="137"/>
      <c r="P1339" s="100">
        <v>3.85</v>
      </c>
      <c r="Q1339" s="101"/>
      <c r="R1339" s="101"/>
      <c r="S1339" s="101"/>
      <c r="T1339" s="101"/>
      <c r="U1339" s="101"/>
    </row>
    <row r="1340" spans="1:21" ht="39" customHeight="1" x14ac:dyDescent="0.25">
      <c r="A1340" s="134" t="s">
        <v>67</v>
      </c>
      <c r="B1340" s="135"/>
      <c r="C1340" s="103" t="s">
        <v>1570</v>
      </c>
      <c r="D1340" s="104"/>
      <c r="E1340" s="104"/>
      <c r="F1340" s="11" t="s">
        <v>1813</v>
      </c>
      <c r="G1340" s="143">
        <v>7.31</v>
      </c>
      <c r="H1340" s="137"/>
      <c r="I1340" s="8">
        <v>7.31</v>
      </c>
      <c r="J1340" s="143">
        <v>0.25</v>
      </c>
      <c r="K1340" s="137"/>
      <c r="L1340" s="137"/>
      <c r="M1340" s="137"/>
      <c r="N1340" s="137"/>
      <c r="O1340" s="137"/>
      <c r="P1340" s="100">
        <v>7.56</v>
      </c>
      <c r="Q1340" s="101"/>
      <c r="R1340" s="101"/>
      <c r="S1340" s="101"/>
      <c r="T1340" s="101"/>
      <c r="U1340" s="101"/>
    </row>
    <row r="1341" spans="1:21" ht="39.75" customHeight="1" x14ac:dyDescent="0.25">
      <c r="A1341" s="134" t="s">
        <v>68</v>
      </c>
      <c r="B1341" s="135"/>
      <c r="C1341" s="103" t="s">
        <v>1571</v>
      </c>
      <c r="D1341" s="104"/>
      <c r="E1341" s="104"/>
      <c r="F1341" s="11" t="s">
        <v>1813</v>
      </c>
      <c r="G1341" s="143">
        <v>5.99</v>
      </c>
      <c r="H1341" s="137"/>
      <c r="I1341" s="8">
        <v>5.99</v>
      </c>
      <c r="J1341" s="143">
        <v>0.25</v>
      </c>
      <c r="K1341" s="137"/>
      <c r="L1341" s="137"/>
      <c r="M1341" s="137"/>
      <c r="N1341" s="137"/>
      <c r="O1341" s="137"/>
      <c r="P1341" s="100">
        <v>6.24</v>
      </c>
      <c r="Q1341" s="101"/>
      <c r="R1341" s="101"/>
      <c r="S1341" s="101"/>
      <c r="T1341" s="101"/>
      <c r="U1341" s="101"/>
    </row>
    <row r="1342" spans="1:21" ht="50.25" customHeight="1" x14ac:dyDescent="0.25">
      <c r="A1342" s="134" t="s">
        <v>69</v>
      </c>
      <c r="B1342" s="135"/>
      <c r="C1342" s="103" t="s">
        <v>1572</v>
      </c>
      <c r="D1342" s="104"/>
      <c r="E1342" s="104"/>
      <c r="F1342" s="11" t="s">
        <v>1813</v>
      </c>
      <c r="G1342" s="143">
        <v>8.77</v>
      </c>
      <c r="H1342" s="137"/>
      <c r="I1342" s="8">
        <v>8.77</v>
      </c>
      <c r="J1342" s="143">
        <v>0.25</v>
      </c>
      <c r="K1342" s="137"/>
      <c r="L1342" s="137"/>
      <c r="M1342" s="137"/>
      <c r="N1342" s="137"/>
      <c r="O1342" s="137"/>
      <c r="P1342" s="100">
        <v>9.02</v>
      </c>
      <c r="Q1342" s="101"/>
      <c r="R1342" s="101"/>
      <c r="S1342" s="101"/>
      <c r="T1342" s="101"/>
      <c r="U1342" s="101"/>
    </row>
    <row r="1343" spans="1:21" ht="51.75" customHeight="1" x14ac:dyDescent="0.25">
      <c r="A1343" s="134" t="s">
        <v>70</v>
      </c>
      <c r="B1343" s="135"/>
      <c r="C1343" s="103" t="s">
        <v>1573</v>
      </c>
      <c r="D1343" s="104"/>
      <c r="E1343" s="104"/>
      <c r="F1343" s="11" t="s">
        <v>1813</v>
      </c>
      <c r="G1343" s="143">
        <v>7.19</v>
      </c>
      <c r="H1343" s="137"/>
      <c r="I1343" s="8">
        <v>7.19</v>
      </c>
      <c r="J1343" s="143">
        <v>0.25</v>
      </c>
      <c r="K1343" s="137"/>
      <c r="L1343" s="137"/>
      <c r="M1343" s="137"/>
      <c r="N1343" s="137"/>
      <c r="O1343" s="137"/>
      <c r="P1343" s="100">
        <v>7.44</v>
      </c>
      <c r="Q1343" s="101"/>
      <c r="R1343" s="101"/>
      <c r="S1343" s="101"/>
      <c r="T1343" s="101"/>
      <c r="U1343" s="101"/>
    </row>
    <row r="1344" spans="1:21" ht="65.25" customHeight="1" x14ac:dyDescent="0.25">
      <c r="A1344" s="134" t="s">
        <v>625</v>
      </c>
      <c r="B1344" s="135"/>
      <c r="C1344" s="103" t="s">
        <v>1574</v>
      </c>
      <c r="D1344" s="104"/>
      <c r="E1344" s="104"/>
      <c r="F1344" s="11" t="s">
        <v>1813</v>
      </c>
      <c r="G1344" s="143">
        <v>7.31</v>
      </c>
      <c r="H1344" s="137"/>
      <c r="I1344" s="8">
        <v>7.31</v>
      </c>
      <c r="J1344" s="143">
        <v>0.13</v>
      </c>
      <c r="K1344" s="137"/>
      <c r="L1344" s="137"/>
      <c r="M1344" s="137"/>
      <c r="N1344" s="137"/>
      <c r="O1344" s="137"/>
      <c r="P1344" s="100">
        <v>7.44</v>
      </c>
      <c r="Q1344" s="101"/>
      <c r="R1344" s="101"/>
      <c r="S1344" s="101"/>
      <c r="T1344" s="101"/>
      <c r="U1344" s="101"/>
    </row>
    <row r="1345" spans="1:21" ht="63" customHeight="1" x14ac:dyDescent="0.25">
      <c r="A1345" s="134" t="s">
        <v>626</v>
      </c>
      <c r="B1345" s="135"/>
      <c r="C1345" s="103" t="s">
        <v>1575</v>
      </c>
      <c r="D1345" s="104"/>
      <c r="E1345" s="104"/>
      <c r="F1345" s="11" t="s">
        <v>1813</v>
      </c>
      <c r="G1345" s="143">
        <v>5.99</v>
      </c>
      <c r="H1345" s="137"/>
      <c r="I1345" s="8">
        <v>5.99</v>
      </c>
      <c r="J1345" s="143">
        <v>0.13</v>
      </c>
      <c r="K1345" s="137"/>
      <c r="L1345" s="137"/>
      <c r="M1345" s="137"/>
      <c r="N1345" s="137"/>
      <c r="O1345" s="137"/>
      <c r="P1345" s="100">
        <v>6.12</v>
      </c>
      <c r="Q1345" s="101"/>
      <c r="R1345" s="101"/>
      <c r="S1345" s="101"/>
      <c r="T1345" s="101"/>
      <c r="U1345" s="101"/>
    </row>
    <row r="1346" spans="1:21" ht="42" customHeight="1" x14ac:dyDescent="0.25">
      <c r="A1346" s="134" t="s">
        <v>754</v>
      </c>
      <c r="B1346" s="135"/>
      <c r="C1346" s="103" t="s">
        <v>1576</v>
      </c>
      <c r="D1346" s="104"/>
      <c r="E1346" s="104"/>
      <c r="F1346" s="11" t="s">
        <v>1813</v>
      </c>
      <c r="G1346" s="143">
        <v>7.31</v>
      </c>
      <c r="H1346" s="137"/>
      <c r="I1346" s="8">
        <v>7.31</v>
      </c>
      <c r="J1346" s="143">
        <v>0.13</v>
      </c>
      <c r="K1346" s="137"/>
      <c r="L1346" s="137"/>
      <c r="M1346" s="137"/>
      <c r="N1346" s="137"/>
      <c r="O1346" s="137"/>
      <c r="P1346" s="100">
        <v>7.44</v>
      </c>
      <c r="Q1346" s="101"/>
      <c r="R1346" s="101"/>
      <c r="S1346" s="101"/>
      <c r="T1346" s="101"/>
      <c r="U1346" s="101"/>
    </row>
    <row r="1347" spans="1:21" ht="27" customHeight="1" x14ac:dyDescent="0.25">
      <c r="A1347" s="134" t="s">
        <v>755</v>
      </c>
      <c r="B1347" s="135"/>
      <c r="C1347" s="103" t="s">
        <v>1577</v>
      </c>
      <c r="D1347" s="104"/>
      <c r="E1347" s="104"/>
      <c r="F1347" s="11" t="s">
        <v>1813</v>
      </c>
      <c r="G1347" s="143">
        <v>4.3899999999999997</v>
      </c>
      <c r="H1347" s="137"/>
      <c r="I1347" s="8">
        <v>4.3899999999999997</v>
      </c>
      <c r="J1347" s="143">
        <v>0.13</v>
      </c>
      <c r="K1347" s="137"/>
      <c r="L1347" s="137"/>
      <c r="M1347" s="137"/>
      <c r="N1347" s="137"/>
      <c r="O1347" s="137"/>
      <c r="P1347" s="100">
        <v>4.5199999999999996</v>
      </c>
      <c r="Q1347" s="101"/>
      <c r="R1347" s="101"/>
      <c r="S1347" s="101"/>
      <c r="T1347" s="101"/>
      <c r="U1347" s="101"/>
    </row>
    <row r="1348" spans="1:21" ht="26.25" customHeight="1" x14ac:dyDescent="0.25">
      <c r="A1348" s="134" t="s">
        <v>756</v>
      </c>
      <c r="B1348" s="135"/>
      <c r="C1348" s="103" t="s">
        <v>1578</v>
      </c>
      <c r="D1348" s="104"/>
      <c r="E1348" s="104"/>
      <c r="F1348" s="11" t="s">
        <v>1813</v>
      </c>
      <c r="G1348" s="143">
        <v>3.6</v>
      </c>
      <c r="H1348" s="137"/>
      <c r="I1348" s="8">
        <v>3.6</v>
      </c>
      <c r="J1348" s="143">
        <v>0.13</v>
      </c>
      <c r="K1348" s="137"/>
      <c r="L1348" s="137"/>
      <c r="M1348" s="137"/>
      <c r="N1348" s="137"/>
      <c r="O1348" s="137"/>
      <c r="P1348" s="100">
        <v>3.73</v>
      </c>
      <c r="Q1348" s="101"/>
      <c r="R1348" s="101"/>
      <c r="S1348" s="101"/>
      <c r="T1348" s="101"/>
      <c r="U1348" s="101"/>
    </row>
    <row r="1349" spans="1:21" ht="27.75" customHeight="1" x14ac:dyDescent="0.25">
      <c r="A1349" s="134" t="s">
        <v>757</v>
      </c>
      <c r="B1349" s="135"/>
      <c r="C1349" s="103" t="s">
        <v>1579</v>
      </c>
      <c r="D1349" s="104"/>
      <c r="E1349" s="104"/>
      <c r="F1349" s="11" t="s">
        <v>1813</v>
      </c>
      <c r="G1349" s="143">
        <v>5.84</v>
      </c>
      <c r="H1349" s="137"/>
      <c r="I1349" s="8">
        <v>5.84</v>
      </c>
      <c r="J1349" s="143">
        <v>0.13</v>
      </c>
      <c r="K1349" s="137"/>
      <c r="L1349" s="137"/>
      <c r="M1349" s="137"/>
      <c r="N1349" s="137"/>
      <c r="O1349" s="137"/>
      <c r="P1349" s="100">
        <v>5.97</v>
      </c>
      <c r="Q1349" s="101"/>
      <c r="R1349" s="101"/>
      <c r="S1349" s="101"/>
      <c r="T1349" s="101"/>
      <c r="U1349" s="101"/>
    </row>
    <row r="1350" spans="1:21" ht="27" customHeight="1" x14ac:dyDescent="0.25">
      <c r="A1350" s="134" t="s">
        <v>758</v>
      </c>
      <c r="B1350" s="135"/>
      <c r="C1350" s="103" t="s">
        <v>1886</v>
      </c>
      <c r="D1350" s="104"/>
      <c r="E1350" s="104"/>
      <c r="F1350" s="11" t="s">
        <v>1813</v>
      </c>
      <c r="G1350" s="143">
        <v>4.79</v>
      </c>
      <c r="H1350" s="137"/>
      <c r="I1350" s="8">
        <v>4.79</v>
      </c>
      <c r="J1350" s="143">
        <v>0.13</v>
      </c>
      <c r="K1350" s="137"/>
      <c r="L1350" s="137"/>
      <c r="M1350" s="137"/>
      <c r="N1350" s="137"/>
      <c r="O1350" s="137"/>
      <c r="P1350" s="100">
        <v>4.92</v>
      </c>
      <c r="Q1350" s="101"/>
      <c r="R1350" s="101"/>
      <c r="S1350" s="101"/>
      <c r="T1350" s="101"/>
      <c r="U1350" s="101"/>
    </row>
    <row r="1351" spans="1:21" ht="51" customHeight="1" x14ac:dyDescent="0.25">
      <c r="A1351" s="134" t="s">
        <v>759</v>
      </c>
      <c r="B1351" s="135"/>
      <c r="C1351" s="103" t="s">
        <v>1580</v>
      </c>
      <c r="D1351" s="104"/>
      <c r="E1351" s="104"/>
      <c r="F1351" s="11" t="s">
        <v>1813</v>
      </c>
      <c r="G1351" s="143">
        <v>5.84</v>
      </c>
      <c r="H1351" s="137"/>
      <c r="I1351" s="8">
        <v>5.84</v>
      </c>
      <c r="J1351" s="143">
        <v>0.13</v>
      </c>
      <c r="K1351" s="137"/>
      <c r="L1351" s="137"/>
      <c r="M1351" s="137"/>
      <c r="N1351" s="137"/>
      <c r="O1351" s="137"/>
      <c r="P1351" s="100">
        <v>5.97</v>
      </c>
      <c r="Q1351" s="101"/>
      <c r="R1351" s="101"/>
      <c r="S1351" s="101"/>
      <c r="T1351" s="101"/>
      <c r="U1351" s="101"/>
    </row>
    <row r="1352" spans="1:21" ht="52.5" customHeight="1" x14ac:dyDescent="0.25">
      <c r="A1352" s="134" t="s">
        <v>760</v>
      </c>
      <c r="B1352" s="135"/>
      <c r="C1352" s="103" t="s">
        <v>1581</v>
      </c>
      <c r="D1352" s="104"/>
      <c r="E1352" s="104"/>
      <c r="F1352" s="11" t="s">
        <v>1813</v>
      </c>
      <c r="G1352" s="143">
        <v>4.79</v>
      </c>
      <c r="H1352" s="137"/>
      <c r="I1352" s="8">
        <v>4.79</v>
      </c>
      <c r="J1352" s="143">
        <v>0.13</v>
      </c>
      <c r="K1352" s="137"/>
      <c r="L1352" s="137"/>
      <c r="M1352" s="137"/>
      <c r="N1352" s="137"/>
      <c r="O1352" s="137"/>
      <c r="P1352" s="100">
        <v>4.92</v>
      </c>
      <c r="Q1352" s="101"/>
      <c r="R1352" s="101"/>
      <c r="S1352" s="101"/>
      <c r="T1352" s="101"/>
      <c r="U1352" s="101"/>
    </row>
    <row r="1353" spans="1:21" ht="42" customHeight="1" x14ac:dyDescent="0.25">
      <c r="A1353" s="134" t="s">
        <v>761</v>
      </c>
      <c r="B1353" s="135"/>
      <c r="C1353" s="103" t="s">
        <v>1582</v>
      </c>
      <c r="D1353" s="104"/>
      <c r="E1353" s="104"/>
      <c r="F1353" s="11" t="s">
        <v>1813</v>
      </c>
      <c r="G1353" s="143">
        <v>5.84</v>
      </c>
      <c r="H1353" s="137"/>
      <c r="I1353" s="8">
        <v>5.84</v>
      </c>
      <c r="J1353" s="143">
        <v>0.46</v>
      </c>
      <c r="K1353" s="137"/>
      <c r="L1353" s="137"/>
      <c r="M1353" s="137"/>
      <c r="N1353" s="137"/>
      <c r="O1353" s="137"/>
      <c r="P1353" s="100">
        <f>I1353+J1353</f>
        <v>6.3</v>
      </c>
      <c r="Q1353" s="101"/>
      <c r="R1353" s="101"/>
      <c r="S1353" s="101"/>
      <c r="T1353" s="101"/>
      <c r="U1353" s="101"/>
    </row>
    <row r="1354" spans="1:21" ht="41.25" customHeight="1" x14ac:dyDescent="0.25">
      <c r="A1354" s="134" t="s">
        <v>762</v>
      </c>
      <c r="B1354" s="135"/>
      <c r="C1354" s="103" t="s">
        <v>1583</v>
      </c>
      <c r="D1354" s="104"/>
      <c r="E1354" s="104"/>
      <c r="F1354" s="11" t="s">
        <v>1813</v>
      </c>
      <c r="G1354" s="143">
        <v>5.84</v>
      </c>
      <c r="H1354" s="137"/>
      <c r="I1354" s="8">
        <v>5.84</v>
      </c>
      <c r="J1354" s="143">
        <v>0.19</v>
      </c>
      <c r="K1354" s="137"/>
      <c r="L1354" s="137"/>
      <c r="M1354" s="137"/>
      <c r="N1354" s="137"/>
      <c r="O1354" s="137"/>
      <c r="P1354" s="100">
        <v>6.03</v>
      </c>
      <c r="Q1354" s="101"/>
      <c r="R1354" s="101"/>
      <c r="S1354" s="101"/>
      <c r="T1354" s="101"/>
      <c r="U1354" s="101"/>
    </row>
    <row r="1355" spans="1:21" ht="37.5" customHeight="1" x14ac:dyDescent="0.25">
      <c r="A1355" s="134" t="s">
        <v>763</v>
      </c>
      <c r="B1355" s="135"/>
      <c r="C1355" s="103" t="s">
        <v>1584</v>
      </c>
      <c r="D1355" s="104"/>
      <c r="E1355" s="104"/>
      <c r="F1355" s="11" t="s">
        <v>1813</v>
      </c>
      <c r="G1355" s="143">
        <v>4.79</v>
      </c>
      <c r="H1355" s="137"/>
      <c r="I1355" s="8">
        <v>4.79</v>
      </c>
      <c r="J1355" s="143">
        <v>0.19</v>
      </c>
      <c r="K1355" s="137"/>
      <c r="L1355" s="137"/>
      <c r="M1355" s="137"/>
      <c r="N1355" s="137"/>
      <c r="O1355" s="137"/>
      <c r="P1355" s="100">
        <v>4.9800000000000004</v>
      </c>
      <c r="Q1355" s="101"/>
      <c r="R1355" s="101"/>
      <c r="S1355" s="101"/>
      <c r="T1355" s="101"/>
      <c r="U1355" s="101"/>
    </row>
    <row r="1356" spans="1:21" ht="38.25" customHeight="1" x14ac:dyDescent="0.25">
      <c r="A1356" s="134" t="s">
        <v>764</v>
      </c>
      <c r="B1356" s="135"/>
      <c r="C1356" s="103" t="s">
        <v>1585</v>
      </c>
      <c r="D1356" s="104"/>
      <c r="E1356" s="104"/>
      <c r="F1356" s="11" t="s">
        <v>1813</v>
      </c>
      <c r="G1356" s="143">
        <v>8.77</v>
      </c>
      <c r="H1356" s="137"/>
      <c r="I1356" s="8">
        <v>8.77</v>
      </c>
      <c r="J1356" s="143">
        <v>0.19</v>
      </c>
      <c r="K1356" s="137"/>
      <c r="L1356" s="137"/>
      <c r="M1356" s="137"/>
      <c r="N1356" s="137"/>
      <c r="O1356" s="137"/>
      <c r="P1356" s="100">
        <v>8.9600000000000009</v>
      </c>
      <c r="Q1356" s="101"/>
      <c r="R1356" s="101"/>
      <c r="S1356" s="101"/>
      <c r="T1356" s="101"/>
      <c r="U1356" s="101"/>
    </row>
    <row r="1357" spans="1:21" ht="41.25" customHeight="1" x14ac:dyDescent="0.25">
      <c r="A1357" s="134" t="s">
        <v>765</v>
      </c>
      <c r="B1357" s="135"/>
      <c r="C1357" s="103" t="s">
        <v>1586</v>
      </c>
      <c r="D1357" s="104"/>
      <c r="E1357" s="104"/>
      <c r="F1357" s="11" t="s">
        <v>1813</v>
      </c>
      <c r="G1357" s="143">
        <v>7.19</v>
      </c>
      <c r="H1357" s="137"/>
      <c r="I1357" s="8">
        <v>7.19</v>
      </c>
      <c r="J1357" s="143">
        <v>0.19</v>
      </c>
      <c r="K1357" s="137"/>
      <c r="L1357" s="137"/>
      <c r="M1357" s="137"/>
      <c r="N1357" s="137"/>
      <c r="O1357" s="137"/>
      <c r="P1357" s="100">
        <v>7.38</v>
      </c>
      <c r="Q1357" s="101"/>
      <c r="R1357" s="101"/>
      <c r="S1357" s="101"/>
      <c r="T1357" s="101"/>
      <c r="U1357" s="101"/>
    </row>
    <row r="1358" spans="1:21" ht="39.75" customHeight="1" x14ac:dyDescent="0.25">
      <c r="A1358" s="134" t="s">
        <v>766</v>
      </c>
      <c r="B1358" s="135"/>
      <c r="C1358" s="103" t="s">
        <v>1587</v>
      </c>
      <c r="D1358" s="104"/>
      <c r="E1358" s="104"/>
      <c r="F1358" s="11" t="s">
        <v>1813</v>
      </c>
      <c r="G1358" s="143">
        <v>8.77</v>
      </c>
      <c r="H1358" s="137"/>
      <c r="I1358" s="8">
        <v>8.77</v>
      </c>
      <c r="J1358" s="143">
        <v>0.32</v>
      </c>
      <c r="K1358" s="137"/>
      <c r="L1358" s="137"/>
      <c r="M1358" s="137"/>
      <c r="N1358" s="137"/>
      <c r="O1358" s="137"/>
      <c r="P1358" s="100">
        <v>9.09</v>
      </c>
      <c r="Q1358" s="101"/>
      <c r="R1358" s="101"/>
      <c r="S1358" s="101"/>
      <c r="T1358" s="101"/>
      <c r="U1358" s="101"/>
    </row>
    <row r="1359" spans="1:21" ht="37.5" customHeight="1" x14ac:dyDescent="0.25">
      <c r="A1359" s="134" t="s">
        <v>767</v>
      </c>
      <c r="B1359" s="135"/>
      <c r="C1359" s="103" t="s">
        <v>1588</v>
      </c>
      <c r="D1359" s="104"/>
      <c r="E1359" s="104"/>
      <c r="F1359" s="11" t="s">
        <v>1813</v>
      </c>
      <c r="G1359" s="143">
        <v>7.19</v>
      </c>
      <c r="H1359" s="137"/>
      <c r="I1359" s="8">
        <v>7.19</v>
      </c>
      <c r="J1359" s="143">
        <v>0.32</v>
      </c>
      <c r="K1359" s="137"/>
      <c r="L1359" s="137"/>
      <c r="M1359" s="137"/>
      <c r="N1359" s="137"/>
      <c r="O1359" s="137"/>
      <c r="P1359" s="100">
        <v>7.51</v>
      </c>
      <c r="Q1359" s="101"/>
      <c r="R1359" s="101"/>
      <c r="S1359" s="101"/>
      <c r="T1359" s="101"/>
      <c r="U1359" s="101"/>
    </row>
    <row r="1360" spans="1:21" ht="78" customHeight="1" x14ac:dyDescent="0.25">
      <c r="A1360" s="134" t="s">
        <v>768</v>
      </c>
      <c r="B1360" s="135"/>
      <c r="C1360" s="103" t="s">
        <v>1589</v>
      </c>
      <c r="D1360" s="104"/>
      <c r="E1360" s="104"/>
      <c r="F1360" s="11" t="s">
        <v>1813</v>
      </c>
      <c r="G1360" s="143">
        <v>14.61</v>
      </c>
      <c r="H1360" s="137"/>
      <c r="I1360" s="8">
        <v>14.61</v>
      </c>
      <c r="J1360" s="143">
        <v>0.32</v>
      </c>
      <c r="K1360" s="137"/>
      <c r="L1360" s="137"/>
      <c r="M1360" s="137"/>
      <c r="N1360" s="137"/>
      <c r="O1360" s="137"/>
      <c r="P1360" s="100">
        <v>14.93</v>
      </c>
      <c r="Q1360" s="101"/>
      <c r="R1360" s="101"/>
      <c r="S1360" s="101"/>
      <c r="T1360" s="101"/>
      <c r="U1360" s="101"/>
    </row>
    <row r="1361" spans="1:21" ht="75.75" customHeight="1" x14ac:dyDescent="0.25">
      <c r="A1361" s="134" t="s">
        <v>769</v>
      </c>
      <c r="B1361" s="135"/>
      <c r="C1361" s="103" t="s">
        <v>1590</v>
      </c>
      <c r="D1361" s="104"/>
      <c r="E1361" s="104"/>
      <c r="F1361" s="11" t="s">
        <v>1813</v>
      </c>
      <c r="G1361" s="143">
        <v>11.99</v>
      </c>
      <c r="H1361" s="137"/>
      <c r="I1361" s="8">
        <v>11.99</v>
      </c>
      <c r="J1361" s="143">
        <v>0.32</v>
      </c>
      <c r="K1361" s="137"/>
      <c r="L1361" s="137"/>
      <c r="M1361" s="137"/>
      <c r="N1361" s="137"/>
      <c r="O1361" s="137"/>
      <c r="P1361" s="100">
        <v>12.31</v>
      </c>
      <c r="Q1361" s="101"/>
      <c r="R1361" s="101"/>
      <c r="S1361" s="101"/>
      <c r="T1361" s="101"/>
      <c r="U1361" s="101"/>
    </row>
    <row r="1362" spans="1:21" ht="105" customHeight="1" x14ac:dyDescent="0.25">
      <c r="A1362" s="134" t="s">
        <v>770</v>
      </c>
      <c r="B1362" s="135"/>
      <c r="C1362" s="103" t="s">
        <v>1591</v>
      </c>
      <c r="D1362" s="104"/>
      <c r="E1362" s="104"/>
      <c r="F1362" s="11" t="s">
        <v>1813</v>
      </c>
      <c r="G1362" s="143">
        <v>14.61</v>
      </c>
      <c r="H1362" s="137"/>
      <c r="I1362" s="8">
        <v>14.61</v>
      </c>
      <c r="J1362" s="143">
        <v>0.25</v>
      </c>
      <c r="K1362" s="137"/>
      <c r="L1362" s="137"/>
      <c r="M1362" s="137"/>
      <c r="N1362" s="137"/>
      <c r="O1362" s="137"/>
      <c r="P1362" s="100">
        <v>14.86</v>
      </c>
      <c r="Q1362" s="101"/>
      <c r="R1362" s="101"/>
      <c r="S1362" s="101"/>
      <c r="T1362" s="101"/>
      <c r="U1362" s="101"/>
    </row>
    <row r="1363" spans="1:21" ht="101.25" customHeight="1" x14ac:dyDescent="0.25">
      <c r="A1363" s="134" t="s">
        <v>771</v>
      </c>
      <c r="B1363" s="135"/>
      <c r="C1363" s="103" t="s">
        <v>1592</v>
      </c>
      <c r="D1363" s="104"/>
      <c r="E1363" s="104"/>
      <c r="F1363" s="11" t="s">
        <v>1813</v>
      </c>
      <c r="G1363" s="143">
        <v>11.99</v>
      </c>
      <c r="H1363" s="137"/>
      <c r="I1363" s="8">
        <v>11.99</v>
      </c>
      <c r="J1363" s="143">
        <v>0.25</v>
      </c>
      <c r="K1363" s="137"/>
      <c r="L1363" s="137"/>
      <c r="M1363" s="137"/>
      <c r="N1363" s="137"/>
      <c r="O1363" s="137"/>
      <c r="P1363" s="100">
        <v>12.24</v>
      </c>
      <c r="Q1363" s="101"/>
      <c r="R1363" s="101"/>
      <c r="S1363" s="101"/>
      <c r="T1363" s="101"/>
      <c r="U1363" s="101"/>
    </row>
    <row r="1364" spans="1:21" ht="25.5" customHeight="1" x14ac:dyDescent="0.25">
      <c r="A1364" s="165">
        <v>3</v>
      </c>
      <c r="B1364" s="166"/>
      <c r="C1364" s="129" t="s">
        <v>1593</v>
      </c>
      <c r="D1364" s="130"/>
      <c r="E1364" s="130"/>
      <c r="F1364" s="4"/>
      <c r="G1364" s="136"/>
      <c r="H1364" s="136"/>
      <c r="I1364" s="5"/>
      <c r="J1364" s="136"/>
      <c r="K1364" s="136"/>
      <c r="L1364" s="136"/>
      <c r="M1364" s="136"/>
      <c r="N1364" s="136"/>
      <c r="O1364" s="136"/>
      <c r="P1364" s="126"/>
      <c r="Q1364" s="126"/>
      <c r="R1364" s="126"/>
      <c r="S1364" s="126"/>
      <c r="T1364" s="126"/>
      <c r="U1364" s="126"/>
    </row>
    <row r="1365" spans="1:21" ht="51.75" customHeight="1" x14ac:dyDescent="0.25">
      <c r="A1365" s="134" t="s">
        <v>5</v>
      </c>
      <c r="B1365" s="135"/>
      <c r="C1365" s="103" t="s">
        <v>1594</v>
      </c>
      <c r="D1365" s="104"/>
      <c r="E1365" s="104"/>
      <c r="F1365" s="11" t="s">
        <v>1813</v>
      </c>
      <c r="G1365" s="143">
        <v>5.84</v>
      </c>
      <c r="H1365" s="137"/>
      <c r="I1365" s="8">
        <v>5.84</v>
      </c>
      <c r="J1365" s="143">
        <v>0.13</v>
      </c>
      <c r="K1365" s="137"/>
      <c r="L1365" s="137"/>
      <c r="M1365" s="137"/>
      <c r="N1365" s="137"/>
      <c r="O1365" s="137"/>
      <c r="P1365" s="100">
        <v>5.97</v>
      </c>
      <c r="Q1365" s="101"/>
      <c r="R1365" s="101"/>
      <c r="S1365" s="101"/>
      <c r="T1365" s="101"/>
      <c r="U1365" s="101"/>
    </row>
    <row r="1366" spans="1:21" ht="51.75" customHeight="1" x14ac:dyDescent="0.25">
      <c r="A1366" s="134" t="s">
        <v>8</v>
      </c>
      <c r="B1366" s="135"/>
      <c r="C1366" s="103" t="s">
        <v>1595</v>
      </c>
      <c r="D1366" s="104"/>
      <c r="E1366" s="104"/>
      <c r="F1366" s="11" t="s">
        <v>1813</v>
      </c>
      <c r="G1366" s="143">
        <v>4.79</v>
      </c>
      <c r="H1366" s="137"/>
      <c r="I1366" s="8">
        <v>4.79</v>
      </c>
      <c r="J1366" s="143">
        <v>0.13</v>
      </c>
      <c r="K1366" s="137"/>
      <c r="L1366" s="137"/>
      <c r="M1366" s="137"/>
      <c r="N1366" s="137"/>
      <c r="O1366" s="137"/>
      <c r="P1366" s="100">
        <v>4.92</v>
      </c>
      <c r="Q1366" s="101"/>
      <c r="R1366" s="101"/>
      <c r="S1366" s="101"/>
      <c r="T1366" s="101"/>
      <c r="U1366" s="101"/>
    </row>
    <row r="1367" spans="1:21" ht="52.5" customHeight="1" x14ac:dyDescent="0.25">
      <c r="A1367" s="134" t="s">
        <v>15</v>
      </c>
      <c r="B1367" s="135"/>
      <c r="C1367" s="103" t="s">
        <v>1596</v>
      </c>
      <c r="D1367" s="104"/>
      <c r="E1367" s="104"/>
      <c r="F1367" s="11" t="s">
        <v>1813</v>
      </c>
      <c r="G1367" s="143">
        <v>7.31</v>
      </c>
      <c r="H1367" s="137"/>
      <c r="I1367" s="8">
        <v>7.31</v>
      </c>
      <c r="J1367" s="143">
        <v>0.25</v>
      </c>
      <c r="K1367" s="137"/>
      <c r="L1367" s="137"/>
      <c r="M1367" s="137"/>
      <c r="N1367" s="137"/>
      <c r="O1367" s="137"/>
      <c r="P1367" s="100">
        <v>7.56</v>
      </c>
      <c r="Q1367" s="101"/>
      <c r="R1367" s="101"/>
      <c r="S1367" s="101"/>
      <c r="T1367" s="101"/>
      <c r="U1367" s="101"/>
    </row>
    <row r="1368" spans="1:21" ht="51.75" customHeight="1" x14ac:dyDescent="0.25">
      <c r="A1368" s="134" t="s">
        <v>24</v>
      </c>
      <c r="B1368" s="135"/>
      <c r="C1368" s="103" t="s">
        <v>1597</v>
      </c>
      <c r="D1368" s="104"/>
      <c r="E1368" s="104"/>
      <c r="F1368" s="11" t="s">
        <v>1813</v>
      </c>
      <c r="G1368" s="143">
        <v>5.99</v>
      </c>
      <c r="H1368" s="137"/>
      <c r="I1368" s="8">
        <v>5.99</v>
      </c>
      <c r="J1368" s="143">
        <v>0.25</v>
      </c>
      <c r="K1368" s="137"/>
      <c r="L1368" s="137"/>
      <c r="M1368" s="137"/>
      <c r="N1368" s="137"/>
      <c r="O1368" s="137"/>
      <c r="P1368" s="100">
        <v>6.24</v>
      </c>
      <c r="Q1368" s="101"/>
      <c r="R1368" s="101"/>
      <c r="S1368" s="101"/>
      <c r="T1368" s="101"/>
      <c r="U1368" s="101"/>
    </row>
    <row r="1369" spans="1:21" ht="38.25" customHeight="1" x14ac:dyDescent="0.25">
      <c r="A1369" s="134" t="s">
        <v>26</v>
      </c>
      <c r="B1369" s="135"/>
      <c r="C1369" s="103" t="s">
        <v>1598</v>
      </c>
      <c r="D1369" s="104"/>
      <c r="E1369" s="104"/>
      <c r="F1369" s="11" t="s">
        <v>1813</v>
      </c>
      <c r="G1369" s="143">
        <v>2.93</v>
      </c>
      <c r="H1369" s="137"/>
      <c r="I1369" s="8">
        <v>2.93</v>
      </c>
      <c r="J1369" s="143">
        <v>0.13</v>
      </c>
      <c r="K1369" s="137"/>
      <c r="L1369" s="137"/>
      <c r="M1369" s="137"/>
      <c r="N1369" s="137"/>
      <c r="O1369" s="137"/>
      <c r="P1369" s="100">
        <v>3.06</v>
      </c>
      <c r="Q1369" s="101"/>
      <c r="R1369" s="101"/>
      <c r="S1369" s="101"/>
      <c r="T1369" s="101"/>
      <c r="U1369" s="101"/>
    </row>
    <row r="1370" spans="1:21" ht="41.25" customHeight="1" x14ac:dyDescent="0.25">
      <c r="A1370" s="134" t="s">
        <v>629</v>
      </c>
      <c r="B1370" s="135"/>
      <c r="C1370" s="103" t="s">
        <v>1599</v>
      </c>
      <c r="D1370" s="104"/>
      <c r="E1370" s="104"/>
      <c r="F1370" s="11" t="s">
        <v>1813</v>
      </c>
      <c r="G1370" s="143">
        <v>2.4</v>
      </c>
      <c r="H1370" s="137"/>
      <c r="I1370" s="8">
        <v>2.4</v>
      </c>
      <c r="J1370" s="143">
        <v>0.13</v>
      </c>
      <c r="K1370" s="137"/>
      <c r="L1370" s="137"/>
      <c r="M1370" s="137"/>
      <c r="N1370" s="137"/>
      <c r="O1370" s="137"/>
      <c r="P1370" s="100">
        <v>2.5299999999999998</v>
      </c>
      <c r="Q1370" s="101"/>
      <c r="R1370" s="101"/>
      <c r="S1370" s="101"/>
      <c r="T1370" s="101"/>
      <c r="U1370" s="101"/>
    </row>
    <row r="1371" spans="1:21" ht="27" customHeight="1" x14ac:dyDescent="0.25">
      <c r="A1371" s="134" t="s">
        <v>630</v>
      </c>
      <c r="B1371" s="135"/>
      <c r="C1371" s="103" t="s">
        <v>1600</v>
      </c>
      <c r="D1371" s="104"/>
      <c r="E1371" s="104"/>
      <c r="F1371" s="11" t="s">
        <v>1813</v>
      </c>
      <c r="G1371" s="143">
        <v>2.93</v>
      </c>
      <c r="H1371" s="137"/>
      <c r="I1371" s="8">
        <v>2.93</v>
      </c>
      <c r="J1371" s="143">
        <v>0.13</v>
      </c>
      <c r="K1371" s="137"/>
      <c r="L1371" s="137"/>
      <c r="M1371" s="137"/>
      <c r="N1371" s="137"/>
      <c r="O1371" s="137"/>
      <c r="P1371" s="100">
        <v>3.06</v>
      </c>
      <c r="Q1371" s="101"/>
      <c r="R1371" s="101"/>
      <c r="S1371" s="101"/>
      <c r="T1371" s="101"/>
      <c r="U1371" s="101"/>
    </row>
    <row r="1372" spans="1:21" ht="25.5" customHeight="1" x14ac:dyDescent="0.25">
      <c r="A1372" s="134" t="s">
        <v>772</v>
      </c>
      <c r="B1372" s="135"/>
      <c r="C1372" s="103" t="s">
        <v>1601</v>
      </c>
      <c r="D1372" s="104"/>
      <c r="E1372" s="104"/>
      <c r="F1372" s="11" t="s">
        <v>1813</v>
      </c>
      <c r="G1372" s="143">
        <v>2.4</v>
      </c>
      <c r="H1372" s="137"/>
      <c r="I1372" s="8">
        <v>2.4</v>
      </c>
      <c r="J1372" s="143">
        <v>0.13</v>
      </c>
      <c r="K1372" s="137"/>
      <c r="L1372" s="137"/>
      <c r="M1372" s="137"/>
      <c r="N1372" s="137"/>
      <c r="O1372" s="137"/>
      <c r="P1372" s="100">
        <v>2.5299999999999998</v>
      </c>
      <c r="Q1372" s="101"/>
      <c r="R1372" s="101"/>
      <c r="S1372" s="101"/>
      <c r="T1372" s="101"/>
      <c r="U1372" s="101"/>
    </row>
    <row r="1373" spans="1:21" ht="27" customHeight="1" x14ac:dyDescent="0.25">
      <c r="A1373" s="134" t="s">
        <v>773</v>
      </c>
      <c r="B1373" s="135"/>
      <c r="C1373" s="103" t="s">
        <v>1602</v>
      </c>
      <c r="D1373" s="104"/>
      <c r="E1373" s="104"/>
      <c r="F1373" s="11" t="s">
        <v>1813</v>
      </c>
      <c r="G1373" s="143">
        <v>4.3899999999999997</v>
      </c>
      <c r="H1373" s="137"/>
      <c r="I1373" s="8">
        <v>4.3899999999999997</v>
      </c>
      <c r="J1373" s="143">
        <v>0.13</v>
      </c>
      <c r="K1373" s="137"/>
      <c r="L1373" s="137"/>
      <c r="M1373" s="137"/>
      <c r="N1373" s="137"/>
      <c r="O1373" s="137"/>
      <c r="P1373" s="100">
        <v>4.5199999999999996</v>
      </c>
      <c r="Q1373" s="101"/>
      <c r="R1373" s="101"/>
      <c r="S1373" s="101"/>
      <c r="T1373" s="101"/>
      <c r="U1373" s="101"/>
    </row>
    <row r="1374" spans="1:21" ht="27.75" customHeight="1" x14ac:dyDescent="0.25">
      <c r="A1374" s="134" t="s">
        <v>774</v>
      </c>
      <c r="B1374" s="135"/>
      <c r="C1374" s="103" t="s">
        <v>1887</v>
      </c>
      <c r="D1374" s="104"/>
      <c r="E1374" s="104"/>
      <c r="F1374" s="11" t="s">
        <v>1813</v>
      </c>
      <c r="G1374" s="143">
        <v>5.84</v>
      </c>
      <c r="H1374" s="137"/>
      <c r="I1374" s="8">
        <v>5.84</v>
      </c>
      <c r="J1374" s="143">
        <v>0.25</v>
      </c>
      <c r="K1374" s="137"/>
      <c r="L1374" s="137"/>
      <c r="M1374" s="137"/>
      <c r="N1374" s="137"/>
      <c r="O1374" s="137"/>
      <c r="P1374" s="100">
        <v>6.09</v>
      </c>
      <c r="Q1374" s="101"/>
      <c r="R1374" s="101"/>
      <c r="S1374" s="101"/>
      <c r="T1374" s="101"/>
      <c r="U1374" s="101"/>
    </row>
    <row r="1375" spans="1:21" ht="40.5" customHeight="1" x14ac:dyDescent="0.25">
      <c r="A1375" s="134" t="s">
        <v>775</v>
      </c>
      <c r="B1375" s="135"/>
      <c r="C1375" s="103" t="s">
        <v>1603</v>
      </c>
      <c r="D1375" s="104"/>
      <c r="E1375" s="104"/>
      <c r="F1375" s="11" t="s">
        <v>1813</v>
      </c>
      <c r="G1375" s="143">
        <v>5.84</v>
      </c>
      <c r="H1375" s="137"/>
      <c r="I1375" s="8">
        <v>5.84</v>
      </c>
      <c r="J1375" s="143">
        <v>0.13</v>
      </c>
      <c r="K1375" s="137"/>
      <c r="L1375" s="137"/>
      <c r="M1375" s="137"/>
      <c r="N1375" s="137"/>
      <c r="O1375" s="137"/>
      <c r="P1375" s="100">
        <v>5.97</v>
      </c>
      <c r="Q1375" s="101"/>
      <c r="R1375" s="101"/>
      <c r="S1375" s="101"/>
      <c r="T1375" s="101"/>
      <c r="U1375" s="101"/>
    </row>
    <row r="1376" spans="1:21" ht="41.25" customHeight="1" x14ac:dyDescent="0.25">
      <c r="A1376" s="134" t="s">
        <v>776</v>
      </c>
      <c r="B1376" s="135"/>
      <c r="C1376" s="103" t="s">
        <v>1604</v>
      </c>
      <c r="D1376" s="104"/>
      <c r="E1376" s="104"/>
      <c r="F1376" s="11" t="s">
        <v>1813</v>
      </c>
      <c r="G1376" s="143">
        <v>5.84</v>
      </c>
      <c r="H1376" s="137"/>
      <c r="I1376" s="8">
        <v>5.84</v>
      </c>
      <c r="J1376" s="143">
        <v>0.13</v>
      </c>
      <c r="K1376" s="137"/>
      <c r="L1376" s="137"/>
      <c r="M1376" s="137"/>
      <c r="N1376" s="137"/>
      <c r="O1376" s="137"/>
      <c r="P1376" s="100">
        <v>5.97</v>
      </c>
      <c r="Q1376" s="101"/>
      <c r="R1376" s="101"/>
      <c r="S1376" s="101"/>
      <c r="T1376" s="101"/>
      <c r="U1376" s="101"/>
    </row>
    <row r="1377" spans="1:21" ht="28.5" customHeight="1" x14ac:dyDescent="0.25">
      <c r="A1377" s="134" t="s">
        <v>777</v>
      </c>
      <c r="B1377" s="135"/>
      <c r="C1377" s="103" t="s">
        <v>1605</v>
      </c>
      <c r="D1377" s="104"/>
      <c r="E1377" s="104"/>
      <c r="F1377" s="11" t="s">
        <v>1813</v>
      </c>
      <c r="G1377" s="143">
        <v>2.93</v>
      </c>
      <c r="H1377" s="137"/>
      <c r="I1377" s="8">
        <v>2.93</v>
      </c>
      <c r="J1377" s="143">
        <v>0.13</v>
      </c>
      <c r="K1377" s="137"/>
      <c r="L1377" s="137"/>
      <c r="M1377" s="137"/>
      <c r="N1377" s="137"/>
      <c r="O1377" s="137"/>
      <c r="P1377" s="100">
        <v>3.06</v>
      </c>
      <c r="Q1377" s="101"/>
      <c r="R1377" s="101"/>
      <c r="S1377" s="101"/>
      <c r="T1377" s="101"/>
      <c r="U1377" s="101"/>
    </row>
    <row r="1378" spans="1:21" ht="27" customHeight="1" x14ac:dyDescent="0.25">
      <c r="A1378" s="134" t="s">
        <v>778</v>
      </c>
      <c r="B1378" s="135"/>
      <c r="C1378" s="103" t="s">
        <v>1606</v>
      </c>
      <c r="D1378" s="104"/>
      <c r="E1378" s="104"/>
      <c r="F1378" s="11" t="s">
        <v>1813</v>
      </c>
      <c r="G1378" s="143">
        <v>2.4</v>
      </c>
      <c r="H1378" s="137"/>
      <c r="I1378" s="8">
        <v>2.4</v>
      </c>
      <c r="J1378" s="143">
        <v>0.13</v>
      </c>
      <c r="K1378" s="137"/>
      <c r="L1378" s="137"/>
      <c r="M1378" s="137"/>
      <c r="N1378" s="137"/>
      <c r="O1378" s="137"/>
      <c r="P1378" s="100">
        <v>2.5299999999999998</v>
      </c>
      <c r="Q1378" s="101"/>
      <c r="R1378" s="101"/>
      <c r="S1378" s="101"/>
      <c r="T1378" s="101"/>
      <c r="U1378" s="101"/>
    </row>
    <row r="1379" spans="1:21" ht="39.75" customHeight="1" x14ac:dyDescent="0.25">
      <c r="A1379" s="134" t="s">
        <v>779</v>
      </c>
      <c r="B1379" s="135"/>
      <c r="C1379" s="103" t="s">
        <v>1607</v>
      </c>
      <c r="D1379" s="104"/>
      <c r="E1379" s="104"/>
      <c r="F1379" s="11" t="s">
        <v>1813</v>
      </c>
      <c r="G1379" s="143">
        <v>2.93</v>
      </c>
      <c r="H1379" s="137"/>
      <c r="I1379" s="8">
        <v>2.93</v>
      </c>
      <c r="J1379" s="143">
        <v>0.13</v>
      </c>
      <c r="K1379" s="137"/>
      <c r="L1379" s="137"/>
      <c r="M1379" s="137"/>
      <c r="N1379" s="137"/>
      <c r="O1379" s="137"/>
      <c r="P1379" s="100">
        <v>3.06</v>
      </c>
      <c r="Q1379" s="101"/>
      <c r="R1379" s="101"/>
      <c r="S1379" s="101"/>
      <c r="T1379" s="101"/>
      <c r="U1379" s="101"/>
    </row>
    <row r="1380" spans="1:21" ht="40.5" customHeight="1" x14ac:dyDescent="0.25">
      <c r="A1380" s="134" t="s">
        <v>780</v>
      </c>
      <c r="B1380" s="135"/>
      <c r="C1380" s="103" t="s">
        <v>1608</v>
      </c>
      <c r="D1380" s="104"/>
      <c r="E1380" s="104"/>
      <c r="F1380" s="11" t="s">
        <v>1813</v>
      </c>
      <c r="G1380" s="143">
        <v>2.4</v>
      </c>
      <c r="H1380" s="137"/>
      <c r="I1380" s="8">
        <v>2.4</v>
      </c>
      <c r="J1380" s="143">
        <v>0.13</v>
      </c>
      <c r="K1380" s="137"/>
      <c r="L1380" s="137"/>
      <c r="M1380" s="137"/>
      <c r="N1380" s="137"/>
      <c r="O1380" s="137"/>
      <c r="P1380" s="100">
        <v>2.5299999999999998</v>
      </c>
      <c r="Q1380" s="101"/>
      <c r="R1380" s="101"/>
      <c r="S1380" s="101"/>
      <c r="T1380" s="101"/>
      <c r="U1380" s="101"/>
    </row>
    <row r="1381" spans="1:21" ht="64.5" customHeight="1" x14ac:dyDescent="0.25">
      <c r="A1381" s="134" t="s">
        <v>781</v>
      </c>
      <c r="B1381" s="135"/>
      <c r="C1381" s="103" t="s">
        <v>1609</v>
      </c>
      <c r="D1381" s="104"/>
      <c r="E1381" s="104"/>
      <c r="F1381" s="11" t="s">
        <v>1813</v>
      </c>
      <c r="G1381" s="143">
        <v>8.66</v>
      </c>
      <c r="H1381" s="137"/>
      <c r="I1381" s="8">
        <v>8.66</v>
      </c>
      <c r="J1381" s="143">
        <v>0.66</v>
      </c>
      <c r="K1381" s="137"/>
      <c r="L1381" s="137"/>
      <c r="M1381" s="137"/>
      <c r="N1381" s="137"/>
      <c r="O1381" s="137"/>
      <c r="P1381" s="100">
        <v>9.32</v>
      </c>
      <c r="Q1381" s="101"/>
      <c r="R1381" s="101"/>
      <c r="S1381" s="101"/>
      <c r="T1381" s="101"/>
      <c r="U1381" s="101"/>
    </row>
    <row r="1382" spans="1:21" ht="62.25" customHeight="1" x14ac:dyDescent="0.25">
      <c r="A1382" s="134" t="s">
        <v>782</v>
      </c>
      <c r="B1382" s="135"/>
      <c r="C1382" s="103" t="s">
        <v>1610</v>
      </c>
      <c r="D1382" s="104"/>
      <c r="E1382" s="104"/>
      <c r="F1382" s="11" t="s">
        <v>1813</v>
      </c>
      <c r="G1382" s="143">
        <v>12.13</v>
      </c>
      <c r="H1382" s="137"/>
      <c r="I1382" s="8">
        <v>12.13</v>
      </c>
      <c r="J1382" s="143">
        <v>0.79</v>
      </c>
      <c r="K1382" s="137"/>
      <c r="L1382" s="137"/>
      <c r="M1382" s="137"/>
      <c r="N1382" s="137"/>
      <c r="O1382" s="137"/>
      <c r="P1382" s="100">
        <v>12.92</v>
      </c>
      <c r="Q1382" s="101"/>
      <c r="R1382" s="101"/>
      <c r="S1382" s="101"/>
      <c r="T1382" s="101"/>
      <c r="U1382" s="101"/>
    </row>
    <row r="1383" spans="1:21" ht="27" customHeight="1" x14ac:dyDescent="0.25">
      <c r="A1383" s="165">
        <v>4</v>
      </c>
      <c r="B1383" s="166"/>
      <c r="C1383" s="129" t="s">
        <v>1611</v>
      </c>
      <c r="D1383" s="130"/>
      <c r="E1383" s="130"/>
      <c r="F1383" s="4"/>
      <c r="G1383" s="136"/>
      <c r="H1383" s="136"/>
      <c r="I1383" s="5"/>
      <c r="J1383" s="136"/>
      <c r="K1383" s="136"/>
      <c r="L1383" s="136"/>
      <c r="M1383" s="136"/>
      <c r="N1383" s="136"/>
      <c r="O1383" s="136"/>
      <c r="P1383" s="126"/>
      <c r="Q1383" s="126"/>
      <c r="R1383" s="126"/>
      <c r="S1383" s="126"/>
      <c r="T1383" s="126"/>
      <c r="U1383" s="126"/>
    </row>
    <row r="1384" spans="1:21" ht="62.25" customHeight="1" x14ac:dyDescent="0.25">
      <c r="A1384" s="134" t="s">
        <v>28</v>
      </c>
      <c r="B1384" s="135"/>
      <c r="C1384" s="103" t="s">
        <v>1612</v>
      </c>
      <c r="D1384" s="104"/>
      <c r="E1384" s="104"/>
      <c r="F1384" s="11" t="s">
        <v>1813</v>
      </c>
      <c r="G1384" s="143">
        <v>8.77</v>
      </c>
      <c r="H1384" s="137"/>
      <c r="I1384" s="8">
        <v>8.77</v>
      </c>
      <c r="J1384" s="143">
        <v>0.13</v>
      </c>
      <c r="K1384" s="137"/>
      <c r="L1384" s="137"/>
      <c r="M1384" s="137"/>
      <c r="N1384" s="137"/>
      <c r="O1384" s="137"/>
      <c r="P1384" s="100">
        <v>8.9</v>
      </c>
      <c r="Q1384" s="101"/>
      <c r="R1384" s="101"/>
      <c r="S1384" s="101"/>
      <c r="T1384" s="101"/>
      <c r="U1384" s="101"/>
    </row>
    <row r="1385" spans="1:21" ht="51.75" customHeight="1" x14ac:dyDescent="0.25">
      <c r="A1385" s="134" t="s">
        <v>29</v>
      </c>
      <c r="B1385" s="135"/>
      <c r="C1385" s="103" t="s">
        <v>1613</v>
      </c>
      <c r="D1385" s="104"/>
      <c r="E1385" s="104"/>
      <c r="F1385" s="11" t="s">
        <v>1813</v>
      </c>
      <c r="G1385" s="143">
        <v>13.16</v>
      </c>
      <c r="H1385" s="137"/>
      <c r="I1385" s="8">
        <v>13.16</v>
      </c>
      <c r="J1385" s="143">
        <v>0.13</v>
      </c>
      <c r="K1385" s="137"/>
      <c r="L1385" s="137"/>
      <c r="M1385" s="137"/>
      <c r="N1385" s="137"/>
      <c r="O1385" s="137"/>
      <c r="P1385" s="100">
        <v>13.29</v>
      </c>
      <c r="Q1385" s="101"/>
      <c r="R1385" s="101"/>
      <c r="S1385" s="101"/>
      <c r="T1385" s="101"/>
      <c r="U1385" s="101"/>
    </row>
    <row r="1386" spans="1:21" ht="41.25" customHeight="1" x14ac:dyDescent="0.25">
      <c r="A1386" s="134" t="s">
        <v>30</v>
      </c>
      <c r="B1386" s="135"/>
      <c r="C1386" s="103" t="s">
        <v>1614</v>
      </c>
      <c r="D1386" s="104"/>
      <c r="E1386" s="104"/>
      <c r="F1386" s="11" t="s">
        <v>1813</v>
      </c>
      <c r="G1386" s="143">
        <v>4.3899999999999997</v>
      </c>
      <c r="H1386" s="137"/>
      <c r="I1386" s="8">
        <v>4.3899999999999997</v>
      </c>
      <c r="J1386" s="143">
        <v>0.13</v>
      </c>
      <c r="K1386" s="137"/>
      <c r="L1386" s="137"/>
      <c r="M1386" s="137"/>
      <c r="N1386" s="137"/>
      <c r="O1386" s="137"/>
      <c r="P1386" s="100">
        <v>4.5199999999999996</v>
      </c>
      <c r="Q1386" s="101"/>
      <c r="R1386" s="101"/>
      <c r="S1386" s="101"/>
      <c r="T1386" s="101"/>
      <c r="U1386" s="101"/>
    </row>
    <row r="1387" spans="1:21" ht="39" customHeight="1" x14ac:dyDescent="0.25">
      <c r="A1387" s="134" t="s">
        <v>77</v>
      </c>
      <c r="B1387" s="135"/>
      <c r="C1387" s="103" t="s">
        <v>1615</v>
      </c>
      <c r="D1387" s="104"/>
      <c r="E1387" s="104"/>
      <c r="F1387" s="11" t="s">
        <v>1813</v>
      </c>
      <c r="G1387" s="143">
        <v>7.31</v>
      </c>
      <c r="H1387" s="137"/>
      <c r="I1387" s="8">
        <v>7.31</v>
      </c>
      <c r="J1387" s="143">
        <v>0.13</v>
      </c>
      <c r="K1387" s="137"/>
      <c r="L1387" s="137"/>
      <c r="M1387" s="137"/>
      <c r="N1387" s="137"/>
      <c r="O1387" s="137"/>
      <c r="P1387" s="100">
        <v>7.44</v>
      </c>
      <c r="Q1387" s="101"/>
      <c r="R1387" s="101"/>
      <c r="S1387" s="101"/>
      <c r="T1387" s="101"/>
      <c r="U1387" s="101"/>
    </row>
    <row r="1388" spans="1:21" ht="39.75" customHeight="1" x14ac:dyDescent="0.25">
      <c r="A1388" s="134" t="s">
        <v>81</v>
      </c>
      <c r="B1388" s="135"/>
      <c r="C1388" s="103" t="s">
        <v>1616</v>
      </c>
      <c r="D1388" s="104"/>
      <c r="E1388" s="104"/>
      <c r="F1388" s="11" t="s">
        <v>1813</v>
      </c>
      <c r="G1388" s="143">
        <v>8.77</v>
      </c>
      <c r="H1388" s="137"/>
      <c r="I1388" s="8">
        <v>8.77</v>
      </c>
      <c r="J1388" s="143">
        <v>0.13</v>
      </c>
      <c r="K1388" s="137"/>
      <c r="L1388" s="137"/>
      <c r="M1388" s="137"/>
      <c r="N1388" s="137"/>
      <c r="O1388" s="137"/>
      <c r="P1388" s="100">
        <v>8.9</v>
      </c>
      <c r="Q1388" s="101"/>
      <c r="R1388" s="101"/>
      <c r="S1388" s="101"/>
      <c r="T1388" s="101"/>
      <c r="U1388" s="101"/>
    </row>
    <row r="1389" spans="1:21" ht="27.75" customHeight="1" x14ac:dyDescent="0.25">
      <c r="A1389" s="134" t="s">
        <v>86</v>
      </c>
      <c r="B1389" s="135"/>
      <c r="C1389" s="103" t="s">
        <v>1617</v>
      </c>
      <c r="D1389" s="104"/>
      <c r="E1389" s="104"/>
      <c r="F1389" s="11" t="s">
        <v>1813</v>
      </c>
      <c r="G1389" s="143">
        <v>7.19</v>
      </c>
      <c r="H1389" s="137"/>
      <c r="I1389" s="8">
        <v>7.19</v>
      </c>
      <c r="J1389" s="143">
        <v>0.13</v>
      </c>
      <c r="K1389" s="137"/>
      <c r="L1389" s="137"/>
      <c r="M1389" s="137"/>
      <c r="N1389" s="137"/>
      <c r="O1389" s="137"/>
      <c r="P1389" s="100">
        <v>7.32</v>
      </c>
      <c r="Q1389" s="101"/>
      <c r="R1389" s="101"/>
      <c r="S1389" s="101"/>
      <c r="T1389" s="101"/>
      <c r="U1389" s="101"/>
    </row>
    <row r="1390" spans="1:21" ht="89.25" customHeight="1" x14ac:dyDescent="0.25">
      <c r="A1390" s="134" t="s">
        <v>90</v>
      </c>
      <c r="B1390" s="135"/>
      <c r="C1390" s="103" t="s">
        <v>1618</v>
      </c>
      <c r="D1390" s="104"/>
      <c r="E1390" s="104"/>
      <c r="F1390" s="11" t="s">
        <v>1813</v>
      </c>
      <c r="G1390" s="143">
        <v>17.399999999999999</v>
      </c>
      <c r="H1390" s="137"/>
      <c r="I1390" s="8">
        <v>17.399999999999999</v>
      </c>
      <c r="J1390" s="143">
        <v>0.13</v>
      </c>
      <c r="K1390" s="137"/>
      <c r="L1390" s="137"/>
      <c r="M1390" s="137"/>
      <c r="N1390" s="137"/>
      <c r="O1390" s="137"/>
      <c r="P1390" s="100">
        <v>17.53</v>
      </c>
      <c r="Q1390" s="101"/>
      <c r="R1390" s="101"/>
      <c r="S1390" s="101"/>
      <c r="T1390" s="101"/>
      <c r="U1390" s="101"/>
    </row>
    <row r="1391" spans="1:21" ht="99.75" customHeight="1" x14ac:dyDescent="0.25">
      <c r="A1391" s="134" t="s">
        <v>101</v>
      </c>
      <c r="B1391" s="135"/>
      <c r="C1391" s="103" t="s">
        <v>1619</v>
      </c>
      <c r="D1391" s="104"/>
      <c r="E1391" s="104"/>
      <c r="F1391" s="11" t="s">
        <v>1813</v>
      </c>
      <c r="G1391" s="143">
        <v>17.54</v>
      </c>
      <c r="H1391" s="137"/>
      <c r="I1391" s="8">
        <v>17.54</v>
      </c>
      <c r="J1391" s="143">
        <v>0.13</v>
      </c>
      <c r="K1391" s="137"/>
      <c r="L1391" s="137"/>
      <c r="M1391" s="137"/>
      <c r="N1391" s="137"/>
      <c r="O1391" s="137"/>
      <c r="P1391" s="100">
        <v>17.670000000000002</v>
      </c>
      <c r="Q1391" s="101"/>
      <c r="R1391" s="101"/>
      <c r="S1391" s="101"/>
      <c r="T1391" s="101"/>
      <c r="U1391" s="101"/>
    </row>
    <row r="1392" spans="1:21" ht="87.75" customHeight="1" x14ac:dyDescent="0.25">
      <c r="A1392" s="134" t="s">
        <v>104</v>
      </c>
      <c r="B1392" s="135"/>
      <c r="C1392" s="103" t="s">
        <v>1620</v>
      </c>
      <c r="D1392" s="104"/>
      <c r="E1392" s="104"/>
      <c r="F1392" s="11" t="s">
        <v>1813</v>
      </c>
      <c r="G1392" s="143">
        <v>11.69</v>
      </c>
      <c r="H1392" s="137"/>
      <c r="I1392" s="8">
        <v>11.69</v>
      </c>
      <c r="J1392" s="143">
        <v>0.13</v>
      </c>
      <c r="K1392" s="137"/>
      <c r="L1392" s="137"/>
      <c r="M1392" s="137"/>
      <c r="N1392" s="137"/>
      <c r="O1392" s="137"/>
      <c r="P1392" s="100">
        <v>11.82</v>
      </c>
      <c r="Q1392" s="101"/>
      <c r="R1392" s="101"/>
      <c r="S1392" s="101"/>
      <c r="T1392" s="101"/>
      <c r="U1392" s="101"/>
    </row>
    <row r="1393" spans="1:21" ht="90" customHeight="1" x14ac:dyDescent="0.25">
      <c r="A1393" s="134" t="s">
        <v>107</v>
      </c>
      <c r="B1393" s="135"/>
      <c r="C1393" s="103" t="s">
        <v>1621</v>
      </c>
      <c r="D1393" s="104"/>
      <c r="E1393" s="104"/>
      <c r="F1393" s="11" t="s">
        <v>1813</v>
      </c>
      <c r="G1393" s="143">
        <v>11.69</v>
      </c>
      <c r="H1393" s="137"/>
      <c r="I1393" s="8">
        <v>11.69</v>
      </c>
      <c r="J1393" s="143">
        <v>0.13</v>
      </c>
      <c r="K1393" s="137"/>
      <c r="L1393" s="137"/>
      <c r="M1393" s="137"/>
      <c r="N1393" s="137"/>
      <c r="O1393" s="137"/>
      <c r="P1393" s="100">
        <v>11.82</v>
      </c>
      <c r="Q1393" s="101"/>
      <c r="R1393" s="101"/>
      <c r="S1393" s="101"/>
      <c r="T1393" s="101"/>
      <c r="U1393" s="101"/>
    </row>
    <row r="1394" spans="1:21" ht="88.5" customHeight="1" x14ac:dyDescent="0.25">
      <c r="A1394" s="134" t="s">
        <v>783</v>
      </c>
      <c r="B1394" s="135"/>
      <c r="C1394" s="103" t="s">
        <v>1622</v>
      </c>
      <c r="D1394" s="104"/>
      <c r="E1394" s="104"/>
      <c r="F1394" s="11" t="s">
        <v>1813</v>
      </c>
      <c r="G1394" s="143">
        <v>11.69</v>
      </c>
      <c r="H1394" s="137"/>
      <c r="I1394" s="8">
        <v>11.69</v>
      </c>
      <c r="J1394" s="143">
        <v>0.13</v>
      </c>
      <c r="K1394" s="137"/>
      <c r="L1394" s="137"/>
      <c r="M1394" s="137"/>
      <c r="N1394" s="137"/>
      <c r="O1394" s="137"/>
      <c r="P1394" s="100">
        <v>11.82</v>
      </c>
      <c r="Q1394" s="101"/>
      <c r="R1394" s="101"/>
      <c r="S1394" s="101"/>
      <c r="T1394" s="101"/>
      <c r="U1394" s="101"/>
    </row>
    <row r="1395" spans="1:21" ht="88.5" customHeight="1" x14ac:dyDescent="0.25">
      <c r="A1395" s="134" t="s">
        <v>784</v>
      </c>
      <c r="B1395" s="135"/>
      <c r="C1395" s="103" t="s">
        <v>1623</v>
      </c>
      <c r="D1395" s="104"/>
      <c r="E1395" s="104"/>
      <c r="F1395" s="11" t="s">
        <v>1813</v>
      </c>
      <c r="G1395" s="143">
        <v>11.69</v>
      </c>
      <c r="H1395" s="137"/>
      <c r="I1395" s="8">
        <v>11.69</v>
      </c>
      <c r="J1395" s="143">
        <v>0.13</v>
      </c>
      <c r="K1395" s="137"/>
      <c r="L1395" s="137"/>
      <c r="M1395" s="137"/>
      <c r="N1395" s="137"/>
      <c r="O1395" s="137"/>
      <c r="P1395" s="100">
        <v>11.82</v>
      </c>
      <c r="Q1395" s="101"/>
      <c r="R1395" s="101"/>
      <c r="S1395" s="101"/>
      <c r="T1395" s="101"/>
      <c r="U1395" s="101"/>
    </row>
    <row r="1396" spans="1:21" ht="29.25" customHeight="1" x14ac:dyDescent="0.25">
      <c r="A1396" s="134" t="s">
        <v>785</v>
      </c>
      <c r="B1396" s="135"/>
      <c r="C1396" s="103" t="s">
        <v>1624</v>
      </c>
      <c r="D1396" s="104"/>
      <c r="E1396" s="104"/>
      <c r="F1396" s="11" t="s">
        <v>1813</v>
      </c>
      <c r="G1396" s="143">
        <v>4.79</v>
      </c>
      <c r="H1396" s="137"/>
      <c r="I1396" s="8">
        <v>4.79</v>
      </c>
      <c r="J1396" s="143">
        <v>0.13</v>
      </c>
      <c r="K1396" s="137"/>
      <c r="L1396" s="137"/>
      <c r="M1396" s="137"/>
      <c r="N1396" s="137"/>
      <c r="O1396" s="137"/>
      <c r="P1396" s="100">
        <v>4.92</v>
      </c>
      <c r="Q1396" s="101"/>
      <c r="R1396" s="101"/>
      <c r="S1396" s="101"/>
      <c r="T1396" s="101"/>
      <c r="U1396" s="101"/>
    </row>
    <row r="1397" spans="1:21" ht="103.5" customHeight="1" x14ac:dyDescent="0.25">
      <c r="A1397" s="134" t="s">
        <v>786</v>
      </c>
      <c r="B1397" s="135"/>
      <c r="C1397" s="103" t="s">
        <v>1625</v>
      </c>
      <c r="D1397" s="104"/>
      <c r="E1397" s="104"/>
      <c r="F1397" s="11" t="s">
        <v>1813</v>
      </c>
      <c r="G1397" s="143">
        <v>5.84</v>
      </c>
      <c r="H1397" s="137"/>
      <c r="I1397" s="8">
        <v>5.84</v>
      </c>
      <c r="J1397" s="143">
        <v>0.13</v>
      </c>
      <c r="K1397" s="137"/>
      <c r="L1397" s="137"/>
      <c r="M1397" s="137"/>
      <c r="N1397" s="137"/>
      <c r="O1397" s="137"/>
      <c r="P1397" s="100">
        <v>5.97</v>
      </c>
      <c r="Q1397" s="101"/>
      <c r="R1397" s="101"/>
      <c r="S1397" s="101"/>
      <c r="T1397" s="101"/>
      <c r="U1397" s="101"/>
    </row>
    <row r="1398" spans="1:21" ht="101.25" customHeight="1" x14ac:dyDescent="0.25">
      <c r="A1398" s="134" t="s">
        <v>787</v>
      </c>
      <c r="B1398" s="135"/>
      <c r="C1398" s="103" t="s">
        <v>1626</v>
      </c>
      <c r="D1398" s="104"/>
      <c r="E1398" s="104"/>
      <c r="F1398" s="11" t="s">
        <v>1813</v>
      </c>
      <c r="G1398" s="143">
        <v>5.84</v>
      </c>
      <c r="H1398" s="137"/>
      <c r="I1398" s="8">
        <v>5.84</v>
      </c>
      <c r="J1398" s="143">
        <v>0.13</v>
      </c>
      <c r="K1398" s="137"/>
      <c r="L1398" s="137"/>
      <c r="M1398" s="137"/>
      <c r="N1398" s="137"/>
      <c r="O1398" s="137"/>
      <c r="P1398" s="100">
        <v>5.97</v>
      </c>
      <c r="Q1398" s="101"/>
      <c r="R1398" s="101"/>
      <c r="S1398" s="101"/>
      <c r="T1398" s="101"/>
      <c r="U1398" s="101"/>
    </row>
    <row r="1399" spans="1:21" ht="36" customHeight="1" x14ac:dyDescent="0.25">
      <c r="A1399" s="165">
        <v>5</v>
      </c>
      <c r="B1399" s="166"/>
      <c r="C1399" s="129" t="s">
        <v>1627</v>
      </c>
      <c r="D1399" s="130"/>
      <c r="E1399" s="130"/>
      <c r="F1399" s="4"/>
      <c r="G1399" s="136"/>
      <c r="H1399" s="136"/>
      <c r="I1399" s="5"/>
      <c r="J1399" s="136"/>
      <c r="K1399" s="136"/>
      <c r="L1399" s="136"/>
      <c r="M1399" s="136"/>
      <c r="N1399" s="136"/>
      <c r="O1399" s="136"/>
      <c r="P1399" s="126"/>
      <c r="Q1399" s="126"/>
      <c r="R1399" s="126"/>
      <c r="S1399" s="126"/>
      <c r="T1399" s="126"/>
      <c r="U1399" s="126"/>
    </row>
    <row r="1400" spans="1:21" ht="27.75" customHeight="1" x14ac:dyDescent="0.25">
      <c r="A1400" s="134" t="s">
        <v>31</v>
      </c>
      <c r="B1400" s="135"/>
      <c r="C1400" s="103" t="s">
        <v>1628</v>
      </c>
      <c r="D1400" s="104"/>
      <c r="E1400" s="104"/>
      <c r="F1400" s="11" t="s">
        <v>1813</v>
      </c>
      <c r="G1400" s="143">
        <v>20.94</v>
      </c>
      <c r="H1400" s="137"/>
      <c r="I1400" s="8">
        <v>20.94</v>
      </c>
      <c r="J1400" s="143">
        <v>3.71</v>
      </c>
      <c r="K1400" s="137"/>
      <c r="L1400" s="137"/>
      <c r="M1400" s="137"/>
      <c r="N1400" s="137"/>
      <c r="O1400" s="137"/>
      <c r="P1400" s="100">
        <v>24.65</v>
      </c>
      <c r="Q1400" s="101"/>
      <c r="R1400" s="101"/>
      <c r="S1400" s="101"/>
      <c r="T1400" s="101"/>
      <c r="U1400" s="101"/>
    </row>
    <row r="1401" spans="1:21" ht="15" customHeight="1" x14ac:dyDescent="0.25">
      <c r="A1401" s="186" t="s">
        <v>788</v>
      </c>
      <c r="B1401" s="187"/>
      <c r="C1401" s="187"/>
      <c r="D1401" s="187"/>
      <c r="E1401" s="187"/>
      <c r="F1401" s="187"/>
      <c r="G1401" s="187"/>
      <c r="H1401" s="187"/>
      <c r="I1401" s="187"/>
      <c r="J1401" s="187"/>
      <c r="K1401" s="187"/>
      <c r="L1401" s="187"/>
      <c r="M1401" s="187"/>
      <c r="N1401" s="187"/>
      <c r="O1401" s="187"/>
      <c r="P1401" s="187"/>
      <c r="Q1401" s="187"/>
      <c r="R1401" s="187"/>
      <c r="S1401" s="187"/>
      <c r="T1401" s="187"/>
      <c r="U1401" s="187"/>
    </row>
    <row r="1402" spans="1:21" ht="21" customHeight="1" x14ac:dyDescent="0.25">
      <c r="A1402" s="165">
        <v>1</v>
      </c>
      <c r="B1402" s="166"/>
      <c r="C1402" s="164"/>
      <c r="D1402" s="164"/>
      <c r="E1402" s="164"/>
      <c r="F1402" s="7" t="s">
        <v>1829</v>
      </c>
      <c r="G1402" s="143">
        <v>1.92</v>
      </c>
      <c r="H1402" s="137"/>
      <c r="I1402" s="8">
        <v>1.92</v>
      </c>
      <c r="J1402" s="143">
        <v>0.13</v>
      </c>
      <c r="K1402" s="137"/>
      <c r="L1402" s="137"/>
      <c r="M1402" s="137"/>
      <c r="N1402" s="137"/>
      <c r="O1402" s="137"/>
      <c r="P1402" s="100">
        <v>2.0499999999999998</v>
      </c>
      <c r="Q1402" s="101"/>
      <c r="R1402" s="101"/>
      <c r="S1402" s="101"/>
      <c r="T1402" s="101"/>
      <c r="U1402" s="101"/>
    </row>
    <row r="1403" spans="1:21" ht="15.75" customHeight="1" x14ac:dyDescent="0.25">
      <c r="A1403" s="186" t="s">
        <v>789</v>
      </c>
      <c r="B1403" s="187"/>
      <c r="C1403" s="187"/>
      <c r="D1403" s="187"/>
      <c r="E1403" s="187"/>
      <c r="F1403" s="187"/>
      <c r="G1403" s="187"/>
      <c r="H1403" s="187"/>
      <c r="I1403" s="187"/>
      <c r="J1403" s="187"/>
      <c r="K1403" s="187"/>
      <c r="L1403" s="187"/>
      <c r="M1403" s="187"/>
      <c r="N1403" s="187"/>
      <c r="O1403" s="187"/>
      <c r="P1403" s="187"/>
      <c r="Q1403" s="187"/>
      <c r="R1403" s="187"/>
      <c r="S1403" s="187"/>
      <c r="T1403" s="187"/>
      <c r="U1403" s="187"/>
    </row>
    <row r="1404" spans="1:21" ht="49.5" customHeight="1" x14ac:dyDescent="0.25">
      <c r="A1404" s="165">
        <v>1</v>
      </c>
      <c r="B1404" s="166"/>
      <c r="C1404" s="129" t="s">
        <v>1629</v>
      </c>
      <c r="D1404" s="130"/>
      <c r="E1404" s="130"/>
      <c r="F1404" s="4"/>
      <c r="G1404" s="136"/>
      <c r="H1404" s="136"/>
      <c r="I1404" s="5"/>
      <c r="J1404" s="136"/>
      <c r="K1404" s="136"/>
      <c r="L1404" s="136"/>
      <c r="M1404" s="136"/>
      <c r="N1404" s="136"/>
      <c r="O1404" s="136"/>
      <c r="P1404" s="126"/>
      <c r="Q1404" s="126"/>
      <c r="R1404" s="126"/>
      <c r="S1404" s="126"/>
      <c r="T1404" s="126"/>
      <c r="U1404" s="126"/>
    </row>
    <row r="1405" spans="1:21" ht="17.25" customHeight="1" x14ac:dyDescent="0.25">
      <c r="A1405" s="124" t="s">
        <v>53</v>
      </c>
      <c r="B1405" s="125"/>
      <c r="C1405" s="105" t="s">
        <v>1630</v>
      </c>
      <c r="D1405" s="106"/>
      <c r="E1405" s="106"/>
      <c r="F1405" s="9"/>
      <c r="G1405" s="137"/>
      <c r="H1405" s="137"/>
      <c r="I1405" s="10"/>
      <c r="J1405" s="137"/>
      <c r="K1405" s="137"/>
      <c r="L1405" s="137"/>
      <c r="M1405" s="137"/>
      <c r="N1405" s="137"/>
      <c r="O1405" s="137"/>
      <c r="P1405" s="101"/>
      <c r="Q1405" s="101"/>
      <c r="R1405" s="101"/>
      <c r="S1405" s="101"/>
      <c r="T1405" s="101"/>
      <c r="U1405" s="101"/>
    </row>
    <row r="1406" spans="1:21" ht="21" customHeight="1" x14ac:dyDescent="0.25">
      <c r="A1406" s="134" t="s">
        <v>136</v>
      </c>
      <c r="B1406" s="135"/>
      <c r="C1406" s="103" t="s">
        <v>1631</v>
      </c>
      <c r="D1406" s="104"/>
      <c r="E1406" s="104"/>
      <c r="F1406" s="11" t="s">
        <v>1817</v>
      </c>
      <c r="G1406" s="143">
        <v>0.87</v>
      </c>
      <c r="H1406" s="137"/>
      <c r="I1406" s="8">
        <v>0.87</v>
      </c>
      <c r="J1406" s="143">
        <v>1.01</v>
      </c>
      <c r="K1406" s="137"/>
      <c r="L1406" s="137"/>
      <c r="M1406" s="137"/>
      <c r="N1406" s="137"/>
      <c r="O1406" s="137"/>
      <c r="P1406" s="100">
        <v>1.88</v>
      </c>
      <c r="Q1406" s="101"/>
      <c r="R1406" s="101"/>
      <c r="S1406" s="101"/>
      <c r="T1406" s="101"/>
      <c r="U1406" s="101"/>
    </row>
    <row r="1407" spans="1:21" ht="26.25" customHeight="1" x14ac:dyDescent="0.25">
      <c r="A1407" s="134" t="s">
        <v>144</v>
      </c>
      <c r="B1407" s="135"/>
      <c r="C1407" s="103" t="s">
        <v>1632</v>
      </c>
      <c r="D1407" s="104"/>
      <c r="E1407" s="104"/>
      <c r="F1407" s="11" t="s">
        <v>1817</v>
      </c>
      <c r="G1407" s="143">
        <v>1.3</v>
      </c>
      <c r="H1407" s="137"/>
      <c r="I1407" s="8">
        <v>1.3</v>
      </c>
      <c r="J1407" s="143">
        <v>1.54</v>
      </c>
      <c r="K1407" s="137"/>
      <c r="L1407" s="137"/>
      <c r="M1407" s="137"/>
      <c r="N1407" s="137"/>
      <c r="O1407" s="137"/>
      <c r="P1407" s="100">
        <v>2.84</v>
      </c>
      <c r="Q1407" s="101"/>
      <c r="R1407" s="101"/>
      <c r="S1407" s="101"/>
      <c r="T1407" s="101"/>
      <c r="U1407" s="101"/>
    </row>
    <row r="1408" spans="1:21" ht="24.75" customHeight="1" x14ac:dyDescent="0.25">
      <c r="A1408" s="134" t="s">
        <v>147</v>
      </c>
      <c r="B1408" s="135"/>
      <c r="C1408" s="103" t="s">
        <v>1633</v>
      </c>
      <c r="D1408" s="104"/>
      <c r="E1408" s="104"/>
      <c r="F1408" s="11" t="s">
        <v>1817</v>
      </c>
      <c r="G1408" s="143">
        <v>1.73</v>
      </c>
      <c r="H1408" s="137"/>
      <c r="I1408" s="8">
        <v>1.73</v>
      </c>
      <c r="J1408" s="143">
        <v>1.02</v>
      </c>
      <c r="K1408" s="137"/>
      <c r="L1408" s="137"/>
      <c r="M1408" s="137"/>
      <c r="N1408" s="137"/>
      <c r="O1408" s="137"/>
      <c r="P1408" s="100">
        <v>2.75</v>
      </c>
      <c r="Q1408" s="101"/>
      <c r="R1408" s="101"/>
      <c r="S1408" s="101"/>
      <c r="T1408" s="101"/>
      <c r="U1408" s="101"/>
    </row>
    <row r="1409" spans="1:21" ht="21" customHeight="1" x14ac:dyDescent="0.25">
      <c r="A1409" s="134" t="s">
        <v>150</v>
      </c>
      <c r="B1409" s="135"/>
      <c r="C1409" s="103" t="s">
        <v>1634</v>
      </c>
      <c r="D1409" s="104"/>
      <c r="E1409" s="104"/>
      <c r="F1409" s="11" t="s">
        <v>1817</v>
      </c>
      <c r="G1409" s="143">
        <v>3.45</v>
      </c>
      <c r="H1409" s="137"/>
      <c r="I1409" s="8">
        <v>3.45</v>
      </c>
      <c r="J1409" s="143">
        <v>1.35</v>
      </c>
      <c r="K1409" s="137"/>
      <c r="L1409" s="137"/>
      <c r="M1409" s="137"/>
      <c r="N1409" s="137"/>
      <c r="O1409" s="137"/>
      <c r="P1409" s="100">
        <v>4.8</v>
      </c>
      <c r="Q1409" s="101"/>
      <c r="R1409" s="101"/>
      <c r="S1409" s="101"/>
      <c r="T1409" s="101"/>
      <c r="U1409" s="101"/>
    </row>
    <row r="1410" spans="1:21" ht="38.25" customHeight="1" x14ac:dyDescent="0.25">
      <c r="A1410" s="134" t="s">
        <v>615</v>
      </c>
      <c r="B1410" s="135"/>
      <c r="C1410" s="103" t="s">
        <v>1635</v>
      </c>
      <c r="D1410" s="104"/>
      <c r="E1410" s="104"/>
      <c r="F1410" s="11" t="s">
        <v>1817</v>
      </c>
      <c r="G1410" s="143">
        <v>2.44</v>
      </c>
      <c r="H1410" s="137"/>
      <c r="I1410" s="8">
        <v>2.44</v>
      </c>
      <c r="J1410" s="143">
        <v>0.71</v>
      </c>
      <c r="K1410" s="137"/>
      <c r="L1410" s="137"/>
      <c r="M1410" s="137"/>
      <c r="N1410" s="137"/>
      <c r="O1410" s="137"/>
      <c r="P1410" s="100">
        <v>3.15</v>
      </c>
      <c r="Q1410" s="101"/>
      <c r="R1410" s="101"/>
      <c r="S1410" s="101"/>
      <c r="T1410" s="101"/>
      <c r="U1410" s="101"/>
    </row>
    <row r="1411" spans="1:21" ht="40.5" customHeight="1" x14ac:dyDescent="0.25">
      <c r="A1411" s="134" t="s">
        <v>616</v>
      </c>
      <c r="B1411" s="135"/>
      <c r="C1411" s="103" t="s">
        <v>1636</v>
      </c>
      <c r="D1411" s="104"/>
      <c r="E1411" s="104"/>
      <c r="F1411" s="11" t="s">
        <v>1817</v>
      </c>
      <c r="G1411" s="143">
        <v>1.73</v>
      </c>
      <c r="H1411" s="137"/>
      <c r="I1411" s="8">
        <v>1.73</v>
      </c>
      <c r="J1411" s="143">
        <v>1.01</v>
      </c>
      <c r="K1411" s="137"/>
      <c r="L1411" s="137"/>
      <c r="M1411" s="137"/>
      <c r="N1411" s="137"/>
      <c r="O1411" s="137"/>
      <c r="P1411" s="100">
        <v>2.74</v>
      </c>
      <c r="Q1411" s="101"/>
      <c r="R1411" s="101"/>
      <c r="S1411" s="101"/>
      <c r="T1411" s="101"/>
      <c r="U1411" s="101"/>
    </row>
    <row r="1412" spans="1:21" ht="25.5" customHeight="1" x14ac:dyDescent="0.25">
      <c r="A1412" s="134" t="s">
        <v>617</v>
      </c>
      <c r="B1412" s="135"/>
      <c r="C1412" s="103" t="s">
        <v>1637</v>
      </c>
      <c r="D1412" s="104"/>
      <c r="E1412" s="104"/>
      <c r="F1412" s="11" t="s">
        <v>1817</v>
      </c>
      <c r="G1412" s="143">
        <v>2.59</v>
      </c>
      <c r="H1412" s="137"/>
      <c r="I1412" s="8">
        <v>2.59</v>
      </c>
      <c r="J1412" s="143">
        <v>1.23</v>
      </c>
      <c r="K1412" s="137"/>
      <c r="L1412" s="137"/>
      <c r="M1412" s="137"/>
      <c r="N1412" s="137"/>
      <c r="O1412" s="137"/>
      <c r="P1412" s="100">
        <v>3.82</v>
      </c>
      <c r="Q1412" s="101"/>
      <c r="R1412" s="101"/>
      <c r="S1412" s="101"/>
      <c r="T1412" s="101"/>
      <c r="U1412" s="101"/>
    </row>
    <row r="1413" spans="1:21" ht="21" customHeight="1" x14ac:dyDescent="0.25">
      <c r="A1413" s="134" t="s">
        <v>618</v>
      </c>
      <c r="B1413" s="135"/>
      <c r="C1413" s="103" t="s">
        <v>1638</v>
      </c>
      <c r="D1413" s="104"/>
      <c r="E1413" s="104"/>
      <c r="F1413" s="11" t="s">
        <v>1817</v>
      </c>
      <c r="G1413" s="143">
        <v>1.73</v>
      </c>
      <c r="H1413" s="137"/>
      <c r="I1413" s="8">
        <v>1.73</v>
      </c>
      <c r="J1413" s="143">
        <v>1.01</v>
      </c>
      <c r="K1413" s="137"/>
      <c r="L1413" s="137"/>
      <c r="M1413" s="137"/>
      <c r="N1413" s="137"/>
      <c r="O1413" s="137"/>
      <c r="P1413" s="100">
        <v>2.74</v>
      </c>
      <c r="Q1413" s="101"/>
      <c r="R1413" s="101"/>
      <c r="S1413" s="101"/>
      <c r="T1413" s="101"/>
      <c r="U1413" s="101"/>
    </row>
    <row r="1414" spans="1:21" ht="21" customHeight="1" x14ac:dyDescent="0.25">
      <c r="A1414" s="134" t="s">
        <v>619</v>
      </c>
      <c r="B1414" s="135"/>
      <c r="C1414" s="103" t="s">
        <v>1639</v>
      </c>
      <c r="D1414" s="104"/>
      <c r="E1414" s="104"/>
      <c r="F1414" s="11" t="s">
        <v>1817</v>
      </c>
      <c r="G1414" s="143">
        <v>1.73</v>
      </c>
      <c r="H1414" s="137"/>
      <c r="I1414" s="8">
        <v>1.73</v>
      </c>
      <c r="J1414" s="143">
        <v>1.01</v>
      </c>
      <c r="K1414" s="137"/>
      <c r="L1414" s="137"/>
      <c r="M1414" s="137"/>
      <c r="N1414" s="137"/>
      <c r="O1414" s="137"/>
      <c r="P1414" s="100">
        <v>2.74</v>
      </c>
      <c r="Q1414" s="101"/>
      <c r="R1414" s="101"/>
      <c r="S1414" s="101"/>
      <c r="T1414" s="101"/>
      <c r="U1414" s="101"/>
    </row>
    <row r="1415" spans="1:21" ht="21" customHeight="1" x14ac:dyDescent="0.25">
      <c r="A1415" s="134" t="s">
        <v>790</v>
      </c>
      <c r="B1415" s="135"/>
      <c r="C1415" s="103" t="s">
        <v>1640</v>
      </c>
      <c r="D1415" s="104"/>
      <c r="E1415" s="104"/>
      <c r="F1415" s="11" t="s">
        <v>1817</v>
      </c>
      <c r="G1415" s="143">
        <v>1.73</v>
      </c>
      <c r="H1415" s="137"/>
      <c r="I1415" s="8">
        <v>1.73</v>
      </c>
      <c r="J1415" s="143">
        <v>1.06</v>
      </c>
      <c r="K1415" s="137"/>
      <c r="L1415" s="137"/>
      <c r="M1415" s="137"/>
      <c r="N1415" s="137"/>
      <c r="O1415" s="137"/>
      <c r="P1415" s="100">
        <v>2.79</v>
      </c>
      <c r="Q1415" s="101"/>
      <c r="R1415" s="101"/>
      <c r="S1415" s="101"/>
      <c r="T1415" s="101"/>
      <c r="U1415" s="101"/>
    </row>
    <row r="1416" spans="1:21" ht="21" customHeight="1" x14ac:dyDescent="0.25">
      <c r="A1416" s="134" t="s">
        <v>791</v>
      </c>
      <c r="B1416" s="135"/>
      <c r="C1416" s="103" t="s">
        <v>1641</v>
      </c>
      <c r="D1416" s="104"/>
      <c r="E1416" s="104"/>
      <c r="F1416" s="11" t="s">
        <v>1817</v>
      </c>
      <c r="G1416" s="143">
        <v>0.43</v>
      </c>
      <c r="H1416" s="137"/>
      <c r="I1416" s="8">
        <v>0.43</v>
      </c>
      <c r="J1416" s="143">
        <v>0.71</v>
      </c>
      <c r="K1416" s="137"/>
      <c r="L1416" s="137"/>
      <c r="M1416" s="137"/>
      <c r="N1416" s="137"/>
      <c r="O1416" s="137"/>
      <c r="P1416" s="100">
        <v>1.1399999999999999</v>
      </c>
      <c r="Q1416" s="101"/>
      <c r="R1416" s="101"/>
      <c r="S1416" s="101"/>
      <c r="T1416" s="101"/>
      <c r="U1416" s="101"/>
    </row>
    <row r="1417" spans="1:21" ht="21" customHeight="1" x14ac:dyDescent="0.25">
      <c r="A1417" s="134" t="s">
        <v>792</v>
      </c>
      <c r="B1417" s="135"/>
      <c r="C1417" s="103" t="s">
        <v>1642</v>
      </c>
      <c r="D1417" s="104"/>
      <c r="E1417" s="104"/>
      <c r="F1417" s="11" t="s">
        <v>1817</v>
      </c>
      <c r="G1417" s="143">
        <v>1.3</v>
      </c>
      <c r="H1417" s="137"/>
      <c r="I1417" s="8">
        <v>1.3</v>
      </c>
      <c r="J1417" s="143">
        <v>0.71</v>
      </c>
      <c r="K1417" s="137"/>
      <c r="L1417" s="137"/>
      <c r="M1417" s="137"/>
      <c r="N1417" s="137"/>
      <c r="O1417" s="137"/>
      <c r="P1417" s="100">
        <v>2.0099999999999998</v>
      </c>
      <c r="Q1417" s="101"/>
      <c r="R1417" s="101"/>
      <c r="S1417" s="101"/>
      <c r="T1417" s="101"/>
      <c r="U1417" s="101"/>
    </row>
    <row r="1418" spans="1:21" ht="21" customHeight="1" x14ac:dyDescent="0.25">
      <c r="A1418" s="134" t="s">
        <v>793</v>
      </c>
      <c r="B1418" s="135"/>
      <c r="C1418" s="103" t="s">
        <v>1643</v>
      </c>
      <c r="D1418" s="104"/>
      <c r="E1418" s="104"/>
      <c r="F1418" s="11" t="s">
        <v>1817</v>
      </c>
      <c r="G1418" s="143">
        <v>0.87</v>
      </c>
      <c r="H1418" s="137"/>
      <c r="I1418" s="8">
        <v>0.87</v>
      </c>
      <c r="J1418" s="143">
        <v>0.71</v>
      </c>
      <c r="K1418" s="137"/>
      <c r="L1418" s="137"/>
      <c r="M1418" s="137"/>
      <c r="N1418" s="137"/>
      <c r="O1418" s="137"/>
      <c r="P1418" s="100">
        <v>1.58</v>
      </c>
      <c r="Q1418" s="101"/>
      <c r="R1418" s="101"/>
      <c r="S1418" s="101"/>
      <c r="T1418" s="101"/>
      <c r="U1418" s="101"/>
    </row>
    <row r="1419" spans="1:21" ht="21" customHeight="1" x14ac:dyDescent="0.25">
      <c r="A1419" s="134" t="s">
        <v>794</v>
      </c>
      <c r="B1419" s="135"/>
      <c r="C1419" s="103" t="s">
        <v>1644</v>
      </c>
      <c r="D1419" s="104"/>
      <c r="E1419" s="104"/>
      <c r="F1419" s="11" t="s">
        <v>1817</v>
      </c>
      <c r="G1419" s="143">
        <v>0.87</v>
      </c>
      <c r="H1419" s="137"/>
      <c r="I1419" s="8">
        <v>0.87</v>
      </c>
      <c r="J1419" s="143">
        <v>0.71</v>
      </c>
      <c r="K1419" s="137"/>
      <c r="L1419" s="137"/>
      <c r="M1419" s="137"/>
      <c r="N1419" s="137"/>
      <c r="O1419" s="137"/>
      <c r="P1419" s="100">
        <v>1.58</v>
      </c>
      <c r="Q1419" s="101"/>
      <c r="R1419" s="101"/>
      <c r="S1419" s="101"/>
      <c r="T1419" s="101"/>
      <c r="U1419" s="101"/>
    </row>
    <row r="1420" spans="1:21" ht="21" customHeight="1" x14ac:dyDescent="0.25">
      <c r="A1420" s="134" t="s">
        <v>795</v>
      </c>
      <c r="B1420" s="135"/>
      <c r="C1420" s="103" t="s">
        <v>1645</v>
      </c>
      <c r="D1420" s="104"/>
      <c r="E1420" s="104"/>
      <c r="F1420" s="11" t="s">
        <v>1817</v>
      </c>
      <c r="G1420" s="143">
        <v>0.87</v>
      </c>
      <c r="H1420" s="137"/>
      <c r="I1420" s="8">
        <v>0.87</v>
      </c>
      <c r="J1420" s="143">
        <v>0.71</v>
      </c>
      <c r="K1420" s="137"/>
      <c r="L1420" s="137"/>
      <c r="M1420" s="137"/>
      <c r="N1420" s="137"/>
      <c r="O1420" s="137"/>
      <c r="P1420" s="100">
        <v>1.58</v>
      </c>
      <c r="Q1420" s="101"/>
      <c r="R1420" s="101"/>
      <c r="S1420" s="101"/>
      <c r="T1420" s="101"/>
      <c r="U1420" s="101"/>
    </row>
    <row r="1421" spans="1:21" ht="21" customHeight="1" x14ac:dyDescent="0.25">
      <c r="A1421" s="134" t="s">
        <v>796</v>
      </c>
      <c r="B1421" s="135"/>
      <c r="C1421" s="103" t="s">
        <v>1646</v>
      </c>
      <c r="D1421" s="104"/>
      <c r="E1421" s="104"/>
      <c r="F1421" s="11" t="s">
        <v>1817</v>
      </c>
      <c r="G1421" s="143">
        <v>1.3</v>
      </c>
      <c r="H1421" s="137"/>
      <c r="I1421" s="8">
        <v>1.3</v>
      </c>
      <c r="J1421" s="143">
        <v>0.71</v>
      </c>
      <c r="K1421" s="137"/>
      <c r="L1421" s="137"/>
      <c r="M1421" s="137"/>
      <c r="N1421" s="137"/>
      <c r="O1421" s="137"/>
      <c r="P1421" s="100">
        <v>2.0099999999999998</v>
      </c>
      <c r="Q1421" s="101"/>
      <c r="R1421" s="101"/>
      <c r="S1421" s="101"/>
      <c r="T1421" s="101"/>
      <c r="U1421" s="101"/>
    </row>
    <row r="1422" spans="1:21" ht="21" customHeight="1" x14ac:dyDescent="0.25">
      <c r="A1422" s="134" t="s">
        <v>797</v>
      </c>
      <c r="B1422" s="135"/>
      <c r="C1422" s="103" t="s">
        <v>1647</v>
      </c>
      <c r="D1422" s="104"/>
      <c r="E1422" s="104"/>
      <c r="F1422" s="11" t="s">
        <v>1817</v>
      </c>
      <c r="G1422" s="143">
        <v>0.87</v>
      </c>
      <c r="H1422" s="137"/>
      <c r="I1422" s="8">
        <v>0.87</v>
      </c>
      <c r="J1422" s="143">
        <v>0.71</v>
      </c>
      <c r="K1422" s="137"/>
      <c r="L1422" s="137"/>
      <c r="M1422" s="137"/>
      <c r="N1422" s="137"/>
      <c r="O1422" s="137"/>
      <c r="P1422" s="100">
        <v>1.58</v>
      </c>
      <c r="Q1422" s="101"/>
      <c r="R1422" s="101"/>
      <c r="S1422" s="101"/>
      <c r="T1422" s="101"/>
      <c r="U1422" s="101"/>
    </row>
    <row r="1423" spans="1:21" ht="28.5" customHeight="1" x14ac:dyDescent="0.25">
      <c r="A1423" s="134" t="s">
        <v>798</v>
      </c>
      <c r="B1423" s="135"/>
      <c r="C1423" s="103" t="s">
        <v>1648</v>
      </c>
      <c r="D1423" s="104"/>
      <c r="E1423" s="104"/>
      <c r="F1423" s="11" t="s">
        <v>1817</v>
      </c>
      <c r="G1423" s="143">
        <v>1.92</v>
      </c>
      <c r="H1423" s="137"/>
      <c r="I1423" s="8">
        <v>1.92</v>
      </c>
      <c r="J1423" s="143">
        <v>0.71</v>
      </c>
      <c r="K1423" s="137"/>
      <c r="L1423" s="137"/>
      <c r="M1423" s="137"/>
      <c r="N1423" s="137"/>
      <c r="O1423" s="137"/>
      <c r="P1423" s="100">
        <v>2.63</v>
      </c>
      <c r="Q1423" s="101"/>
      <c r="R1423" s="101"/>
      <c r="S1423" s="101"/>
      <c r="T1423" s="101"/>
      <c r="U1423" s="101"/>
    </row>
    <row r="1424" spans="1:21" ht="17.25" customHeight="1" x14ac:dyDescent="0.25">
      <c r="A1424" s="124" t="s">
        <v>54</v>
      </c>
      <c r="B1424" s="125"/>
      <c r="C1424" s="105" t="s">
        <v>1649</v>
      </c>
      <c r="D1424" s="106"/>
      <c r="E1424" s="106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ht="21" customHeight="1" x14ac:dyDescent="0.25">
      <c r="A1425" s="134" t="s">
        <v>153</v>
      </c>
      <c r="B1425" s="135"/>
      <c r="C1425" s="103" t="s">
        <v>1650</v>
      </c>
      <c r="D1425" s="104"/>
      <c r="E1425" s="104"/>
      <c r="F1425" s="11" t="s">
        <v>1817</v>
      </c>
      <c r="G1425" s="143">
        <v>0.86</v>
      </c>
      <c r="H1425" s="137"/>
      <c r="I1425" s="8">
        <v>0.86</v>
      </c>
      <c r="J1425" s="143">
        <v>0.71</v>
      </c>
      <c r="K1425" s="137"/>
      <c r="L1425" s="137"/>
      <c r="M1425" s="137"/>
      <c r="N1425" s="137"/>
      <c r="O1425" s="137"/>
      <c r="P1425" s="100">
        <v>1.57</v>
      </c>
      <c r="Q1425" s="101"/>
      <c r="R1425" s="101"/>
      <c r="S1425" s="101"/>
      <c r="T1425" s="101"/>
      <c r="U1425" s="101"/>
    </row>
    <row r="1426" spans="1:21" ht="24" customHeight="1" x14ac:dyDescent="0.25">
      <c r="A1426" s="134" t="s">
        <v>432</v>
      </c>
      <c r="B1426" s="135"/>
      <c r="C1426" s="103" t="s">
        <v>1651</v>
      </c>
      <c r="D1426" s="104"/>
      <c r="E1426" s="104"/>
      <c r="F1426" s="11" t="s">
        <v>1817</v>
      </c>
      <c r="G1426" s="143">
        <v>0.87</v>
      </c>
      <c r="H1426" s="137"/>
      <c r="I1426" s="8">
        <v>0.87</v>
      </c>
      <c r="J1426" s="143">
        <v>0.71</v>
      </c>
      <c r="K1426" s="137"/>
      <c r="L1426" s="137"/>
      <c r="M1426" s="137"/>
      <c r="N1426" s="137"/>
      <c r="O1426" s="137"/>
      <c r="P1426" s="100">
        <v>1.58</v>
      </c>
      <c r="Q1426" s="101"/>
      <c r="R1426" s="101"/>
      <c r="S1426" s="101"/>
      <c r="T1426" s="101"/>
      <c r="U1426" s="101"/>
    </row>
    <row r="1427" spans="1:21" ht="25.5" customHeight="1" x14ac:dyDescent="0.25">
      <c r="A1427" s="134" t="s">
        <v>620</v>
      </c>
      <c r="B1427" s="135"/>
      <c r="C1427" s="103" t="s">
        <v>1652</v>
      </c>
      <c r="D1427" s="104"/>
      <c r="E1427" s="104"/>
      <c r="F1427" s="11" t="s">
        <v>1817</v>
      </c>
      <c r="G1427" s="143">
        <v>0.87</v>
      </c>
      <c r="H1427" s="137"/>
      <c r="I1427" s="8">
        <v>0.87</v>
      </c>
      <c r="J1427" s="143">
        <v>0.71</v>
      </c>
      <c r="K1427" s="137"/>
      <c r="L1427" s="137"/>
      <c r="M1427" s="137"/>
      <c r="N1427" s="137"/>
      <c r="O1427" s="137"/>
      <c r="P1427" s="100">
        <v>1.58</v>
      </c>
      <c r="Q1427" s="101"/>
      <c r="R1427" s="101"/>
      <c r="S1427" s="101"/>
      <c r="T1427" s="101"/>
      <c r="U1427" s="101"/>
    </row>
    <row r="1428" spans="1:21" ht="37.5" customHeight="1" x14ac:dyDescent="0.25">
      <c r="A1428" s="134" t="s">
        <v>621</v>
      </c>
      <c r="B1428" s="135"/>
      <c r="C1428" s="103" t="s">
        <v>1653</v>
      </c>
      <c r="D1428" s="104"/>
      <c r="E1428" s="104"/>
      <c r="F1428" s="11" t="s">
        <v>1817</v>
      </c>
      <c r="G1428" s="143">
        <v>0.9</v>
      </c>
      <c r="H1428" s="137"/>
      <c r="I1428" s="8">
        <v>0.9</v>
      </c>
      <c r="J1428" s="143">
        <v>0.71</v>
      </c>
      <c r="K1428" s="137"/>
      <c r="L1428" s="137"/>
      <c r="M1428" s="137"/>
      <c r="N1428" s="137"/>
      <c r="O1428" s="137"/>
      <c r="P1428" s="100">
        <v>1.61</v>
      </c>
      <c r="Q1428" s="101"/>
      <c r="R1428" s="101"/>
      <c r="S1428" s="101"/>
      <c r="T1428" s="101"/>
      <c r="U1428" s="101"/>
    </row>
    <row r="1429" spans="1:21" ht="27.75" customHeight="1" x14ac:dyDescent="0.25">
      <c r="A1429" s="134" t="s">
        <v>799</v>
      </c>
      <c r="B1429" s="135"/>
      <c r="C1429" s="103" t="s">
        <v>1654</v>
      </c>
      <c r="D1429" s="104"/>
      <c r="E1429" s="104"/>
      <c r="F1429" s="11" t="s">
        <v>1817</v>
      </c>
      <c r="G1429" s="143">
        <v>1.8</v>
      </c>
      <c r="H1429" s="137"/>
      <c r="I1429" s="8">
        <v>1.8</v>
      </c>
      <c r="J1429" s="143">
        <v>0.71</v>
      </c>
      <c r="K1429" s="137"/>
      <c r="L1429" s="137"/>
      <c r="M1429" s="137"/>
      <c r="N1429" s="137"/>
      <c r="O1429" s="137"/>
      <c r="P1429" s="100">
        <v>2.5099999999999998</v>
      </c>
      <c r="Q1429" s="101"/>
      <c r="R1429" s="101"/>
      <c r="S1429" s="101"/>
      <c r="T1429" s="101"/>
      <c r="U1429" s="101"/>
    </row>
    <row r="1430" spans="1:21" ht="27" customHeight="1" x14ac:dyDescent="0.25">
      <c r="A1430" s="134" t="s">
        <v>800</v>
      </c>
      <c r="B1430" s="135"/>
      <c r="C1430" s="103" t="s">
        <v>1655</v>
      </c>
      <c r="D1430" s="104"/>
      <c r="E1430" s="104"/>
      <c r="F1430" s="11" t="s">
        <v>1817</v>
      </c>
      <c r="G1430" s="143">
        <v>2.08</v>
      </c>
      <c r="H1430" s="137"/>
      <c r="I1430" s="8">
        <v>2.08</v>
      </c>
      <c r="J1430" s="143">
        <v>0.71</v>
      </c>
      <c r="K1430" s="137"/>
      <c r="L1430" s="137"/>
      <c r="M1430" s="137"/>
      <c r="N1430" s="137"/>
      <c r="O1430" s="137"/>
      <c r="P1430" s="100">
        <v>2.79</v>
      </c>
      <c r="Q1430" s="101"/>
      <c r="R1430" s="101"/>
      <c r="S1430" s="101"/>
      <c r="T1430" s="101"/>
      <c r="U1430" s="101"/>
    </row>
    <row r="1431" spans="1:21" ht="24.75" customHeight="1" x14ac:dyDescent="0.25">
      <c r="A1431" s="124" t="s">
        <v>55</v>
      </c>
      <c r="B1431" s="125"/>
      <c r="C1431" s="105" t="s">
        <v>1656</v>
      </c>
      <c r="D1431" s="106"/>
      <c r="E1431" s="106"/>
      <c r="F1431" s="9"/>
      <c r="G1431" s="137"/>
      <c r="H1431" s="137"/>
      <c r="I1431" s="10"/>
      <c r="J1431" s="137"/>
      <c r="K1431" s="137"/>
      <c r="L1431" s="137"/>
      <c r="M1431" s="137"/>
      <c r="N1431" s="137"/>
      <c r="O1431" s="137"/>
      <c r="P1431" s="101"/>
      <c r="Q1431" s="101"/>
      <c r="R1431" s="101"/>
      <c r="S1431" s="101"/>
      <c r="T1431" s="101"/>
      <c r="U1431" s="101"/>
    </row>
    <row r="1432" spans="1:21" ht="21" customHeight="1" x14ac:dyDescent="0.25">
      <c r="A1432" s="134" t="s">
        <v>157</v>
      </c>
      <c r="B1432" s="135"/>
      <c r="C1432" s="103" t="s">
        <v>1657</v>
      </c>
      <c r="D1432" s="104"/>
      <c r="E1432" s="104"/>
      <c r="F1432" s="11" t="s">
        <v>1817</v>
      </c>
      <c r="G1432" s="143">
        <v>1.73</v>
      </c>
      <c r="H1432" s="137"/>
      <c r="I1432" s="8">
        <v>1.73</v>
      </c>
      <c r="J1432" s="143">
        <v>0.78</v>
      </c>
      <c r="K1432" s="137"/>
      <c r="L1432" s="137"/>
      <c r="M1432" s="137"/>
      <c r="N1432" s="137"/>
      <c r="O1432" s="137"/>
      <c r="P1432" s="100">
        <v>2.5099999999999998</v>
      </c>
      <c r="Q1432" s="101"/>
      <c r="R1432" s="101"/>
      <c r="S1432" s="101"/>
      <c r="T1432" s="101"/>
      <c r="U1432" s="101"/>
    </row>
    <row r="1433" spans="1:21" ht="20.25" customHeight="1" x14ac:dyDescent="0.25">
      <c r="A1433" s="134" t="s">
        <v>160</v>
      </c>
      <c r="B1433" s="135"/>
      <c r="C1433" s="103" t="s">
        <v>1658</v>
      </c>
      <c r="D1433" s="104"/>
      <c r="E1433" s="104"/>
      <c r="F1433" s="11" t="s">
        <v>1817</v>
      </c>
      <c r="G1433" s="143">
        <v>1.73</v>
      </c>
      <c r="H1433" s="137"/>
      <c r="I1433" s="8">
        <v>1.73</v>
      </c>
      <c r="J1433" s="143">
        <v>0.78</v>
      </c>
      <c r="K1433" s="137"/>
      <c r="L1433" s="137"/>
      <c r="M1433" s="137"/>
      <c r="N1433" s="137"/>
      <c r="O1433" s="137"/>
      <c r="P1433" s="100">
        <v>2.5099999999999998</v>
      </c>
      <c r="Q1433" s="101"/>
      <c r="R1433" s="101"/>
      <c r="S1433" s="101"/>
      <c r="T1433" s="101"/>
      <c r="U1433" s="101"/>
    </row>
    <row r="1434" spans="1:21" ht="42" customHeight="1" x14ac:dyDescent="0.25">
      <c r="A1434" s="134" t="s">
        <v>163</v>
      </c>
      <c r="B1434" s="135"/>
      <c r="C1434" s="103" t="s">
        <v>1659</v>
      </c>
      <c r="D1434" s="104"/>
      <c r="E1434" s="104"/>
      <c r="F1434" s="11" t="s">
        <v>1817</v>
      </c>
      <c r="G1434" s="143">
        <v>2.04</v>
      </c>
      <c r="H1434" s="137"/>
      <c r="I1434" s="8">
        <v>2.04</v>
      </c>
      <c r="J1434" s="143">
        <v>0.71</v>
      </c>
      <c r="K1434" s="137"/>
      <c r="L1434" s="137"/>
      <c r="M1434" s="137"/>
      <c r="N1434" s="137"/>
      <c r="O1434" s="137"/>
      <c r="P1434" s="100">
        <v>2.75</v>
      </c>
      <c r="Q1434" s="101"/>
      <c r="R1434" s="101"/>
      <c r="S1434" s="101"/>
      <c r="T1434" s="101"/>
      <c r="U1434" s="101"/>
    </row>
    <row r="1435" spans="1:21" ht="21" customHeight="1" x14ac:dyDescent="0.25">
      <c r="A1435" s="124" t="s">
        <v>56</v>
      </c>
      <c r="B1435" s="125"/>
      <c r="C1435" s="105" t="s">
        <v>1660</v>
      </c>
      <c r="D1435" s="106"/>
      <c r="E1435" s="106"/>
      <c r="F1435" s="9"/>
      <c r="G1435" s="137"/>
      <c r="H1435" s="137"/>
      <c r="I1435" s="10"/>
      <c r="J1435" s="137"/>
      <c r="K1435" s="137"/>
      <c r="L1435" s="137"/>
      <c r="M1435" s="137"/>
      <c r="N1435" s="137"/>
      <c r="O1435" s="137"/>
      <c r="P1435" s="101"/>
      <c r="Q1435" s="101"/>
      <c r="R1435" s="101"/>
      <c r="S1435" s="101"/>
      <c r="T1435" s="101"/>
      <c r="U1435" s="101"/>
    </row>
    <row r="1436" spans="1:21" ht="21" customHeight="1" x14ac:dyDescent="0.25">
      <c r="A1436" s="134" t="s">
        <v>178</v>
      </c>
      <c r="B1436" s="135"/>
      <c r="C1436" s="103" t="s">
        <v>1661</v>
      </c>
      <c r="D1436" s="104"/>
      <c r="E1436" s="104"/>
      <c r="F1436" s="11" t="s">
        <v>1817</v>
      </c>
      <c r="G1436" s="143">
        <v>0.86</v>
      </c>
      <c r="H1436" s="137"/>
      <c r="I1436" s="8">
        <v>0.86</v>
      </c>
      <c r="J1436" s="143">
        <v>0.96</v>
      </c>
      <c r="K1436" s="137"/>
      <c r="L1436" s="137"/>
      <c r="M1436" s="137"/>
      <c r="N1436" s="137"/>
      <c r="O1436" s="137"/>
      <c r="P1436" s="100">
        <v>1.82</v>
      </c>
      <c r="Q1436" s="101"/>
      <c r="R1436" s="101"/>
      <c r="S1436" s="101"/>
      <c r="T1436" s="101"/>
      <c r="U1436" s="101"/>
    </row>
    <row r="1437" spans="1:21" ht="21" customHeight="1" x14ac:dyDescent="0.25">
      <c r="A1437" s="124" t="s">
        <v>57</v>
      </c>
      <c r="B1437" s="125"/>
      <c r="C1437" s="105" t="s">
        <v>1662</v>
      </c>
      <c r="D1437" s="106"/>
      <c r="E1437" s="106"/>
      <c r="F1437" s="9"/>
      <c r="G1437" s="137"/>
      <c r="H1437" s="137"/>
      <c r="I1437" s="10"/>
      <c r="J1437" s="137"/>
      <c r="K1437" s="137"/>
      <c r="L1437" s="137"/>
      <c r="M1437" s="137"/>
      <c r="N1437" s="137"/>
      <c r="O1437" s="137"/>
      <c r="P1437" s="101"/>
      <c r="Q1437" s="101"/>
      <c r="R1437" s="101"/>
      <c r="S1437" s="101"/>
      <c r="T1437" s="101"/>
      <c r="U1437" s="101"/>
    </row>
    <row r="1438" spans="1:21" ht="26.25" customHeight="1" x14ac:dyDescent="0.25">
      <c r="A1438" s="134" t="s">
        <v>181</v>
      </c>
      <c r="B1438" s="135"/>
      <c r="C1438" s="103" t="s">
        <v>1663</v>
      </c>
      <c r="D1438" s="104"/>
      <c r="E1438" s="104"/>
      <c r="F1438" s="11" t="s">
        <v>1817</v>
      </c>
      <c r="G1438" s="143">
        <v>1.46</v>
      </c>
      <c r="H1438" s="137"/>
      <c r="I1438" s="8">
        <v>1.46</v>
      </c>
      <c r="J1438" s="143">
        <v>0.05</v>
      </c>
      <c r="K1438" s="137"/>
      <c r="L1438" s="137"/>
      <c r="M1438" s="137"/>
      <c r="N1438" s="137"/>
      <c r="O1438" s="137"/>
      <c r="P1438" s="100">
        <v>1.51</v>
      </c>
      <c r="Q1438" s="101"/>
      <c r="R1438" s="101"/>
      <c r="S1438" s="101"/>
      <c r="T1438" s="101"/>
      <c r="U1438" s="101"/>
    </row>
    <row r="1439" spans="1:21" ht="23.25" customHeight="1" x14ac:dyDescent="0.25">
      <c r="A1439" s="134" t="s">
        <v>439</v>
      </c>
      <c r="B1439" s="135"/>
      <c r="C1439" s="103" t="s">
        <v>1664</v>
      </c>
      <c r="D1439" s="104"/>
      <c r="E1439" s="104"/>
      <c r="F1439" s="11" t="s">
        <v>1817</v>
      </c>
      <c r="G1439" s="143">
        <v>1.46</v>
      </c>
      <c r="H1439" s="137"/>
      <c r="I1439" s="8">
        <v>1.46</v>
      </c>
      <c r="J1439" s="143">
        <v>7.0000000000000007E-2</v>
      </c>
      <c r="K1439" s="137"/>
      <c r="L1439" s="137"/>
      <c r="M1439" s="137"/>
      <c r="N1439" s="137"/>
      <c r="O1439" s="137"/>
      <c r="P1439" s="100">
        <v>1.53</v>
      </c>
      <c r="Q1439" s="101"/>
      <c r="R1439" s="101"/>
      <c r="S1439" s="101"/>
      <c r="T1439" s="101"/>
      <c r="U1439" s="101"/>
    </row>
    <row r="1440" spans="1:21" ht="25.5" customHeight="1" x14ac:dyDescent="0.25">
      <c r="A1440" s="134" t="s">
        <v>801</v>
      </c>
      <c r="B1440" s="135"/>
      <c r="C1440" s="103" t="s">
        <v>1665</v>
      </c>
      <c r="D1440" s="104"/>
      <c r="E1440" s="104"/>
      <c r="F1440" s="11" t="s">
        <v>1817</v>
      </c>
      <c r="G1440" s="143">
        <v>2.59</v>
      </c>
      <c r="H1440" s="137"/>
      <c r="I1440" s="8">
        <v>2.59</v>
      </c>
      <c r="J1440" s="143">
        <v>7.0000000000000007E-2</v>
      </c>
      <c r="K1440" s="137"/>
      <c r="L1440" s="137"/>
      <c r="M1440" s="137"/>
      <c r="N1440" s="137"/>
      <c r="O1440" s="137"/>
      <c r="P1440" s="100">
        <v>2.66</v>
      </c>
      <c r="Q1440" s="101"/>
      <c r="R1440" s="101"/>
      <c r="S1440" s="101"/>
      <c r="T1440" s="101"/>
      <c r="U1440" s="101"/>
    </row>
    <row r="1441" spans="1:21" ht="38.25" customHeight="1" x14ac:dyDescent="0.25">
      <c r="A1441" s="134" t="s">
        <v>802</v>
      </c>
      <c r="B1441" s="135"/>
      <c r="C1441" s="103" t="s">
        <v>1666</v>
      </c>
      <c r="D1441" s="104"/>
      <c r="E1441" s="104"/>
      <c r="F1441" s="11" t="s">
        <v>1817</v>
      </c>
      <c r="G1441" s="143">
        <v>1.46</v>
      </c>
      <c r="H1441" s="137"/>
      <c r="I1441" s="8">
        <v>1.46</v>
      </c>
      <c r="J1441" s="143">
        <v>7.0000000000000007E-2</v>
      </c>
      <c r="K1441" s="137"/>
      <c r="L1441" s="137"/>
      <c r="M1441" s="137"/>
      <c r="N1441" s="137"/>
      <c r="O1441" s="137"/>
      <c r="P1441" s="100">
        <v>1.53</v>
      </c>
      <c r="Q1441" s="101"/>
      <c r="R1441" s="101"/>
      <c r="S1441" s="101"/>
      <c r="T1441" s="101"/>
      <c r="U1441" s="101"/>
    </row>
    <row r="1442" spans="1:21" ht="18" customHeight="1" x14ac:dyDescent="0.25">
      <c r="A1442" s="186" t="s">
        <v>803</v>
      </c>
      <c r="B1442" s="187"/>
      <c r="C1442" s="187"/>
      <c r="D1442" s="187"/>
      <c r="E1442" s="187"/>
      <c r="F1442" s="187"/>
      <c r="G1442" s="187"/>
      <c r="H1442" s="187"/>
      <c r="I1442" s="187"/>
      <c r="J1442" s="187"/>
      <c r="K1442" s="187"/>
      <c r="L1442" s="187"/>
      <c r="M1442" s="187"/>
      <c r="N1442" s="187"/>
      <c r="O1442" s="187"/>
      <c r="P1442" s="187"/>
      <c r="Q1442" s="187"/>
      <c r="R1442" s="187"/>
      <c r="S1442" s="187"/>
      <c r="T1442" s="187"/>
      <c r="U1442" s="187"/>
    </row>
    <row r="1443" spans="1:21" ht="25.5" customHeight="1" x14ac:dyDescent="0.25">
      <c r="A1443" s="165">
        <v>1</v>
      </c>
      <c r="B1443" s="166"/>
      <c r="C1443" s="129" t="s">
        <v>1667</v>
      </c>
      <c r="D1443" s="130"/>
      <c r="E1443" s="130"/>
      <c r="F1443" s="4"/>
      <c r="G1443" s="136"/>
      <c r="H1443" s="136"/>
      <c r="I1443" s="5"/>
      <c r="J1443" s="136"/>
      <c r="K1443" s="136"/>
      <c r="L1443" s="136"/>
      <c r="M1443" s="136"/>
      <c r="N1443" s="136"/>
      <c r="O1443" s="136"/>
      <c r="P1443" s="126"/>
      <c r="Q1443" s="126"/>
      <c r="R1443" s="126"/>
      <c r="S1443" s="126"/>
      <c r="T1443" s="126"/>
      <c r="U1443" s="126"/>
    </row>
    <row r="1444" spans="1:21" ht="27" customHeight="1" x14ac:dyDescent="0.25">
      <c r="A1444" s="134" t="s">
        <v>53</v>
      </c>
      <c r="B1444" s="135"/>
      <c r="C1444" s="163" t="s">
        <v>1668</v>
      </c>
      <c r="D1444" s="164"/>
      <c r="E1444" s="164"/>
      <c r="F1444" s="9"/>
      <c r="G1444" s="137"/>
      <c r="H1444" s="137"/>
      <c r="I1444" s="10"/>
      <c r="J1444" s="137"/>
      <c r="K1444" s="137"/>
      <c r="L1444" s="137"/>
      <c r="M1444" s="137"/>
      <c r="N1444" s="137"/>
      <c r="O1444" s="137"/>
      <c r="P1444" s="101"/>
      <c r="Q1444" s="101"/>
      <c r="R1444" s="101"/>
      <c r="S1444" s="101"/>
      <c r="T1444" s="101"/>
      <c r="U1444" s="101"/>
    </row>
    <row r="1445" spans="1:21" ht="38.25" customHeight="1" x14ac:dyDescent="0.25">
      <c r="A1445" s="134" t="s">
        <v>136</v>
      </c>
      <c r="B1445" s="135"/>
      <c r="C1445" s="103" t="s">
        <v>1669</v>
      </c>
      <c r="D1445" s="104"/>
      <c r="E1445" s="104"/>
      <c r="F1445" s="11" t="s">
        <v>1813</v>
      </c>
      <c r="G1445" s="143">
        <v>2.44</v>
      </c>
      <c r="H1445" s="137"/>
      <c r="I1445" s="8">
        <v>2.44</v>
      </c>
      <c r="J1445" s="137"/>
      <c r="K1445" s="137"/>
      <c r="L1445" s="137"/>
      <c r="M1445" s="137"/>
      <c r="N1445" s="137"/>
      <c r="O1445" s="137"/>
      <c r="P1445" s="100">
        <v>2.44</v>
      </c>
      <c r="Q1445" s="101"/>
      <c r="R1445" s="101"/>
      <c r="S1445" s="101"/>
      <c r="T1445" s="101"/>
      <c r="U1445" s="101"/>
    </row>
    <row r="1446" spans="1:21" ht="51.75" customHeight="1" x14ac:dyDescent="0.25">
      <c r="A1446" s="134" t="s">
        <v>144</v>
      </c>
      <c r="B1446" s="135"/>
      <c r="C1446" s="103" t="s">
        <v>1670</v>
      </c>
      <c r="D1446" s="104"/>
      <c r="E1446" s="104"/>
      <c r="F1446" s="11" t="s">
        <v>1813</v>
      </c>
      <c r="G1446" s="143">
        <v>5.13</v>
      </c>
      <c r="H1446" s="137"/>
      <c r="I1446" s="8">
        <v>5.13</v>
      </c>
      <c r="J1446" s="137"/>
      <c r="K1446" s="137"/>
      <c r="L1446" s="137"/>
      <c r="M1446" s="137"/>
      <c r="N1446" s="137"/>
      <c r="O1446" s="137"/>
      <c r="P1446" s="100">
        <v>5.13</v>
      </c>
      <c r="Q1446" s="101"/>
      <c r="R1446" s="101"/>
      <c r="S1446" s="101"/>
      <c r="T1446" s="101"/>
      <c r="U1446" s="101"/>
    </row>
    <row r="1447" spans="1:21" ht="28.5" customHeight="1" x14ac:dyDescent="0.25">
      <c r="A1447" s="134" t="s">
        <v>147</v>
      </c>
      <c r="B1447" s="135"/>
      <c r="C1447" s="103" t="s">
        <v>1671</v>
      </c>
      <c r="D1447" s="104"/>
      <c r="E1447" s="104"/>
      <c r="F1447" s="11" t="s">
        <v>1813</v>
      </c>
      <c r="G1447" s="143">
        <v>2.4900000000000002</v>
      </c>
      <c r="H1447" s="137"/>
      <c r="I1447" s="8">
        <v>2.4900000000000002</v>
      </c>
      <c r="J1447" s="137"/>
      <c r="K1447" s="137"/>
      <c r="L1447" s="137"/>
      <c r="M1447" s="137"/>
      <c r="N1447" s="137"/>
      <c r="O1447" s="137"/>
      <c r="P1447" s="100">
        <v>2.4900000000000002</v>
      </c>
      <c r="Q1447" s="101"/>
      <c r="R1447" s="101"/>
      <c r="S1447" s="101"/>
      <c r="T1447" s="101"/>
      <c r="U1447" s="101"/>
    </row>
    <row r="1448" spans="1:21" ht="76.5" customHeight="1" x14ac:dyDescent="0.25">
      <c r="A1448" s="134" t="s">
        <v>54</v>
      </c>
      <c r="B1448" s="135"/>
      <c r="C1448" s="163" t="s">
        <v>1672</v>
      </c>
      <c r="D1448" s="164"/>
      <c r="E1448" s="164"/>
      <c r="F1448" s="9"/>
      <c r="G1448" s="137"/>
      <c r="H1448" s="137"/>
      <c r="I1448" s="10"/>
      <c r="J1448" s="137"/>
      <c r="K1448" s="137"/>
      <c r="L1448" s="137"/>
      <c r="M1448" s="137"/>
      <c r="N1448" s="137"/>
      <c r="O1448" s="137"/>
      <c r="P1448" s="101"/>
      <c r="Q1448" s="101"/>
      <c r="R1448" s="101"/>
      <c r="S1448" s="101"/>
      <c r="T1448" s="101"/>
      <c r="U1448" s="101"/>
    </row>
    <row r="1449" spans="1:21" ht="102" customHeight="1" x14ac:dyDescent="0.25">
      <c r="A1449" s="134" t="s">
        <v>153</v>
      </c>
      <c r="B1449" s="135"/>
      <c r="C1449" s="103" t="s">
        <v>1673</v>
      </c>
      <c r="D1449" s="104"/>
      <c r="E1449" s="104"/>
      <c r="F1449" s="11" t="s">
        <v>1813</v>
      </c>
      <c r="G1449" s="143">
        <v>18.61</v>
      </c>
      <c r="H1449" s="137"/>
      <c r="I1449" s="8">
        <v>18.61</v>
      </c>
      <c r="J1449" s="143">
        <v>1.4</v>
      </c>
      <c r="K1449" s="137"/>
      <c r="L1449" s="137"/>
      <c r="M1449" s="137"/>
      <c r="N1449" s="143">
        <v>0.06</v>
      </c>
      <c r="O1449" s="137"/>
      <c r="P1449" s="100">
        <v>20.010000000000002</v>
      </c>
      <c r="Q1449" s="101"/>
      <c r="R1449" s="101"/>
      <c r="S1449" s="101"/>
      <c r="T1449" s="101"/>
      <c r="U1449" s="101"/>
    </row>
    <row r="1450" spans="1:21" ht="63.75" customHeight="1" x14ac:dyDescent="0.25">
      <c r="A1450" s="134" t="s">
        <v>55</v>
      </c>
      <c r="B1450" s="135"/>
      <c r="C1450" s="103" t="s">
        <v>1674</v>
      </c>
      <c r="D1450" s="104"/>
      <c r="E1450" s="104"/>
      <c r="F1450" s="11" t="s">
        <v>1813</v>
      </c>
      <c r="G1450" s="143">
        <v>12.39</v>
      </c>
      <c r="H1450" s="137"/>
      <c r="I1450" s="8">
        <v>12.39</v>
      </c>
      <c r="J1450" s="137"/>
      <c r="K1450" s="137"/>
      <c r="L1450" s="137"/>
      <c r="M1450" s="137"/>
      <c r="N1450" s="137"/>
      <c r="O1450" s="137"/>
      <c r="P1450" s="100">
        <v>12.39</v>
      </c>
      <c r="Q1450" s="101"/>
      <c r="R1450" s="101"/>
      <c r="S1450" s="101"/>
      <c r="T1450" s="101"/>
      <c r="U1450" s="101"/>
    </row>
    <row r="1451" spans="1:21" ht="27.75" customHeight="1" x14ac:dyDescent="0.25">
      <c r="A1451" s="134" t="s">
        <v>56</v>
      </c>
      <c r="B1451" s="135"/>
      <c r="C1451" s="163" t="s">
        <v>1675</v>
      </c>
      <c r="D1451" s="164"/>
      <c r="E1451" s="164"/>
      <c r="F1451" s="9"/>
      <c r="G1451" s="137"/>
      <c r="H1451" s="137"/>
      <c r="I1451" s="10"/>
      <c r="J1451" s="137"/>
      <c r="K1451" s="137"/>
      <c r="L1451" s="137"/>
      <c r="M1451" s="137"/>
      <c r="N1451" s="137"/>
      <c r="O1451" s="137"/>
      <c r="P1451" s="101"/>
      <c r="Q1451" s="101"/>
      <c r="R1451" s="101"/>
      <c r="S1451" s="101"/>
      <c r="T1451" s="101"/>
      <c r="U1451" s="101"/>
    </row>
    <row r="1452" spans="1:21" ht="27" customHeight="1" x14ac:dyDescent="0.25">
      <c r="A1452" s="134" t="s">
        <v>178</v>
      </c>
      <c r="B1452" s="135"/>
      <c r="C1452" s="103" t="s">
        <v>1676</v>
      </c>
      <c r="D1452" s="104"/>
      <c r="E1452" s="104"/>
      <c r="F1452" s="11" t="s">
        <v>1813</v>
      </c>
      <c r="G1452" s="143">
        <v>12.39</v>
      </c>
      <c r="H1452" s="137"/>
      <c r="I1452" s="8">
        <v>12.39</v>
      </c>
      <c r="J1452" s="137"/>
      <c r="K1452" s="137"/>
      <c r="L1452" s="137"/>
      <c r="M1452" s="137"/>
      <c r="N1452" s="137"/>
      <c r="O1452" s="137"/>
      <c r="P1452" s="100">
        <v>12.39</v>
      </c>
      <c r="Q1452" s="101"/>
      <c r="R1452" s="101"/>
      <c r="S1452" s="101"/>
      <c r="T1452" s="101"/>
      <c r="U1452" s="101"/>
    </row>
    <row r="1453" spans="1:21" ht="36.75" customHeight="1" x14ac:dyDescent="0.25">
      <c r="A1453" s="165">
        <v>2</v>
      </c>
      <c r="B1453" s="166"/>
      <c r="C1453" s="129" t="s">
        <v>1677</v>
      </c>
      <c r="D1453" s="130"/>
      <c r="E1453" s="130"/>
      <c r="F1453" s="4"/>
      <c r="G1453" s="136"/>
      <c r="H1453" s="136"/>
      <c r="I1453" s="5"/>
      <c r="J1453" s="136"/>
      <c r="K1453" s="136"/>
      <c r="L1453" s="136"/>
      <c r="M1453" s="136"/>
      <c r="N1453" s="136"/>
      <c r="O1453" s="136"/>
      <c r="P1453" s="126"/>
      <c r="Q1453" s="126"/>
      <c r="R1453" s="126"/>
      <c r="S1453" s="126"/>
      <c r="T1453" s="126"/>
      <c r="U1453" s="126"/>
    </row>
    <row r="1454" spans="1:21" ht="27" customHeight="1" x14ac:dyDescent="0.25">
      <c r="A1454" s="134" t="s">
        <v>61</v>
      </c>
      <c r="B1454" s="135"/>
      <c r="C1454" s="103" t="s">
        <v>1678</v>
      </c>
      <c r="D1454" s="104"/>
      <c r="E1454" s="104"/>
      <c r="F1454" s="11" t="s">
        <v>1813</v>
      </c>
      <c r="G1454" s="143">
        <v>3.52</v>
      </c>
      <c r="H1454" s="137"/>
      <c r="I1454" s="8">
        <v>3.52</v>
      </c>
      <c r="J1454" s="137"/>
      <c r="K1454" s="137"/>
      <c r="L1454" s="137"/>
      <c r="M1454" s="137"/>
      <c r="N1454" s="137"/>
      <c r="O1454" s="137"/>
      <c r="P1454" s="100">
        <v>3.52</v>
      </c>
      <c r="Q1454" s="101"/>
      <c r="R1454" s="101"/>
      <c r="S1454" s="101"/>
      <c r="T1454" s="101"/>
      <c r="U1454" s="101"/>
    </row>
    <row r="1455" spans="1:21" ht="30" customHeight="1" x14ac:dyDescent="0.25">
      <c r="A1455" s="134" t="s">
        <v>62</v>
      </c>
      <c r="B1455" s="135"/>
      <c r="C1455" s="163" t="s">
        <v>1679</v>
      </c>
      <c r="D1455" s="164"/>
      <c r="E1455" s="164"/>
      <c r="F1455" s="9"/>
      <c r="G1455" s="137"/>
      <c r="H1455" s="137"/>
      <c r="I1455" s="10"/>
      <c r="J1455" s="137"/>
      <c r="K1455" s="137"/>
      <c r="L1455" s="137"/>
      <c r="M1455" s="137"/>
      <c r="N1455" s="137"/>
      <c r="O1455" s="137"/>
      <c r="P1455" s="101"/>
      <c r="Q1455" s="101"/>
      <c r="R1455" s="101"/>
      <c r="S1455" s="101"/>
      <c r="T1455" s="101"/>
      <c r="U1455" s="101"/>
    </row>
    <row r="1456" spans="1:21" ht="52.5" customHeight="1" x14ac:dyDescent="0.25">
      <c r="A1456" s="134" t="s">
        <v>196</v>
      </c>
      <c r="B1456" s="135"/>
      <c r="C1456" s="103" t="s">
        <v>1680</v>
      </c>
      <c r="D1456" s="104"/>
      <c r="E1456" s="104"/>
      <c r="F1456" s="11" t="s">
        <v>1813</v>
      </c>
      <c r="G1456" s="143">
        <v>2.65</v>
      </c>
      <c r="H1456" s="137"/>
      <c r="I1456" s="8">
        <v>2.65</v>
      </c>
      <c r="J1456" s="137"/>
      <c r="K1456" s="137"/>
      <c r="L1456" s="137"/>
      <c r="M1456" s="137"/>
      <c r="N1456" s="137"/>
      <c r="O1456" s="137"/>
      <c r="P1456" s="100">
        <v>2.65</v>
      </c>
      <c r="Q1456" s="101"/>
      <c r="R1456" s="101"/>
      <c r="S1456" s="101"/>
      <c r="T1456" s="101"/>
      <c r="U1456" s="101"/>
    </row>
    <row r="1457" spans="1:21" ht="62.25" customHeight="1" x14ac:dyDescent="0.25">
      <c r="A1457" s="134" t="s">
        <v>197</v>
      </c>
      <c r="B1457" s="135"/>
      <c r="C1457" s="103" t="s">
        <v>1681</v>
      </c>
      <c r="D1457" s="104"/>
      <c r="E1457" s="104"/>
      <c r="F1457" s="11" t="s">
        <v>1813</v>
      </c>
      <c r="G1457" s="143">
        <v>0.5</v>
      </c>
      <c r="H1457" s="137"/>
      <c r="I1457" s="8">
        <v>0.5</v>
      </c>
      <c r="J1457" s="137"/>
      <c r="K1457" s="137"/>
      <c r="L1457" s="137"/>
      <c r="M1457" s="137"/>
      <c r="N1457" s="137"/>
      <c r="O1457" s="137"/>
      <c r="P1457" s="100">
        <v>0.5</v>
      </c>
      <c r="Q1457" s="101"/>
      <c r="R1457" s="101"/>
      <c r="S1457" s="101"/>
      <c r="T1457" s="101"/>
      <c r="U1457" s="101"/>
    </row>
    <row r="1458" spans="1:21" ht="28.5" customHeight="1" x14ac:dyDescent="0.25">
      <c r="A1458" s="134" t="s">
        <v>63</v>
      </c>
      <c r="B1458" s="135"/>
      <c r="C1458" s="163" t="s">
        <v>1682</v>
      </c>
      <c r="D1458" s="164"/>
      <c r="E1458" s="164"/>
      <c r="F1458" s="9"/>
      <c r="G1458" s="137"/>
      <c r="H1458" s="137"/>
      <c r="I1458" s="10"/>
      <c r="J1458" s="137"/>
      <c r="K1458" s="137"/>
      <c r="L1458" s="137"/>
      <c r="M1458" s="137"/>
      <c r="N1458" s="137"/>
      <c r="O1458" s="137"/>
      <c r="P1458" s="101"/>
      <c r="Q1458" s="101"/>
      <c r="R1458" s="101"/>
      <c r="S1458" s="101"/>
      <c r="T1458" s="101"/>
      <c r="U1458" s="101"/>
    </row>
    <row r="1459" spans="1:21" ht="30" customHeight="1" x14ac:dyDescent="0.25">
      <c r="A1459" s="134" t="s">
        <v>204</v>
      </c>
      <c r="B1459" s="135"/>
      <c r="C1459" s="103" t="s">
        <v>1683</v>
      </c>
      <c r="D1459" s="104"/>
      <c r="E1459" s="104"/>
      <c r="F1459" s="11" t="s">
        <v>1813</v>
      </c>
      <c r="G1459" s="143">
        <v>3.16</v>
      </c>
      <c r="H1459" s="137"/>
      <c r="I1459" s="8">
        <v>3.16</v>
      </c>
      <c r="J1459" s="137"/>
      <c r="K1459" s="137"/>
      <c r="L1459" s="137"/>
      <c r="M1459" s="137"/>
      <c r="N1459" s="137"/>
      <c r="O1459" s="137"/>
      <c r="P1459" s="100">
        <v>3.16</v>
      </c>
      <c r="Q1459" s="101"/>
      <c r="R1459" s="101"/>
      <c r="S1459" s="101"/>
      <c r="T1459" s="101"/>
      <c r="U1459" s="101"/>
    </row>
    <row r="1460" spans="1:21" ht="65.25" customHeight="1" x14ac:dyDescent="0.25">
      <c r="A1460" s="134" t="s">
        <v>205</v>
      </c>
      <c r="B1460" s="135"/>
      <c r="C1460" s="103" t="s">
        <v>1684</v>
      </c>
      <c r="D1460" s="104"/>
      <c r="E1460" s="104"/>
      <c r="F1460" s="11" t="s">
        <v>1813</v>
      </c>
      <c r="G1460" s="143">
        <v>0.63</v>
      </c>
      <c r="H1460" s="137"/>
      <c r="I1460" s="8">
        <v>0.63</v>
      </c>
      <c r="J1460" s="137"/>
      <c r="K1460" s="137"/>
      <c r="L1460" s="137"/>
      <c r="M1460" s="137"/>
      <c r="N1460" s="137"/>
      <c r="O1460" s="137"/>
      <c r="P1460" s="100">
        <v>0.63</v>
      </c>
      <c r="Q1460" s="101"/>
      <c r="R1460" s="101"/>
      <c r="S1460" s="101"/>
      <c r="T1460" s="101"/>
      <c r="U1460" s="101"/>
    </row>
    <row r="1461" spans="1:21" ht="35.25" customHeight="1" x14ac:dyDescent="0.25">
      <c r="A1461" s="165">
        <v>3</v>
      </c>
      <c r="B1461" s="166"/>
      <c r="C1461" s="129" t="s">
        <v>1685</v>
      </c>
      <c r="D1461" s="130"/>
      <c r="E1461" s="130"/>
      <c r="F1461" s="4"/>
      <c r="G1461" s="136"/>
      <c r="H1461" s="136"/>
      <c r="I1461" s="5"/>
      <c r="J1461" s="136"/>
      <c r="K1461" s="136"/>
      <c r="L1461" s="136"/>
      <c r="M1461" s="136"/>
      <c r="N1461" s="136"/>
      <c r="O1461" s="136"/>
      <c r="P1461" s="126"/>
      <c r="Q1461" s="126"/>
      <c r="R1461" s="126"/>
      <c r="S1461" s="126"/>
      <c r="T1461" s="126"/>
      <c r="U1461" s="126"/>
    </row>
    <row r="1462" spans="1:21" ht="42" customHeight="1" x14ac:dyDescent="0.25">
      <c r="A1462" s="134" t="s">
        <v>5</v>
      </c>
      <c r="B1462" s="135"/>
      <c r="C1462" s="103" t="s">
        <v>1686</v>
      </c>
      <c r="D1462" s="104"/>
      <c r="E1462" s="104"/>
      <c r="F1462" s="11" t="s">
        <v>1813</v>
      </c>
      <c r="G1462" s="143">
        <v>3.95</v>
      </c>
      <c r="H1462" s="137"/>
      <c r="I1462" s="8">
        <v>3.95</v>
      </c>
      <c r="J1462" s="137"/>
      <c r="K1462" s="137"/>
      <c r="L1462" s="137"/>
      <c r="M1462" s="137"/>
      <c r="N1462" s="137"/>
      <c r="O1462" s="137"/>
      <c r="P1462" s="100">
        <v>3.95</v>
      </c>
      <c r="Q1462" s="101"/>
      <c r="R1462" s="101"/>
      <c r="S1462" s="101"/>
      <c r="T1462" s="101"/>
      <c r="U1462" s="101"/>
    </row>
    <row r="1463" spans="1:21" ht="53.25" customHeight="1" x14ac:dyDescent="0.25">
      <c r="A1463" s="134" t="s">
        <v>8</v>
      </c>
      <c r="B1463" s="135"/>
      <c r="C1463" s="103" t="s">
        <v>1687</v>
      </c>
      <c r="D1463" s="104"/>
      <c r="E1463" s="104"/>
      <c r="F1463" s="11" t="s">
        <v>1813</v>
      </c>
      <c r="G1463" s="143">
        <v>3.76</v>
      </c>
      <c r="H1463" s="137"/>
      <c r="I1463" s="8">
        <v>3.76</v>
      </c>
      <c r="J1463" s="137"/>
      <c r="K1463" s="137"/>
      <c r="L1463" s="137"/>
      <c r="M1463" s="137"/>
      <c r="N1463" s="137"/>
      <c r="O1463" s="137"/>
      <c r="P1463" s="100">
        <v>3.76</v>
      </c>
      <c r="Q1463" s="101"/>
      <c r="R1463" s="101"/>
      <c r="S1463" s="101"/>
      <c r="T1463" s="101"/>
      <c r="U1463" s="101"/>
    </row>
    <row r="1464" spans="1:21" ht="18.75" customHeight="1" x14ac:dyDescent="0.25">
      <c r="A1464" s="134" t="s">
        <v>15</v>
      </c>
      <c r="B1464" s="135"/>
      <c r="C1464" s="103" t="s">
        <v>1688</v>
      </c>
      <c r="D1464" s="104"/>
      <c r="E1464" s="104"/>
      <c r="F1464" s="11" t="s">
        <v>1813</v>
      </c>
      <c r="G1464" s="143">
        <v>1.06</v>
      </c>
      <c r="H1464" s="137"/>
      <c r="I1464" s="8">
        <v>1.06</v>
      </c>
      <c r="J1464" s="137"/>
      <c r="K1464" s="137"/>
      <c r="L1464" s="137"/>
      <c r="M1464" s="137"/>
      <c r="N1464" s="137"/>
      <c r="O1464" s="137"/>
      <c r="P1464" s="100">
        <v>1.06</v>
      </c>
      <c r="Q1464" s="101"/>
      <c r="R1464" s="101"/>
      <c r="S1464" s="101"/>
      <c r="T1464" s="101"/>
      <c r="U1464" s="101"/>
    </row>
    <row r="1465" spans="1:21" ht="29.25" customHeight="1" x14ac:dyDescent="0.25">
      <c r="A1465" s="134" t="s">
        <v>24</v>
      </c>
      <c r="B1465" s="135"/>
      <c r="C1465" s="103" t="s">
        <v>1689</v>
      </c>
      <c r="D1465" s="104"/>
      <c r="E1465" s="104"/>
      <c r="F1465" s="11" t="s">
        <v>1813</v>
      </c>
      <c r="G1465" s="143">
        <v>2.29</v>
      </c>
      <c r="H1465" s="137"/>
      <c r="I1465" s="8">
        <v>2.29</v>
      </c>
      <c r="J1465" s="137"/>
      <c r="K1465" s="137"/>
      <c r="L1465" s="137"/>
      <c r="M1465" s="137"/>
      <c r="N1465" s="137"/>
      <c r="O1465" s="137"/>
      <c r="P1465" s="100">
        <v>2.29</v>
      </c>
      <c r="Q1465" s="101"/>
      <c r="R1465" s="101"/>
      <c r="S1465" s="101"/>
      <c r="T1465" s="101"/>
      <c r="U1465" s="101"/>
    </row>
    <row r="1466" spans="1:21" ht="25.5" customHeight="1" x14ac:dyDescent="0.25">
      <c r="A1466" s="165">
        <v>4</v>
      </c>
      <c r="B1466" s="166"/>
      <c r="C1466" s="129" t="s">
        <v>1690</v>
      </c>
      <c r="D1466" s="130"/>
      <c r="E1466" s="130"/>
      <c r="F1466" s="4"/>
      <c r="G1466" s="136"/>
      <c r="H1466" s="136"/>
      <c r="I1466" s="5"/>
      <c r="J1466" s="136"/>
      <c r="K1466" s="136"/>
      <c r="L1466" s="136"/>
      <c r="M1466" s="136"/>
      <c r="N1466" s="136"/>
      <c r="O1466" s="136"/>
      <c r="P1466" s="126"/>
      <c r="Q1466" s="126"/>
      <c r="R1466" s="126"/>
      <c r="S1466" s="126"/>
      <c r="T1466" s="126"/>
      <c r="U1466" s="126"/>
    </row>
    <row r="1467" spans="1:21" ht="26.25" customHeight="1" x14ac:dyDescent="0.25">
      <c r="A1467" s="134" t="s">
        <v>28</v>
      </c>
      <c r="B1467" s="135"/>
      <c r="C1467" s="103" t="s">
        <v>1691</v>
      </c>
      <c r="D1467" s="104"/>
      <c r="E1467" s="104"/>
      <c r="F1467" s="11" t="s">
        <v>1813</v>
      </c>
      <c r="G1467" s="143">
        <v>7.23</v>
      </c>
      <c r="H1467" s="137"/>
      <c r="I1467" s="8">
        <v>7.23</v>
      </c>
      <c r="J1467" s="137"/>
      <c r="K1467" s="137"/>
      <c r="L1467" s="137"/>
      <c r="M1467" s="137"/>
      <c r="N1467" s="137"/>
      <c r="O1467" s="137"/>
      <c r="P1467" s="100">
        <v>7.23</v>
      </c>
      <c r="Q1467" s="101"/>
      <c r="R1467" s="101"/>
      <c r="S1467" s="101"/>
      <c r="T1467" s="101"/>
      <c r="U1467" s="101"/>
    </row>
    <row r="1468" spans="1:21" ht="27" customHeight="1" x14ac:dyDescent="0.25">
      <c r="A1468" s="134" t="s">
        <v>29</v>
      </c>
      <c r="B1468" s="135"/>
      <c r="C1468" s="103" t="s">
        <v>1692</v>
      </c>
      <c r="D1468" s="104"/>
      <c r="E1468" s="104"/>
      <c r="F1468" s="11" t="s">
        <v>1813</v>
      </c>
      <c r="G1468" s="143">
        <v>10.33</v>
      </c>
      <c r="H1468" s="137"/>
      <c r="I1468" s="8">
        <v>10.33</v>
      </c>
      <c r="J1468" s="137"/>
      <c r="K1468" s="137"/>
      <c r="L1468" s="137"/>
      <c r="M1468" s="137"/>
      <c r="N1468" s="137"/>
      <c r="O1468" s="137"/>
      <c r="P1468" s="100">
        <v>10.33</v>
      </c>
      <c r="Q1468" s="101"/>
      <c r="R1468" s="101"/>
      <c r="S1468" s="101"/>
      <c r="T1468" s="101"/>
      <c r="U1468" s="101"/>
    </row>
    <row r="1469" spans="1:21" ht="62.25" customHeight="1" x14ac:dyDescent="0.25">
      <c r="A1469" s="134" t="s">
        <v>30</v>
      </c>
      <c r="B1469" s="135"/>
      <c r="C1469" s="103" t="s">
        <v>1693</v>
      </c>
      <c r="D1469" s="104"/>
      <c r="E1469" s="104"/>
      <c r="F1469" s="11" t="s">
        <v>1813</v>
      </c>
      <c r="G1469" s="143">
        <v>13.22</v>
      </c>
      <c r="H1469" s="137"/>
      <c r="I1469" s="8">
        <v>13.22</v>
      </c>
      <c r="J1469" s="137"/>
      <c r="K1469" s="137"/>
      <c r="L1469" s="137"/>
      <c r="M1469" s="137"/>
      <c r="N1469" s="137"/>
      <c r="O1469" s="137"/>
      <c r="P1469" s="100">
        <v>13.22</v>
      </c>
      <c r="Q1469" s="101"/>
      <c r="R1469" s="101"/>
      <c r="S1469" s="101"/>
      <c r="T1469" s="101"/>
      <c r="U1469" s="101"/>
    </row>
    <row r="1470" spans="1:21" ht="26.25" customHeight="1" x14ac:dyDescent="0.25">
      <c r="A1470" s="165">
        <v>5</v>
      </c>
      <c r="B1470" s="166"/>
      <c r="C1470" s="129" t="s">
        <v>1694</v>
      </c>
      <c r="D1470" s="130"/>
      <c r="E1470" s="130"/>
      <c r="F1470" s="4"/>
      <c r="G1470" s="136"/>
      <c r="H1470" s="136"/>
      <c r="I1470" s="5"/>
      <c r="J1470" s="136"/>
      <c r="K1470" s="136"/>
      <c r="L1470" s="136"/>
      <c r="M1470" s="136"/>
      <c r="N1470" s="136"/>
      <c r="O1470" s="136"/>
      <c r="P1470" s="126"/>
      <c r="Q1470" s="126"/>
      <c r="R1470" s="126"/>
      <c r="S1470" s="126"/>
      <c r="T1470" s="126"/>
      <c r="U1470" s="126"/>
    </row>
    <row r="1471" spans="1:21" ht="37.5" customHeight="1" x14ac:dyDescent="0.25">
      <c r="A1471" s="134" t="s">
        <v>31</v>
      </c>
      <c r="B1471" s="135"/>
      <c r="C1471" s="103" t="s">
        <v>1695</v>
      </c>
      <c r="D1471" s="104"/>
      <c r="E1471" s="104"/>
      <c r="F1471" s="11" t="s">
        <v>1813</v>
      </c>
      <c r="G1471" s="143">
        <v>12.39</v>
      </c>
      <c r="H1471" s="137"/>
      <c r="I1471" s="8">
        <v>12.39</v>
      </c>
      <c r="J1471" s="137"/>
      <c r="K1471" s="137"/>
      <c r="L1471" s="137"/>
      <c r="M1471" s="137"/>
      <c r="N1471" s="137"/>
      <c r="O1471" s="137"/>
      <c r="P1471" s="100">
        <v>12.39</v>
      </c>
      <c r="Q1471" s="101"/>
      <c r="R1471" s="101"/>
      <c r="S1471" s="101"/>
      <c r="T1471" s="101"/>
      <c r="U1471" s="101"/>
    </row>
    <row r="1472" spans="1:21" ht="41.25" customHeight="1" x14ac:dyDescent="0.25">
      <c r="A1472" s="134" t="s">
        <v>32</v>
      </c>
      <c r="B1472" s="135"/>
      <c r="C1472" s="103" t="s">
        <v>1696</v>
      </c>
      <c r="D1472" s="104"/>
      <c r="E1472" s="104"/>
      <c r="F1472" s="11" t="s">
        <v>1813</v>
      </c>
      <c r="G1472" s="143">
        <v>16.53</v>
      </c>
      <c r="H1472" s="137"/>
      <c r="I1472" s="8">
        <v>16.53</v>
      </c>
      <c r="J1472" s="137"/>
      <c r="K1472" s="137"/>
      <c r="L1472" s="137"/>
      <c r="M1472" s="137"/>
      <c r="N1472" s="137"/>
      <c r="O1472" s="137"/>
      <c r="P1472" s="100">
        <v>16.53</v>
      </c>
      <c r="Q1472" s="101"/>
      <c r="R1472" s="101"/>
      <c r="S1472" s="101"/>
      <c r="T1472" s="101"/>
      <c r="U1472" s="101"/>
    </row>
    <row r="1473" spans="1:21" ht="59.25" customHeight="1" x14ac:dyDescent="0.25">
      <c r="A1473" s="165">
        <v>6</v>
      </c>
      <c r="B1473" s="166"/>
      <c r="C1473" s="129" t="s">
        <v>1697</v>
      </c>
      <c r="D1473" s="130"/>
      <c r="E1473" s="130"/>
      <c r="F1473" s="4"/>
      <c r="G1473" s="136"/>
      <c r="H1473" s="136"/>
      <c r="I1473" s="5"/>
      <c r="J1473" s="136"/>
      <c r="K1473" s="136"/>
      <c r="L1473" s="136"/>
      <c r="M1473" s="136"/>
      <c r="N1473" s="136"/>
      <c r="O1473" s="136"/>
      <c r="P1473" s="126"/>
      <c r="Q1473" s="126"/>
      <c r="R1473" s="126"/>
      <c r="S1473" s="126"/>
      <c r="T1473" s="126"/>
      <c r="U1473" s="126"/>
    </row>
    <row r="1474" spans="1:21" ht="78" customHeight="1" x14ac:dyDescent="0.25">
      <c r="A1474" s="134" t="s">
        <v>35</v>
      </c>
      <c r="B1474" s="135"/>
      <c r="C1474" s="103" t="s">
        <v>1698</v>
      </c>
      <c r="D1474" s="104"/>
      <c r="E1474" s="104"/>
      <c r="F1474" s="11" t="s">
        <v>1813</v>
      </c>
      <c r="G1474" s="143">
        <v>14.78</v>
      </c>
      <c r="H1474" s="137"/>
      <c r="I1474" s="8">
        <v>14.78</v>
      </c>
      <c r="J1474" s="137"/>
      <c r="K1474" s="137"/>
      <c r="L1474" s="137"/>
      <c r="M1474" s="137"/>
      <c r="N1474" s="137"/>
      <c r="O1474" s="137"/>
      <c r="P1474" s="100">
        <v>14.78</v>
      </c>
      <c r="Q1474" s="101"/>
      <c r="R1474" s="101"/>
      <c r="S1474" s="101"/>
      <c r="T1474" s="101"/>
      <c r="U1474" s="101"/>
    </row>
    <row r="1475" spans="1:21" ht="87" customHeight="1" x14ac:dyDescent="0.25">
      <c r="A1475" s="134" t="s">
        <v>36</v>
      </c>
      <c r="B1475" s="135"/>
      <c r="C1475" s="103" t="s">
        <v>1699</v>
      </c>
      <c r="D1475" s="104"/>
      <c r="E1475" s="104"/>
      <c r="F1475" s="11" t="s">
        <v>1813</v>
      </c>
      <c r="G1475" s="143">
        <v>14.78</v>
      </c>
      <c r="H1475" s="137"/>
      <c r="I1475" s="8">
        <v>14.78</v>
      </c>
      <c r="J1475" s="137"/>
      <c r="K1475" s="137"/>
      <c r="L1475" s="137"/>
      <c r="M1475" s="137"/>
      <c r="N1475" s="137"/>
      <c r="O1475" s="137"/>
      <c r="P1475" s="100">
        <v>14.78</v>
      </c>
      <c r="Q1475" s="101"/>
      <c r="R1475" s="101"/>
      <c r="S1475" s="101"/>
      <c r="T1475" s="101"/>
      <c r="U1475" s="101"/>
    </row>
    <row r="1476" spans="1:21" ht="37.5" customHeight="1" x14ac:dyDescent="0.25">
      <c r="A1476" s="165">
        <v>7</v>
      </c>
      <c r="B1476" s="166"/>
      <c r="C1476" s="163" t="s">
        <v>1700</v>
      </c>
      <c r="D1476" s="164"/>
      <c r="E1476" s="164"/>
      <c r="F1476" s="7" t="s">
        <v>1813</v>
      </c>
      <c r="G1476" s="143">
        <v>8.26</v>
      </c>
      <c r="H1476" s="137"/>
      <c r="I1476" s="8">
        <v>8.26</v>
      </c>
      <c r="J1476" s="137"/>
      <c r="K1476" s="137"/>
      <c r="L1476" s="137"/>
      <c r="M1476" s="137"/>
      <c r="N1476" s="137"/>
      <c r="O1476" s="137"/>
      <c r="P1476" s="100">
        <v>8.26</v>
      </c>
      <c r="Q1476" s="101"/>
      <c r="R1476" s="101"/>
      <c r="S1476" s="101"/>
      <c r="T1476" s="101"/>
      <c r="U1476" s="101"/>
    </row>
    <row r="1477" spans="1:21" ht="102" customHeight="1" x14ac:dyDescent="0.25">
      <c r="A1477" s="165">
        <v>8</v>
      </c>
      <c r="B1477" s="166"/>
      <c r="C1477" s="163" t="s">
        <v>2006</v>
      </c>
      <c r="D1477" s="164"/>
      <c r="E1477" s="164"/>
      <c r="F1477" s="7" t="s">
        <v>1813</v>
      </c>
      <c r="G1477" s="143">
        <v>26.41</v>
      </c>
      <c r="H1477" s="137"/>
      <c r="I1477" s="81">
        <v>26.41</v>
      </c>
      <c r="J1477" s="137">
        <v>1.21</v>
      </c>
      <c r="K1477" s="137"/>
      <c r="L1477" s="137"/>
      <c r="M1477" s="137"/>
      <c r="N1477" s="137">
        <v>0.04</v>
      </c>
      <c r="O1477" s="137"/>
      <c r="P1477" s="100">
        <f>I1477+J1477</f>
        <v>27.62</v>
      </c>
      <c r="Q1477" s="101"/>
      <c r="R1477" s="101"/>
      <c r="S1477" s="101"/>
      <c r="T1477" s="101"/>
      <c r="U1477" s="101"/>
    </row>
    <row r="1478" spans="1:21" ht="16.5" customHeight="1" x14ac:dyDescent="0.25">
      <c r="A1478" s="186" t="s">
        <v>804</v>
      </c>
      <c r="B1478" s="187"/>
      <c r="C1478" s="187"/>
      <c r="D1478" s="187"/>
      <c r="E1478" s="187"/>
      <c r="F1478" s="187"/>
      <c r="G1478" s="187"/>
      <c r="H1478" s="187"/>
      <c r="I1478" s="187"/>
      <c r="J1478" s="187"/>
      <c r="K1478" s="187"/>
      <c r="L1478" s="187"/>
      <c r="M1478" s="187"/>
      <c r="N1478" s="187"/>
      <c r="O1478" s="187"/>
      <c r="P1478" s="187"/>
      <c r="Q1478" s="187"/>
      <c r="R1478" s="187"/>
      <c r="S1478" s="187"/>
      <c r="T1478" s="187"/>
      <c r="U1478" s="187"/>
    </row>
    <row r="1479" spans="1:21" ht="21" customHeight="1" x14ac:dyDescent="0.25">
      <c r="A1479" s="165">
        <v>1</v>
      </c>
      <c r="B1479" s="166"/>
      <c r="C1479" s="129" t="s">
        <v>1701</v>
      </c>
      <c r="D1479" s="130"/>
      <c r="E1479" s="130"/>
      <c r="F1479" s="4"/>
      <c r="G1479" s="136"/>
      <c r="H1479" s="136"/>
      <c r="I1479" s="5"/>
      <c r="J1479" s="136"/>
      <c r="K1479" s="136"/>
      <c r="L1479" s="136"/>
      <c r="M1479" s="136"/>
      <c r="N1479" s="136"/>
      <c r="O1479" s="136"/>
      <c r="P1479" s="126"/>
      <c r="Q1479" s="126"/>
      <c r="R1479" s="126"/>
      <c r="S1479" s="126"/>
      <c r="T1479" s="126"/>
      <c r="U1479" s="126"/>
    </row>
    <row r="1480" spans="1:21" ht="27" customHeight="1" x14ac:dyDescent="0.25">
      <c r="A1480" s="134" t="s">
        <v>53</v>
      </c>
      <c r="B1480" s="135"/>
      <c r="C1480" s="103" t="s">
        <v>1702</v>
      </c>
      <c r="D1480" s="104"/>
      <c r="E1480" s="104"/>
      <c r="F1480" s="11" t="s">
        <v>1818</v>
      </c>
      <c r="G1480" s="143">
        <v>8.59</v>
      </c>
      <c r="H1480" s="137"/>
      <c r="I1480" s="8">
        <v>8.59</v>
      </c>
      <c r="J1480" s="137"/>
      <c r="K1480" s="137"/>
      <c r="L1480" s="137"/>
      <c r="M1480" s="137"/>
      <c r="N1480" s="137"/>
      <c r="O1480" s="137"/>
      <c r="P1480" s="100">
        <v>8.59</v>
      </c>
      <c r="Q1480" s="101"/>
      <c r="R1480" s="101"/>
      <c r="S1480" s="101"/>
      <c r="T1480" s="101"/>
      <c r="U1480" s="101"/>
    </row>
    <row r="1481" spans="1:21" ht="41.25" customHeight="1" x14ac:dyDescent="0.25">
      <c r="A1481" s="134" t="s">
        <v>54</v>
      </c>
      <c r="B1481" s="135"/>
      <c r="C1481" s="103" t="s">
        <v>1703</v>
      </c>
      <c r="D1481" s="104"/>
      <c r="E1481" s="104"/>
      <c r="F1481" s="11" t="s">
        <v>1818</v>
      </c>
      <c r="G1481" s="143">
        <v>8.2799999999999994</v>
      </c>
      <c r="H1481" s="137"/>
      <c r="I1481" s="8">
        <v>8.2799999999999994</v>
      </c>
      <c r="J1481" s="137"/>
      <c r="K1481" s="137"/>
      <c r="L1481" s="137"/>
      <c r="M1481" s="137"/>
      <c r="N1481" s="137"/>
      <c r="O1481" s="137"/>
      <c r="P1481" s="100">
        <v>8.2799999999999994</v>
      </c>
      <c r="Q1481" s="101"/>
      <c r="R1481" s="101"/>
      <c r="S1481" s="101"/>
      <c r="T1481" s="101"/>
      <c r="U1481" s="101"/>
    </row>
    <row r="1482" spans="1:21" ht="38.25" customHeight="1" x14ac:dyDescent="0.25">
      <c r="A1482" s="134" t="s">
        <v>55</v>
      </c>
      <c r="B1482" s="135"/>
      <c r="C1482" s="103" t="s">
        <v>1704</v>
      </c>
      <c r="D1482" s="104"/>
      <c r="E1482" s="104"/>
      <c r="F1482" s="11" t="s">
        <v>1818</v>
      </c>
      <c r="G1482" s="143">
        <v>12.27</v>
      </c>
      <c r="H1482" s="137"/>
      <c r="I1482" s="8">
        <v>12.27</v>
      </c>
      <c r="J1482" s="137"/>
      <c r="K1482" s="137"/>
      <c r="L1482" s="137"/>
      <c r="M1482" s="137"/>
      <c r="N1482" s="137"/>
      <c r="O1482" s="137"/>
      <c r="P1482" s="100">
        <v>12.27</v>
      </c>
      <c r="Q1482" s="101"/>
      <c r="R1482" s="101"/>
      <c r="S1482" s="101"/>
      <c r="T1482" s="101"/>
      <c r="U1482" s="101"/>
    </row>
    <row r="1483" spans="1:21" ht="39" customHeight="1" x14ac:dyDescent="0.25">
      <c r="A1483" s="134" t="s">
        <v>56</v>
      </c>
      <c r="B1483" s="135"/>
      <c r="C1483" s="103" t="s">
        <v>1705</v>
      </c>
      <c r="D1483" s="104"/>
      <c r="E1483" s="104"/>
      <c r="F1483" s="11" t="s">
        <v>1818</v>
      </c>
      <c r="G1483" s="143">
        <v>12.27</v>
      </c>
      <c r="H1483" s="137"/>
      <c r="I1483" s="8">
        <v>12.27</v>
      </c>
      <c r="J1483" s="137"/>
      <c r="K1483" s="137"/>
      <c r="L1483" s="137"/>
      <c r="M1483" s="137"/>
      <c r="N1483" s="137"/>
      <c r="O1483" s="137"/>
      <c r="P1483" s="100">
        <v>12.27</v>
      </c>
      <c r="Q1483" s="101"/>
      <c r="R1483" s="101"/>
      <c r="S1483" s="101"/>
      <c r="T1483" s="101"/>
      <c r="U1483" s="101"/>
    </row>
    <row r="1484" spans="1:21" ht="18.75" customHeight="1" x14ac:dyDescent="0.25">
      <c r="A1484" s="134" t="s">
        <v>57</v>
      </c>
      <c r="B1484" s="135"/>
      <c r="C1484" s="103" t="s">
        <v>1706</v>
      </c>
      <c r="D1484" s="104"/>
      <c r="E1484" s="104"/>
      <c r="F1484" s="11" t="s">
        <v>1818</v>
      </c>
      <c r="G1484" s="143">
        <v>17.55</v>
      </c>
      <c r="H1484" s="137"/>
      <c r="I1484" s="8">
        <v>17.55</v>
      </c>
      <c r="J1484" s="137"/>
      <c r="K1484" s="137"/>
      <c r="L1484" s="137"/>
      <c r="M1484" s="137"/>
      <c r="N1484" s="137"/>
      <c r="O1484" s="137"/>
      <c r="P1484" s="100">
        <v>17.55</v>
      </c>
      <c r="Q1484" s="101"/>
      <c r="R1484" s="101"/>
      <c r="S1484" s="101"/>
      <c r="T1484" s="101"/>
      <c r="U1484" s="101"/>
    </row>
    <row r="1485" spans="1:21" ht="27.75" customHeight="1" x14ac:dyDescent="0.25">
      <c r="A1485" s="134" t="s">
        <v>58</v>
      </c>
      <c r="B1485" s="135"/>
      <c r="C1485" s="103" t="s">
        <v>1707</v>
      </c>
      <c r="D1485" s="104"/>
      <c r="E1485" s="104"/>
      <c r="F1485" s="11" t="s">
        <v>1818</v>
      </c>
      <c r="G1485" s="143">
        <v>8.2799999999999994</v>
      </c>
      <c r="H1485" s="137"/>
      <c r="I1485" s="8">
        <v>8.2799999999999994</v>
      </c>
      <c r="J1485" s="137"/>
      <c r="K1485" s="137"/>
      <c r="L1485" s="137"/>
      <c r="M1485" s="137"/>
      <c r="N1485" s="137"/>
      <c r="O1485" s="137"/>
      <c r="P1485" s="100">
        <v>8.2799999999999994</v>
      </c>
      <c r="Q1485" s="101"/>
      <c r="R1485" s="101"/>
      <c r="S1485" s="101"/>
      <c r="T1485" s="101"/>
      <c r="U1485" s="101"/>
    </row>
    <row r="1486" spans="1:21" ht="41.25" customHeight="1" x14ac:dyDescent="0.25">
      <c r="A1486" s="134" t="s">
        <v>59</v>
      </c>
      <c r="B1486" s="135"/>
      <c r="C1486" s="103" t="s">
        <v>1708</v>
      </c>
      <c r="D1486" s="104"/>
      <c r="E1486" s="104"/>
      <c r="F1486" s="11" t="s">
        <v>1818</v>
      </c>
      <c r="G1486" s="143">
        <v>8.2799999999999994</v>
      </c>
      <c r="H1486" s="137"/>
      <c r="I1486" s="8">
        <v>8.2799999999999994</v>
      </c>
      <c r="J1486" s="137"/>
      <c r="K1486" s="137"/>
      <c r="L1486" s="137"/>
      <c r="M1486" s="137"/>
      <c r="N1486" s="137"/>
      <c r="O1486" s="137"/>
      <c r="P1486" s="100">
        <v>8.2799999999999994</v>
      </c>
      <c r="Q1486" s="101"/>
      <c r="R1486" s="101"/>
      <c r="S1486" s="101"/>
      <c r="T1486" s="101"/>
      <c r="U1486" s="101"/>
    </row>
    <row r="1487" spans="1:21" ht="27.75" customHeight="1" x14ac:dyDescent="0.25">
      <c r="A1487" s="134" t="s">
        <v>60</v>
      </c>
      <c r="B1487" s="135"/>
      <c r="C1487" s="103" t="s">
        <v>1709</v>
      </c>
      <c r="D1487" s="104"/>
      <c r="E1487" s="104"/>
      <c r="F1487" s="11" t="s">
        <v>1818</v>
      </c>
      <c r="G1487" s="143">
        <v>14.85</v>
      </c>
      <c r="H1487" s="137"/>
      <c r="I1487" s="8">
        <v>14.85</v>
      </c>
      <c r="J1487" s="137"/>
      <c r="K1487" s="137"/>
      <c r="L1487" s="137"/>
      <c r="M1487" s="137"/>
      <c r="N1487" s="137"/>
      <c r="O1487" s="137"/>
      <c r="P1487" s="100">
        <v>14.85</v>
      </c>
      <c r="Q1487" s="101"/>
      <c r="R1487" s="101"/>
      <c r="S1487" s="101"/>
      <c r="T1487" s="101"/>
      <c r="U1487" s="101"/>
    </row>
    <row r="1488" spans="1:21" ht="21" customHeight="1" x14ac:dyDescent="0.25">
      <c r="A1488" s="134" t="s">
        <v>442</v>
      </c>
      <c r="B1488" s="135"/>
      <c r="C1488" s="103" t="s">
        <v>1710</v>
      </c>
      <c r="D1488" s="104"/>
      <c r="E1488" s="104"/>
      <c r="F1488" s="11" t="s">
        <v>1818</v>
      </c>
      <c r="G1488" s="143">
        <v>12.27</v>
      </c>
      <c r="H1488" s="137"/>
      <c r="I1488" s="8">
        <v>12.27</v>
      </c>
      <c r="J1488" s="137"/>
      <c r="K1488" s="137"/>
      <c r="L1488" s="137"/>
      <c r="M1488" s="137"/>
      <c r="N1488" s="137"/>
      <c r="O1488" s="137"/>
      <c r="P1488" s="100">
        <v>12.27</v>
      </c>
      <c r="Q1488" s="101"/>
      <c r="R1488" s="101"/>
      <c r="S1488" s="101"/>
      <c r="T1488" s="101"/>
      <c r="U1488" s="101"/>
    </row>
    <row r="1489" spans="1:21" ht="24" customHeight="1" x14ac:dyDescent="0.25">
      <c r="A1489" s="134" t="s">
        <v>445</v>
      </c>
      <c r="B1489" s="135"/>
      <c r="C1489" s="103" t="s">
        <v>1711</v>
      </c>
      <c r="D1489" s="104"/>
      <c r="E1489" s="104"/>
      <c r="F1489" s="11" t="s">
        <v>1818</v>
      </c>
      <c r="G1489" s="143">
        <v>22.83</v>
      </c>
      <c r="H1489" s="137"/>
      <c r="I1489" s="8">
        <v>22.83</v>
      </c>
      <c r="J1489" s="137"/>
      <c r="K1489" s="137"/>
      <c r="L1489" s="137"/>
      <c r="M1489" s="137"/>
      <c r="N1489" s="137"/>
      <c r="O1489" s="137"/>
      <c r="P1489" s="100">
        <v>22.83</v>
      </c>
      <c r="Q1489" s="101"/>
      <c r="R1489" s="101"/>
      <c r="S1489" s="101"/>
      <c r="T1489" s="101"/>
      <c r="U1489" s="101"/>
    </row>
    <row r="1490" spans="1:21" ht="21" customHeight="1" x14ac:dyDescent="0.25">
      <c r="A1490" s="134" t="s">
        <v>448</v>
      </c>
      <c r="B1490" s="135"/>
      <c r="C1490" s="103" t="s">
        <v>1712</v>
      </c>
      <c r="D1490" s="104"/>
      <c r="E1490" s="104"/>
      <c r="F1490" s="11" t="s">
        <v>1818</v>
      </c>
      <c r="G1490" s="143">
        <v>8.2799999999999994</v>
      </c>
      <c r="H1490" s="137"/>
      <c r="I1490" s="8">
        <v>8.2799999999999994</v>
      </c>
      <c r="J1490" s="137"/>
      <c r="K1490" s="137"/>
      <c r="L1490" s="137"/>
      <c r="M1490" s="137"/>
      <c r="N1490" s="137"/>
      <c r="O1490" s="137"/>
      <c r="P1490" s="100">
        <v>8.2799999999999994</v>
      </c>
      <c r="Q1490" s="101"/>
      <c r="R1490" s="101"/>
      <c r="S1490" s="101"/>
      <c r="T1490" s="101"/>
      <c r="U1490" s="101"/>
    </row>
    <row r="1491" spans="1:21" ht="26.25" customHeight="1" x14ac:dyDescent="0.25">
      <c r="A1491" s="134" t="s">
        <v>451</v>
      </c>
      <c r="B1491" s="135"/>
      <c r="C1491" s="103" t="s">
        <v>1713</v>
      </c>
      <c r="D1491" s="104"/>
      <c r="E1491" s="104"/>
      <c r="F1491" s="11" t="s">
        <v>1818</v>
      </c>
      <c r="G1491" s="143">
        <v>22.83</v>
      </c>
      <c r="H1491" s="137"/>
      <c r="I1491" s="8">
        <v>22.83</v>
      </c>
      <c r="J1491" s="137"/>
      <c r="K1491" s="137"/>
      <c r="L1491" s="137"/>
      <c r="M1491" s="137"/>
      <c r="N1491" s="137"/>
      <c r="O1491" s="137"/>
      <c r="P1491" s="100">
        <v>22.83</v>
      </c>
      <c r="Q1491" s="101"/>
      <c r="R1491" s="101"/>
      <c r="S1491" s="101"/>
      <c r="T1491" s="101"/>
      <c r="U1491" s="101"/>
    </row>
    <row r="1492" spans="1:21" ht="27" customHeight="1" x14ac:dyDescent="0.25">
      <c r="A1492" s="134" t="s">
        <v>454</v>
      </c>
      <c r="B1492" s="135"/>
      <c r="C1492" s="103" t="s">
        <v>1714</v>
      </c>
      <c r="D1492" s="104"/>
      <c r="E1492" s="104"/>
      <c r="F1492" s="11" t="s">
        <v>1818</v>
      </c>
      <c r="G1492" s="143">
        <v>34.25</v>
      </c>
      <c r="H1492" s="137"/>
      <c r="I1492" s="8">
        <v>34.25</v>
      </c>
      <c r="J1492" s="137"/>
      <c r="K1492" s="137"/>
      <c r="L1492" s="137"/>
      <c r="M1492" s="137"/>
      <c r="N1492" s="137"/>
      <c r="O1492" s="137"/>
      <c r="P1492" s="100">
        <v>34.25</v>
      </c>
      <c r="Q1492" s="101"/>
      <c r="R1492" s="101"/>
      <c r="S1492" s="101"/>
      <c r="T1492" s="101"/>
      <c r="U1492" s="101"/>
    </row>
    <row r="1493" spans="1:21" ht="21" customHeight="1" x14ac:dyDescent="0.25">
      <c r="A1493" s="134" t="s">
        <v>457</v>
      </c>
      <c r="B1493" s="135"/>
      <c r="C1493" s="103" t="s">
        <v>1715</v>
      </c>
      <c r="D1493" s="104"/>
      <c r="E1493" s="104"/>
      <c r="F1493" s="11" t="s">
        <v>1818</v>
      </c>
      <c r="G1493" s="143">
        <v>44.81</v>
      </c>
      <c r="H1493" s="137"/>
      <c r="I1493" s="8">
        <v>44.81</v>
      </c>
      <c r="J1493" s="137"/>
      <c r="K1493" s="137"/>
      <c r="L1493" s="137"/>
      <c r="M1493" s="137"/>
      <c r="N1493" s="137"/>
      <c r="O1493" s="137"/>
      <c r="P1493" s="100">
        <v>44.81</v>
      </c>
      <c r="Q1493" s="101"/>
      <c r="R1493" s="101"/>
      <c r="S1493" s="101"/>
      <c r="T1493" s="101"/>
      <c r="U1493" s="101"/>
    </row>
    <row r="1494" spans="1:21" ht="24.75" customHeight="1" x14ac:dyDescent="0.25">
      <c r="A1494" s="134" t="s">
        <v>460</v>
      </c>
      <c r="B1494" s="135"/>
      <c r="C1494" s="103" t="s">
        <v>1716</v>
      </c>
      <c r="D1494" s="104"/>
      <c r="E1494" s="104"/>
      <c r="F1494" s="11" t="s">
        <v>1818</v>
      </c>
      <c r="G1494" s="143">
        <v>44.81</v>
      </c>
      <c r="H1494" s="137"/>
      <c r="I1494" s="8">
        <v>44.81</v>
      </c>
      <c r="J1494" s="137"/>
      <c r="K1494" s="137"/>
      <c r="L1494" s="137"/>
      <c r="M1494" s="137"/>
      <c r="N1494" s="137"/>
      <c r="O1494" s="137"/>
      <c r="P1494" s="100">
        <v>44.81</v>
      </c>
      <c r="Q1494" s="101"/>
      <c r="R1494" s="101"/>
      <c r="S1494" s="101"/>
      <c r="T1494" s="101"/>
      <c r="U1494" s="101"/>
    </row>
    <row r="1495" spans="1:21" ht="24.75" customHeight="1" x14ac:dyDescent="0.25">
      <c r="A1495" s="134" t="s">
        <v>463</v>
      </c>
      <c r="B1495" s="135"/>
      <c r="C1495" s="103" t="s">
        <v>1717</v>
      </c>
      <c r="D1495" s="104"/>
      <c r="E1495" s="104"/>
      <c r="F1495" s="11" t="s">
        <v>1818</v>
      </c>
      <c r="G1495" s="143">
        <v>24.54</v>
      </c>
      <c r="H1495" s="137"/>
      <c r="I1495" s="8">
        <v>24.54</v>
      </c>
      <c r="J1495" s="137"/>
      <c r="K1495" s="137"/>
      <c r="L1495" s="137"/>
      <c r="M1495" s="137"/>
      <c r="N1495" s="137"/>
      <c r="O1495" s="137"/>
      <c r="P1495" s="100">
        <v>24.54</v>
      </c>
      <c r="Q1495" s="101"/>
      <c r="R1495" s="101"/>
      <c r="S1495" s="101"/>
      <c r="T1495" s="101"/>
      <c r="U1495" s="101"/>
    </row>
    <row r="1496" spans="1:21" ht="25.5" customHeight="1" x14ac:dyDescent="0.25">
      <c r="A1496" s="134" t="s">
        <v>466</v>
      </c>
      <c r="B1496" s="135"/>
      <c r="C1496" s="103" t="s">
        <v>1718</v>
      </c>
      <c r="D1496" s="104"/>
      <c r="E1496" s="104"/>
      <c r="F1496" s="11" t="s">
        <v>1818</v>
      </c>
      <c r="G1496" s="143">
        <v>47.37</v>
      </c>
      <c r="H1496" s="137"/>
      <c r="I1496" s="8">
        <v>47.37</v>
      </c>
      <c r="J1496" s="137"/>
      <c r="K1496" s="137"/>
      <c r="L1496" s="137"/>
      <c r="M1496" s="137"/>
      <c r="N1496" s="137"/>
      <c r="O1496" s="137"/>
      <c r="P1496" s="100">
        <v>47.37</v>
      </c>
      <c r="Q1496" s="101"/>
      <c r="R1496" s="101"/>
      <c r="S1496" s="101"/>
      <c r="T1496" s="101"/>
      <c r="U1496" s="101"/>
    </row>
    <row r="1497" spans="1:21" ht="28.5" customHeight="1" x14ac:dyDescent="0.25">
      <c r="A1497" s="134" t="s">
        <v>469</v>
      </c>
      <c r="B1497" s="135"/>
      <c r="C1497" s="103" t="s">
        <v>1719</v>
      </c>
      <c r="D1497" s="104"/>
      <c r="E1497" s="104"/>
      <c r="F1497" s="11" t="s">
        <v>1818</v>
      </c>
      <c r="G1497" s="143">
        <v>34.25</v>
      </c>
      <c r="H1497" s="137"/>
      <c r="I1497" s="8">
        <v>34.25</v>
      </c>
      <c r="J1497" s="137"/>
      <c r="K1497" s="137"/>
      <c r="L1497" s="137"/>
      <c r="M1497" s="137"/>
      <c r="N1497" s="137"/>
      <c r="O1497" s="137"/>
      <c r="P1497" s="100">
        <v>34.25</v>
      </c>
      <c r="Q1497" s="101"/>
      <c r="R1497" s="101"/>
      <c r="S1497" s="101"/>
      <c r="T1497" s="101"/>
      <c r="U1497" s="101"/>
    </row>
    <row r="1498" spans="1:21" ht="30.75" customHeight="1" x14ac:dyDescent="0.25">
      <c r="A1498" s="134" t="s">
        <v>472</v>
      </c>
      <c r="B1498" s="135"/>
      <c r="C1498" s="103" t="s">
        <v>1720</v>
      </c>
      <c r="D1498" s="104"/>
      <c r="E1498" s="104"/>
      <c r="F1498" s="11" t="s">
        <v>1818</v>
      </c>
      <c r="G1498" s="143">
        <v>34.25</v>
      </c>
      <c r="H1498" s="137"/>
      <c r="I1498" s="8">
        <v>34.25</v>
      </c>
      <c r="J1498" s="137"/>
      <c r="K1498" s="137"/>
      <c r="L1498" s="137"/>
      <c r="M1498" s="137"/>
      <c r="N1498" s="137"/>
      <c r="O1498" s="137"/>
      <c r="P1498" s="100">
        <v>34.25</v>
      </c>
      <c r="Q1498" s="101"/>
      <c r="R1498" s="101"/>
      <c r="S1498" s="101"/>
      <c r="T1498" s="101"/>
      <c r="U1498" s="101"/>
    </row>
    <row r="1499" spans="1:21" ht="25.5" customHeight="1" x14ac:dyDescent="0.25">
      <c r="A1499" s="134" t="s">
        <v>475</v>
      </c>
      <c r="B1499" s="135"/>
      <c r="C1499" s="103" t="s">
        <v>1721</v>
      </c>
      <c r="D1499" s="104"/>
      <c r="E1499" s="104"/>
      <c r="F1499" s="11" t="s">
        <v>1818</v>
      </c>
      <c r="G1499" s="143">
        <v>23.69</v>
      </c>
      <c r="H1499" s="137"/>
      <c r="I1499" s="8">
        <v>23.69</v>
      </c>
      <c r="J1499" s="137"/>
      <c r="K1499" s="137"/>
      <c r="L1499" s="137"/>
      <c r="M1499" s="137"/>
      <c r="N1499" s="137"/>
      <c r="O1499" s="137"/>
      <c r="P1499" s="100">
        <v>23.69</v>
      </c>
      <c r="Q1499" s="101"/>
      <c r="R1499" s="101"/>
      <c r="S1499" s="101"/>
      <c r="T1499" s="101"/>
      <c r="U1499" s="101"/>
    </row>
    <row r="1500" spans="1:21" ht="27" customHeight="1" x14ac:dyDescent="0.25">
      <c r="A1500" s="134" t="s">
        <v>478</v>
      </c>
      <c r="B1500" s="135"/>
      <c r="C1500" s="103" t="s">
        <v>1722</v>
      </c>
      <c r="D1500" s="104"/>
      <c r="E1500" s="104"/>
      <c r="F1500" s="11" t="s">
        <v>1818</v>
      </c>
      <c r="G1500" s="143">
        <v>34.25</v>
      </c>
      <c r="H1500" s="137"/>
      <c r="I1500" s="8">
        <v>34.25</v>
      </c>
      <c r="J1500" s="137"/>
      <c r="K1500" s="137"/>
      <c r="L1500" s="137"/>
      <c r="M1500" s="137"/>
      <c r="N1500" s="137"/>
      <c r="O1500" s="137"/>
      <c r="P1500" s="100">
        <v>34.25</v>
      </c>
      <c r="Q1500" s="101"/>
      <c r="R1500" s="101"/>
      <c r="S1500" s="101"/>
      <c r="T1500" s="101"/>
      <c r="U1500" s="101"/>
    </row>
    <row r="1501" spans="1:21" ht="27.75" customHeight="1" x14ac:dyDescent="0.25">
      <c r="A1501" s="134" t="s">
        <v>481</v>
      </c>
      <c r="B1501" s="135"/>
      <c r="C1501" s="103" t="s">
        <v>1723</v>
      </c>
      <c r="D1501" s="104"/>
      <c r="E1501" s="104"/>
      <c r="F1501" s="11" t="s">
        <v>1818</v>
      </c>
      <c r="G1501" s="143">
        <v>23.69</v>
      </c>
      <c r="H1501" s="137"/>
      <c r="I1501" s="8">
        <v>23.69</v>
      </c>
      <c r="J1501" s="137"/>
      <c r="K1501" s="137"/>
      <c r="L1501" s="137"/>
      <c r="M1501" s="137"/>
      <c r="N1501" s="137"/>
      <c r="O1501" s="137"/>
      <c r="P1501" s="100">
        <v>23.69</v>
      </c>
      <c r="Q1501" s="101"/>
      <c r="R1501" s="101"/>
      <c r="S1501" s="101"/>
      <c r="T1501" s="101"/>
      <c r="U1501" s="101"/>
    </row>
    <row r="1502" spans="1:21" ht="25.5" customHeight="1" x14ac:dyDescent="0.25">
      <c r="A1502" s="134" t="s">
        <v>484</v>
      </c>
      <c r="B1502" s="135"/>
      <c r="C1502" s="103" t="s">
        <v>1724</v>
      </c>
      <c r="D1502" s="104"/>
      <c r="E1502" s="104"/>
      <c r="F1502" s="11" t="s">
        <v>1818</v>
      </c>
      <c r="G1502" s="143">
        <v>23.69</v>
      </c>
      <c r="H1502" s="137"/>
      <c r="I1502" s="8">
        <v>23.69</v>
      </c>
      <c r="J1502" s="137"/>
      <c r="K1502" s="137"/>
      <c r="L1502" s="137"/>
      <c r="M1502" s="137"/>
      <c r="N1502" s="137"/>
      <c r="O1502" s="137"/>
      <c r="P1502" s="100">
        <v>23.69</v>
      </c>
      <c r="Q1502" s="101"/>
      <c r="R1502" s="101"/>
      <c r="S1502" s="101"/>
      <c r="T1502" s="101"/>
      <c r="U1502" s="101"/>
    </row>
    <row r="1503" spans="1:21" ht="27.75" customHeight="1" x14ac:dyDescent="0.25">
      <c r="A1503" s="134" t="s">
        <v>805</v>
      </c>
      <c r="B1503" s="135"/>
      <c r="C1503" s="103" t="s">
        <v>1725</v>
      </c>
      <c r="D1503" s="104"/>
      <c r="E1503" s="104"/>
      <c r="F1503" s="11" t="s">
        <v>1818</v>
      </c>
      <c r="G1503" s="143">
        <v>23.69</v>
      </c>
      <c r="H1503" s="137"/>
      <c r="I1503" s="8">
        <v>23.69</v>
      </c>
      <c r="J1503" s="137"/>
      <c r="K1503" s="137"/>
      <c r="L1503" s="137"/>
      <c r="M1503" s="137"/>
      <c r="N1503" s="137"/>
      <c r="O1503" s="137"/>
      <c r="P1503" s="100">
        <v>23.69</v>
      </c>
      <c r="Q1503" s="101"/>
      <c r="R1503" s="101"/>
      <c r="S1503" s="101"/>
      <c r="T1503" s="101"/>
      <c r="U1503" s="101"/>
    </row>
    <row r="1504" spans="1:21" ht="27.75" customHeight="1" x14ac:dyDescent="0.25">
      <c r="A1504" s="134" t="s">
        <v>806</v>
      </c>
      <c r="B1504" s="135"/>
      <c r="C1504" s="103" t="s">
        <v>1726</v>
      </c>
      <c r="D1504" s="104"/>
      <c r="E1504" s="104"/>
      <c r="F1504" s="11" t="s">
        <v>1818</v>
      </c>
      <c r="G1504" s="143">
        <v>23.69</v>
      </c>
      <c r="H1504" s="137"/>
      <c r="I1504" s="8">
        <v>23.69</v>
      </c>
      <c r="J1504" s="137"/>
      <c r="K1504" s="137"/>
      <c r="L1504" s="137"/>
      <c r="M1504" s="137"/>
      <c r="N1504" s="137"/>
      <c r="O1504" s="137"/>
      <c r="P1504" s="100">
        <v>23.69</v>
      </c>
      <c r="Q1504" s="101"/>
      <c r="R1504" s="101"/>
      <c r="S1504" s="101"/>
      <c r="T1504" s="101"/>
      <c r="U1504" s="101"/>
    </row>
    <row r="1505" spans="1:21" ht="27" customHeight="1" x14ac:dyDescent="0.25">
      <c r="A1505" s="134" t="s">
        <v>807</v>
      </c>
      <c r="B1505" s="135"/>
      <c r="C1505" s="103" t="s">
        <v>1727</v>
      </c>
      <c r="D1505" s="104"/>
      <c r="E1505" s="104"/>
      <c r="F1505" s="11" t="s">
        <v>1818</v>
      </c>
      <c r="G1505" s="143">
        <v>23.69</v>
      </c>
      <c r="H1505" s="137"/>
      <c r="I1505" s="8">
        <v>23.69</v>
      </c>
      <c r="J1505" s="137"/>
      <c r="K1505" s="137"/>
      <c r="L1505" s="137"/>
      <c r="M1505" s="137"/>
      <c r="N1505" s="137"/>
      <c r="O1505" s="137"/>
      <c r="P1505" s="100">
        <v>23.69</v>
      </c>
      <c r="Q1505" s="101"/>
      <c r="R1505" s="101"/>
      <c r="S1505" s="101"/>
      <c r="T1505" s="101"/>
      <c r="U1505" s="101"/>
    </row>
    <row r="1506" spans="1:21" ht="39" customHeight="1" x14ac:dyDescent="0.25">
      <c r="A1506" s="134" t="s">
        <v>808</v>
      </c>
      <c r="B1506" s="135"/>
      <c r="C1506" s="103" t="s">
        <v>1728</v>
      </c>
      <c r="D1506" s="104"/>
      <c r="E1506" s="104"/>
      <c r="F1506" s="11" t="s">
        <v>1818</v>
      </c>
      <c r="G1506" s="143">
        <v>47.37</v>
      </c>
      <c r="H1506" s="137"/>
      <c r="I1506" s="8">
        <v>47.37</v>
      </c>
      <c r="J1506" s="137"/>
      <c r="K1506" s="137"/>
      <c r="L1506" s="137"/>
      <c r="M1506" s="137"/>
      <c r="N1506" s="137"/>
      <c r="O1506" s="137"/>
      <c r="P1506" s="100">
        <v>47.37</v>
      </c>
      <c r="Q1506" s="101"/>
      <c r="R1506" s="101"/>
      <c r="S1506" s="101"/>
      <c r="T1506" s="101"/>
      <c r="U1506" s="101"/>
    </row>
    <row r="1507" spans="1:21" ht="39" customHeight="1" x14ac:dyDescent="0.25">
      <c r="A1507" s="134" t="s">
        <v>809</v>
      </c>
      <c r="B1507" s="135"/>
      <c r="C1507" s="103" t="s">
        <v>1729</v>
      </c>
      <c r="D1507" s="104"/>
      <c r="E1507" s="104"/>
      <c r="F1507" s="11" t="s">
        <v>1818</v>
      </c>
      <c r="G1507" s="143">
        <v>57.93</v>
      </c>
      <c r="H1507" s="137"/>
      <c r="I1507" s="8">
        <v>57.93</v>
      </c>
      <c r="J1507" s="137"/>
      <c r="K1507" s="137"/>
      <c r="L1507" s="137"/>
      <c r="M1507" s="137"/>
      <c r="N1507" s="137"/>
      <c r="O1507" s="137"/>
      <c r="P1507" s="100">
        <v>57.93</v>
      </c>
      <c r="Q1507" s="101"/>
      <c r="R1507" s="101"/>
      <c r="S1507" s="101"/>
      <c r="T1507" s="101"/>
      <c r="U1507" s="101"/>
    </row>
    <row r="1508" spans="1:21" ht="41.25" customHeight="1" x14ac:dyDescent="0.25">
      <c r="A1508" s="134" t="s">
        <v>810</v>
      </c>
      <c r="B1508" s="135"/>
      <c r="C1508" s="103" t="s">
        <v>1730</v>
      </c>
      <c r="D1508" s="104"/>
      <c r="E1508" s="104"/>
      <c r="F1508" s="11" t="s">
        <v>1818</v>
      </c>
      <c r="G1508" s="143">
        <v>68.489999999999995</v>
      </c>
      <c r="H1508" s="137"/>
      <c r="I1508" s="8">
        <v>68.489999999999995</v>
      </c>
      <c r="J1508" s="137"/>
      <c r="K1508" s="137"/>
      <c r="L1508" s="137"/>
      <c r="M1508" s="137"/>
      <c r="N1508" s="137"/>
      <c r="O1508" s="137"/>
      <c r="P1508" s="100">
        <v>68.489999999999995</v>
      </c>
      <c r="Q1508" s="101"/>
      <c r="R1508" s="101"/>
      <c r="S1508" s="101"/>
      <c r="T1508" s="101"/>
      <c r="U1508" s="101"/>
    </row>
    <row r="1509" spans="1:21" ht="66" customHeight="1" x14ac:dyDescent="0.25">
      <c r="A1509" s="134" t="s">
        <v>811</v>
      </c>
      <c r="B1509" s="135"/>
      <c r="C1509" s="103" t="s">
        <v>1731</v>
      </c>
      <c r="D1509" s="104"/>
      <c r="E1509" s="104"/>
      <c r="F1509" s="11" t="s">
        <v>1818</v>
      </c>
      <c r="G1509" s="143">
        <v>68.489999999999995</v>
      </c>
      <c r="H1509" s="137"/>
      <c r="I1509" s="8">
        <v>68.489999999999995</v>
      </c>
      <c r="J1509" s="137"/>
      <c r="K1509" s="137"/>
      <c r="L1509" s="137"/>
      <c r="M1509" s="137"/>
      <c r="N1509" s="137"/>
      <c r="O1509" s="137"/>
      <c r="P1509" s="100">
        <v>68.489999999999995</v>
      </c>
      <c r="Q1509" s="101"/>
      <c r="R1509" s="101"/>
      <c r="S1509" s="101"/>
      <c r="T1509" s="101"/>
      <c r="U1509" s="101"/>
    </row>
    <row r="1510" spans="1:21" ht="54" customHeight="1" x14ac:dyDescent="0.25">
      <c r="A1510" s="134" t="s">
        <v>812</v>
      </c>
      <c r="B1510" s="135"/>
      <c r="C1510" s="103" t="s">
        <v>1732</v>
      </c>
      <c r="D1510" s="104"/>
      <c r="E1510" s="104"/>
      <c r="F1510" s="11" t="s">
        <v>1818</v>
      </c>
      <c r="G1510" s="143">
        <v>57.93</v>
      </c>
      <c r="H1510" s="137"/>
      <c r="I1510" s="8">
        <v>57.93</v>
      </c>
      <c r="J1510" s="137"/>
      <c r="K1510" s="137"/>
      <c r="L1510" s="137"/>
      <c r="M1510" s="137"/>
      <c r="N1510" s="137"/>
      <c r="O1510" s="137"/>
      <c r="P1510" s="100">
        <v>57.93</v>
      </c>
      <c r="Q1510" s="101"/>
      <c r="R1510" s="101"/>
      <c r="S1510" s="101"/>
      <c r="T1510" s="101"/>
      <c r="U1510" s="101"/>
    </row>
    <row r="1511" spans="1:21" ht="62.25" customHeight="1" x14ac:dyDescent="0.25">
      <c r="A1511" s="134" t="s">
        <v>813</v>
      </c>
      <c r="B1511" s="135"/>
      <c r="C1511" s="103" t="s">
        <v>1733</v>
      </c>
      <c r="D1511" s="104"/>
      <c r="E1511" s="104"/>
      <c r="F1511" s="11" t="s">
        <v>1818</v>
      </c>
      <c r="G1511" s="143">
        <v>57.93</v>
      </c>
      <c r="H1511" s="137"/>
      <c r="I1511" s="8">
        <v>57.93</v>
      </c>
      <c r="J1511" s="137"/>
      <c r="K1511" s="137"/>
      <c r="L1511" s="137"/>
      <c r="M1511" s="137"/>
      <c r="N1511" s="137"/>
      <c r="O1511" s="137"/>
      <c r="P1511" s="100">
        <v>57.93</v>
      </c>
      <c r="Q1511" s="101"/>
      <c r="R1511" s="101"/>
      <c r="S1511" s="101"/>
      <c r="T1511" s="101"/>
      <c r="U1511" s="101"/>
    </row>
    <row r="1512" spans="1:21" ht="15" customHeight="1" x14ac:dyDescent="0.25">
      <c r="A1512" s="165">
        <v>2</v>
      </c>
      <c r="B1512" s="166"/>
      <c r="C1512" s="129" t="s">
        <v>1734</v>
      </c>
      <c r="D1512" s="130"/>
      <c r="E1512" s="130"/>
      <c r="F1512" s="4"/>
      <c r="G1512" s="136"/>
      <c r="H1512" s="136"/>
      <c r="I1512" s="5"/>
      <c r="J1512" s="136"/>
      <c r="K1512" s="136"/>
      <c r="L1512" s="136"/>
      <c r="M1512" s="136"/>
      <c r="N1512" s="136"/>
      <c r="O1512" s="136"/>
      <c r="P1512" s="126"/>
      <c r="Q1512" s="126"/>
      <c r="R1512" s="126"/>
      <c r="S1512" s="126"/>
      <c r="T1512" s="126"/>
      <c r="U1512" s="126"/>
    </row>
    <row r="1513" spans="1:21" ht="21" customHeight="1" x14ac:dyDescent="0.25">
      <c r="A1513" s="134" t="s">
        <v>61</v>
      </c>
      <c r="B1513" s="135"/>
      <c r="C1513" s="103" t="s">
        <v>1735</v>
      </c>
      <c r="D1513" s="104"/>
      <c r="E1513" s="104"/>
      <c r="F1513" s="11" t="s">
        <v>1830</v>
      </c>
      <c r="G1513" s="143">
        <v>3.59</v>
      </c>
      <c r="H1513" s="137"/>
      <c r="I1513" s="8">
        <v>3.59</v>
      </c>
      <c r="J1513" s="137"/>
      <c r="K1513" s="137"/>
      <c r="L1513" s="137"/>
      <c r="M1513" s="137"/>
      <c r="N1513" s="137"/>
      <c r="O1513" s="137"/>
      <c r="P1513" s="100">
        <v>3.59</v>
      </c>
      <c r="Q1513" s="101"/>
      <c r="R1513" s="101"/>
      <c r="S1513" s="101"/>
      <c r="T1513" s="101"/>
      <c r="U1513" s="101"/>
    </row>
    <row r="1514" spans="1:21" ht="21" customHeight="1" x14ac:dyDescent="0.25">
      <c r="A1514" s="134" t="s">
        <v>62</v>
      </c>
      <c r="B1514" s="135"/>
      <c r="C1514" s="103" t="s">
        <v>1736</v>
      </c>
      <c r="D1514" s="104"/>
      <c r="E1514" s="104"/>
      <c r="F1514" s="11" t="s">
        <v>1830</v>
      </c>
      <c r="G1514" s="143">
        <v>9.36</v>
      </c>
      <c r="H1514" s="137"/>
      <c r="I1514" s="8">
        <v>9.36</v>
      </c>
      <c r="J1514" s="137"/>
      <c r="K1514" s="137"/>
      <c r="L1514" s="137"/>
      <c r="M1514" s="137"/>
      <c r="N1514" s="137"/>
      <c r="O1514" s="137"/>
      <c r="P1514" s="100">
        <v>9.36</v>
      </c>
      <c r="Q1514" s="101"/>
      <c r="R1514" s="101"/>
      <c r="S1514" s="101"/>
      <c r="T1514" s="101"/>
      <c r="U1514" s="101"/>
    </row>
    <row r="1515" spans="1:21" ht="21" customHeight="1" x14ac:dyDescent="0.25">
      <c r="A1515" s="134" t="s">
        <v>63</v>
      </c>
      <c r="B1515" s="135"/>
      <c r="C1515" s="103" t="s">
        <v>1737</v>
      </c>
      <c r="D1515" s="104"/>
      <c r="E1515" s="104"/>
      <c r="F1515" s="11" t="s">
        <v>1830</v>
      </c>
      <c r="G1515" s="143">
        <v>4.68</v>
      </c>
      <c r="H1515" s="137"/>
      <c r="I1515" s="8">
        <v>4.68</v>
      </c>
      <c r="J1515" s="137"/>
      <c r="K1515" s="137"/>
      <c r="L1515" s="137"/>
      <c r="M1515" s="137"/>
      <c r="N1515" s="137"/>
      <c r="O1515" s="137"/>
      <c r="P1515" s="100">
        <v>4.68</v>
      </c>
      <c r="Q1515" s="101"/>
      <c r="R1515" s="101"/>
      <c r="S1515" s="101"/>
      <c r="T1515" s="101"/>
      <c r="U1515" s="101"/>
    </row>
    <row r="1516" spans="1:21" ht="21" customHeight="1" x14ac:dyDescent="0.25">
      <c r="A1516" s="134" t="s">
        <v>64</v>
      </c>
      <c r="B1516" s="135"/>
      <c r="C1516" s="103" t="s">
        <v>1738</v>
      </c>
      <c r="D1516" s="104"/>
      <c r="E1516" s="104"/>
      <c r="F1516" s="11" t="s">
        <v>1830</v>
      </c>
      <c r="G1516" s="143">
        <v>9.36</v>
      </c>
      <c r="H1516" s="137"/>
      <c r="I1516" s="8">
        <v>9.36</v>
      </c>
      <c r="J1516" s="137"/>
      <c r="K1516" s="137"/>
      <c r="L1516" s="137"/>
      <c r="M1516" s="137"/>
      <c r="N1516" s="137"/>
      <c r="O1516" s="137"/>
      <c r="P1516" s="100">
        <v>9.36</v>
      </c>
      <c r="Q1516" s="101"/>
      <c r="R1516" s="101"/>
      <c r="S1516" s="101"/>
      <c r="T1516" s="101"/>
      <c r="U1516" s="101"/>
    </row>
    <row r="1517" spans="1:21" ht="21" customHeight="1" x14ac:dyDescent="0.25">
      <c r="A1517" s="134" t="s">
        <v>65</v>
      </c>
      <c r="B1517" s="135"/>
      <c r="C1517" s="103" t="s">
        <v>1739</v>
      </c>
      <c r="D1517" s="104"/>
      <c r="E1517" s="104"/>
      <c r="F1517" s="11" t="s">
        <v>1830</v>
      </c>
      <c r="G1517" s="143">
        <v>4.68</v>
      </c>
      <c r="H1517" s="137"/>
      <c r="I1517" s="8">
        <v>4.68</v>
      </c>
      <c r="J1517" s="137"/>
      <c r="K1517" s="137"/>
      <c r="L1517" s="137"/>
      <c r="M1517" s="137"/>
      <c r="N1517" s="137"/>
      <c r="O1517" s="137"/>
      <c r="P1517" s="100">
        <v>4.68</v>
      </c>
      <c r="Q1517" s="101"/>
      <c r="R1517" s="101"/>
      <c r="S1517" s="101"/>
      <c r="T1517" s="101"/>
      <c r="U1517" s="101"/>
    </row>
    <row r="1518" spans="1:21" ht="21" customHeight="1" x14ac:dyDescent="0.25">
      <c r="A1518" s="134" t="s">
        <v>66</v>
      </c>
      <c r="B1518" s="135"/>
      <c r="C1518" s="103" t="s">
        <v>1740</v>
      </c>
      <c r="D1518" s="104"/>
      <c r="E1518" s="104"/>
      <c r="F1518" s="11" t="s">
        <v>1830</v>
      </c>
      <c r="G1518" s="143">
        <v>4.68</v>
      </c>
      <c r="H1518" s="137"/>
      <c r="I1518" s="8">
        <v>4.68</v>
      </c>
      <c r="J1518" s="137"/>
      <c r="K1518" s="137"/>
      <c r="L1518" s="137"/>
      <c r="M1518" s="137"/>
      <c r="N1518" s="137"/>
      <c r="O1518" s="137"/>
      <c r="P1518" s="100">
        <v>4.68</v>
      </c>
      <c r="Q1518" s="101"/>
      <c r="R1518" s="101"/>
      <c r="S1518" s="101"/>
      <c r="T1518" s="101"/>
      <c r="U1518" s="101"/>
    </row>
    <row r="1519" spans="1:21" ht="21" customHeight="1" x14ac:dyDescent="0.25">
      <c r="A1519" s="134" t="s">
        <v>67</v>
      </c>
      <c r="B1519" s="135"/>
      <c r="C1519" s="103" t="s">
        <v>1741</v>
      </c>
      <c r="D1519" s="104"/>
      <c r="E1519" s="104"/>
      <c r="F1519" s="11" t="s">
        <v>1830</v>
      </c>
      <c r="G1519" s="143">
        <v>4.68</v>
      </c>
      <c r="H1519" s="137"/>
      <c r="I1519" s="8">
        <v>4.68</v>
      </c>
      <c r="J1519" s="137"/>
      <c r="K1519" s="137"/>
      <c r="L1519" s="137"/>
      <c r="M1519" s="137"/>
      <c r="N1519" s="137"/>
      <c r="O1519" s="137"/>
      <c r="P1519" s="100">
        <v>4.68</v>
      </c>
      <c r="Q1519" s="101"/>
      <c r="R1519" s="101"/>
      <c r="S1519" s="101"/>
      <c r="T1519" s="101"/>
      <c r="U1519" s="101"/>
    </row>
    <row r="1520" spans="1:21" ht="27.75" customHeight="1" x14ac:dyDescent="0.25">
      <c r="A1520" s="134" t="s">
        <v>68</v>
      </c>
      <c r="B1520" s="135"/>
      <c r="C1520" s="103" t="s">
        <v>1742</v>
      </c>
      <c r="D1520" s="104"/>
      <c r="E1520" s="104"/>
      <c r="F1520" s="11" t="s">
        <v>1830</v>
      </c>
      <c r="G1520" s="143">
        <v>4.68</v>
      </c>
      <c r="H1520" s="137"/>
      <c r="I1520" s="8">
        <v>4.68</v>
      </c>
      <c r="J1520" s="137"/>
      <c r="K1520" s="137"/>
      <c r="L1520" s="137"/>
      <c r="M1520" s="137"/>
      <c r="N1520" s="137"/>
      <c r="O1520" s="137"/>
      <c r="P1520" s="100">
        <v>4.68</v>
      </c>
      <c r="Q1520" s="101"/>
      <c r="R1520" s="101"/>
      <c r="S1520" s="101"/>
      <c r="T1520" s="101"/>
      <c r="U1520" s="101"/>
    </row>
    <row r="1521" spans="1:21" ht="21" customHeight="1" x14ac:dyDescent="0.25">
      <c r="A1521" s="134" t="s">
        <v>69</v>
      </c>
      <c r="B1521" s="135"/>
      <c r="C1521" s="103" t="s">
        <v>1743</v>
      </c>
      <c r="D1521" s="104"/>
      <c r="E1521" s="104"/>
      <c r="F1521" s="11" t="s">
        <v>1830</v>
      </c>
      <c r="G1521" s="143">
        <v>6.2</v>
      </c>
      <c r="H1521" s="137"/>
      <c r="I1521" s="8">
        <v>6.2</v>
      </c>
      <c r="J1521" s="137"/>
      <c r="K1521" s="137"/>
      <c r="L1521" s="137"/>
      <c r="M1521" s="137"/>
      <c r="N1521" s="137"/>
      <c r="O1521" s="137"/>
      <c r="P1521" s="100">
        <v>6.2</v>
      </c>
      <c r="Q1521" s="101"/>
      <c r="R1521" s="101"/>
      <c r="S1521" s="101"/>
      <c r="T1521" s="101"/>
      <c r="U1521" s="101"/>
    </row>
    <row r="1522" spans="1:21" ht="26.25" customHeight="1" x14ac:dyDescent="0.25">
      <c r="A1522" s="134" t="s">
        <v>70</v>
      </c>
      <c r="B1522" s="135"/>
      <c r="C1522" s="103" t="s">
        <v>1744</v>
      </c>
      <c r="D1522" s="104"/>
      <c r="E1522" s="104"/>
      <c r="F1522" s="11" t="s">
        <v>1830</v>
      </c>
      <c r="G1522" s="143">
        <v>6.2</v>
      </c>
      <c r="H1522" s="137"/>
      <c r="I1522" s="8">
        <v>6.2</v>
      </c>
      <c r="J1522" s="137"/>
      <c r="K1522" s="137"/>
      <c r="L1522" s="137"/>
      <c r="M1522" s="137"/>
      <c r="N1522" s="137"/>
      <c r="O1522" s="137"/>
      <c r="P1522" s="100">
        <v>6.2</v>
      </c>
      <c r="Q1522" s="101"/>
      <c r="R1522" s="101"/>
      <c r="S1522" s="101"/>
      <c r="T1522" s="101"/>
      <c r="U1522" s="101"/>
    </row>
    <row r="1523" spans="1:21" ht="39.75" customHeight="1" x14ac:dyDescent="0.25">
      <c r="A1523" s="134" t="s">
        <v>625</v>
      </c>
      <c r="B1523" s="135"/>
      <c r="C1523" s="103" t="s">
        <v>1745</v>
      </c>
      <c r="D1523" s="104"/>
      <c r="E1523" s="104"/>
      <c r="F1523" s="11" t="s">
        <v>1830</v>
      </c>
      <c r="G1523" s="143">
        <v>6.2</v>
      </c>
      <c r="H1523" s="137"/>
      <c r="I1523" s="8">
        <v>6.2</v>
      </c>
      <c r="J1523" s="137"/>
      <c r="K1523" s="137"/>
      <c r="L1523" s="137"/>
      <c r="M1523" s="137"/>
      <c r="N1523" s="137"/>
      <c r="O1523" s="137"/>
      <c r="P1523" s="100">
        <v>6.2</v>
      </c>
      <c r="Q1523" s="101"/>
      <c r="R1523" s="101"/>
      <c r="S1523" s="101"/>
      <c r="T1523" s="101"/>
      <c r="U1523" s="101"/>
    </row>
    <row r="1524" spans="1:21" ht="24" customHeight="1" x14ac:dyDescent="0.25">
      <c r="A1524" s="134" t="s">
        <v>626</v>
      </c>
      <c r="B1524" s="135"/>
      <c r="C1524" s="103" t="s">
        <v>1746</v>
      </c>
      <c r="D1524" s="104"/>
      <c r="E1524" s="104"/>
      <c r="F1524" s="11" t="s">
        <v>1830</v>
      </c>
      <c r="G1524" s="143">
        <v>8.7100000000000009</v>
      </c>
      <c r="H1524" s="137"/>
      <c r="I1524" s="8">
        <v>8.7100000000000009</v>
      </c>
      <c r="J1524" s="137"/>
      <c r="K1524" s="137"/>
      <c r="L1524" s="137"/>
      <c r="M1524" s="137"/>
      <c r="N1524" s="137"/>
      <c r="O1524" s="137"/>
      <c r="P1524" s="100">
        <v>8.7100000000000009</v>
      </c>
      <c r="Q1524" s="101"/>
      <c r="R1524" s="101"/>
      <c r="S1524" s="101"/>
      <c r="T1524" s="101"/>
      <c r="U1524" s="101"/>
    </row>
    <row r="1525" spans="1:21" ht="90" customHeight="1" x14ac:dyDescent="0.25">
      <c r="A1525" s="165">
        <v>3</v>
      </c>
      <c r="B1525" s="166"/>
      <c r="C1525" s="163" t="s">
        <v>1747</v>
      </c>
      <c r="D1525" s="164"/>
      <c r="E1525" s="164"/>
      <c r="F1525" s="7" t="s">
        <v>1829</v>
      </c>
      <c r="G1525" s="143">
        <v>3.43</v>
      </c>
      <c r="H1525" s="137"/>
      <c r="I1525" s="8">
        <v>3.43</v>
      </c>
      <c r="J1525" s="143">
        <v>3.4</v>
      </c>
      <c r="K1525" s="137"/>
      <c r="L1525" s="137"/>
      <c r="M1525" s="137"/>
      <c r="N1525" s="137"/>
      <c r="O1525" s="137"/>
      <c r="P1525" s="100">
        <v>6.83</v>
      </c>
      <c r="Q1525" s="101"/>
      <c r="R1525" s="101"/>
      <c r="S1525" s="101"/>
      <c r="T1525" s="101"/>
      <c r="U1525" s="101"/>
    </row>
    <row r="1526" spans="1:21" ht="36.75" customHeight="1" x14ac:dyDescent="0.25">
      <c r="A1526" s="165">
        <v>4</v>
      </c>
      <c r="B1526" s="166"/>
      <c r="C1526" s="129" t="s">
        <v>1748</v>
      </c>
      <c r="D1526" s="130"/>
      <c r="E1526" s="130"/>
      <c r="F1526" s="4"/>
      <c r="G1526" s="136"/>
      <c r="H1526" s="136"/>
      <c r="I1526" s="5"/>
      <c r="J1526" s="136"/>
      <c r="K1526" s="136"/>
      <c r="L1526" s="136"/>
      <c r="M1526" s="136"/>
      <c r="N1526" s="136"/>
      <c r="O1526" s="136"/>
      <c r="P1526" s="126"/>
      <c r="Q1526" s="126"/>
      <c r="R1526" s="126"/>
      <c r="S1526" s="126"/>
      <c r="T1526" s="126"/>
      <c r="U1526" s="126"/>
    </row>
    <row r="1527" spans="1:21" ht="39" customHeight="1" x14ac:dyDescent="0.25">
      <c r="A1527" s="134" t="s">
        <v>28</v>
      </c>
      <c r="B1527" s="135"/>
      <c r="C1527" s="163" t="s">
        <v>1748</v>
      </c>
      <c r="D1527" s="164"/>
      <c r="E1527" s="164"/>
      <c r="F1527" s="9"/>
      <c r="G1527" s="137"/>
      <c r="H1527" s="137"/>
      <c r="I1527" s="10"/>
      <c r="J1527" s="137"/>
      <c r="K1527" s="137"/>
      <c r="L1527" s="137"/>
      <c r="M1527" s="137"/>
      <c r="N1527" s="137"/>
      <c r="O1527" s="137"/>
      <c r="P1527" s="101"/>
      <c r="Q1527" s="101"/>
      <c r="R1527" s="101"/>
      <c r="S1527" s="101"/>
      <c r="T1527" s="101"/>
      <c r="U1527" s="101"/>
    </row>
    <row r="1528" spans="1:21" ht="21" customHeight="1" x14ac:dyDescent="0.25">
      <c r="A1528" s="134" t="s">
        <v>71</v>
      </c>
      <c r="B1528" s="135"/>
      <c r="C1528" s="103" t="s">
        <v>1749</v>
      </c>
      <c r="D1528" s="104"/>
      <c r="E1528" s="104"/>
      <c r="F1528" s="11" t="s">
        <v>1824</v>
      </c>
      <c r="G1528" s="143">
        <v>7.85</v>
      </c>
      <c r="H1528" s="137"/>
      <c r="I1528" s="8">
        <v>7.85</v>
      </c>
      <c r="J1528" s="137"/>
      <c r="K1528" s="137"/>
      <c r="L1528" s="137"/>
      <c r="M1528" s="137"/>
      <c r="N1528" s="137"/>
      <c r="O1528" s="137"/>
      <c r="P1528" s="100">
        <v>7.85</v>
      </c>
      <c r="Q1528" s="101"/>
      <c r="R1528" s="101"/>
      <c r="S1528" s="101"/>
      <c r="T1528" s="101"/>
      <c r="U1528" s="101"/>
    </row>
    <row r="1529" spans="1:21" ht="21" customHeight="1" x14ac:dyDescent="0.25">
      <c r="A1529" s="134" t="s">
        <v>72</v>
      </c>
      <c r="B1529" s="135"/>
      <c r="C1529" s="103" t="s">
        <v>1750</v>
      </c>
      <c r="D1529" s="104"/>
      <c r="E1529" s="104"/>
      <c r="F1529" s="11" t="s">
        <v>1824</v>
      </c>
      <c r="G1529" s="143">
        <v>8.1</v>
      </c>
      <c r="H1529" s="137"/>
      <c r="I1529" s="8">
        <v>8.1</v>
      </c>
      <c r="J1529" s="137"/>
      <c r="K1529" s="137"/>
      <c r="L1529" s="137"/>
      <c r="M1529" s="137"/>
      <c r="N1529" s="137"/>
      <c r="O1529" s="137"/>
      <c r="P1529" s="100">
        <v>8.1</v>
      </c>
      <c r="Q1529" s="101"/>
      <c r="R1529" s="101"/>
      <c r="S1529" s="101"/>
      <c r="T1529" s="101"/>
      <c r="U1529" s="101"/>
    </row>
    <row r="1530" spans="1:21" ht="24.75" customHeight="1" x14ac:dyDescent="0.25">
      <c r="A1530" s="134" t="s">
        <v>317</v>
      </c>
      <c r="B1530" s="135"/>
      <c r="C1530" s="103" t="s">
        <v>1751</v>
      </c>
      <c r="D1530" s="104"/>
      <c r="E1530" s="104"/>
      <c r="F1530" s="11" t="s">
        <v>1824</v>
      </c>
      <c r="G1530" s="143">
        <v>8.66</v>
      </c>
      <c r="H1530" s="137"/>
      <c r="I1530" s="8">
        <v>8.66</v>
      </c>
      <c r="J1530" s="137"/>
      <c r="K1530" s="137"/>
      <c r="L1530" s="137"/>
      <c r="M1530" s="137"/>
      <c r="N1530" s="137"/>
      <c r="O1530" s="137"/>
      <c r="P1530" s="100">
        <v>8.66</v>
      </c>
      <c r="Q1530" s="101"/>
      <c r="R1530" s="101"/>
      <c r="S1530" s="101"/>
      <c r="T1530" s="101"/>
      <c r="U1530" s="101"/>
    </row>
    <row r="1531" spans="1:21" ht="52.5" customHeight="1" x14ac:dyDescent="0.25">
      <c r="A1531" s="134" t="s">
        <v>29</v>
      </c>
      <c r="B1531" s="135"/>
      <c r="C1531" s="163" t="s">
        <v>1752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ht="21" customHeight="1" x14ac:dyDescent="0.25">
      <c r="A1532" s="134" t="s">
        <v>73</v>
      </c>
      <c r="B1532" s="135"/>
      <c r="C1532" s="103" t="s">
        <v>1750</v>
      </c>
      <c r="D1532" s="104"/>
      <c r="E1532" s="104"/>
      <c r="F1532" s="11" t="s">
        <v>1824</v>
      </c>
      <c r="G1532" s="143">
        <v>11.72</v>
      </c>
      <c r="H1532" s="137"/>
      <c r="I1532" s="8">
        <v>11.72</v>
      </c>
      <c r="J1532" s="137"/>
      <c r="K1532" s="137"/>
      <c r="L1532" s="137"/>
      <c r="M1532" s="137"/>
      <c r="N1532" s="137"/>
      <c r="O1532" s="137"/>
      <c r="P1532" s="100">
        <v>11.72</v>
      </c>
      <c r="Q1532" s="101"/>
      <c r="R1532" s="101"/>
      <c r="S1532" s="101"/>
      <c r="T1532" s="101"/>
      <c r="U1532" s="101"/>
    </row>
    <row r="1533" spans="1:21" ht="24.75" customHeight="1" x14ac:dyDescent="0.25">
      <c r="A1533" s="134" t="s">
        <v>74</v>
      </c>
      <c r="B1533" s="135"/>
      <c r="C1533" s="103" t="s">
        <v>1751</v>
      </c>
      <c r="D1533" s="104"/>
      <c r="E1533" s="104"/>
      <c r="F1533" s="11" t="s">
        <v>1824</v>
      </c>
      <c r="G1533" s="143">
        <v>13.77</v>
      </c>
      <c r="H1533" s="137"/>
      <c r="I1533" s="8">
        <v>13.77</v>
      </c>
      <c r="J1533" s="137"/>
      <c r="K1533" s="137"/>
      <c r="L1533" s="137"/>
      <c r="M1533" s="137"/>
      <c r="N1533" s="137"/>
      <c r="O1533" s="137"/>
      <c r="P1533" s="100">
        <v>13.77</v>
      </c>
      <c r="Q1533" s="101"/>
      <c r="R1533" s="101"/>
      <c r="S1533" s="101"/>
      <c r="T1533" s="101"/>
      <c r="U1533" s="101"/>
    </row>
    <row r="1534" spans="1:21" ht="12" customHeight="1" x14ac:dyDescent="0.25">
      <c r="A1534" s="186" t="s">
        <v>814</v>
      </c>
      <c r="B1534" s="187"/>
      <c r="C1534" s="187"/>
      <c r="D1534" s="187"/>
      <c r="E1534" s="187"/>
      <c r="F1534" s="187"/>
      <c r="G1534" s="187"/>
      <c r="H1534" s="187"/>
      <c r="I1534" s="187"/>
      <c r="J1534" s="187"/>
      <c r="K1534" s="187"/>
      <c r="L1534" s="187"/>
      <c r="M1534" s="187"/>
      <c r="N1534" s="187"/>
      <c r="O1534" s="187"/>
      <c r="P1534" s="187"/>
      <c r="Q1534" s="187"/>
      <c r="R1534" s="187"/>
      <c r="S1534" s="187"/>
      <c r="T1534" s="187"/>
      <c r="U1534" s="187"/>
    </row>
    <row r="1535" spans="1:21" ht="27" customHeight="1" x14ac:dyDescent="0.25">
      <c r="A1535" s="165">
        <v>1</v>
      </c>
      <c r="B1535" s="166"/>
      <c r="C1535" s="129" t="s">
        <v>1753</v>
      </c>
      <c r="D1535" s="130"/>
      <c r="E1535" s="130"/>
      <c r="F1535" s="4"/>
      <c r="G1535" s="136"/>
      <c r="H1535" s="136"/>
      <c r="I1535" s="5"/>
      <c r="J1535" s="136"/>
      <c r="K1535" s="136"/>
      <c r="L1535" s="136"/>
      <c r="M1535" s="136"/>
      <c r="N1535" s="136"/>
      <c r="O1535" s="136"/>
      <c r="P1535" s="126"/>
      <c r="Q1535" s="126"/>
      <c r="R1535" s="126"/>
      <c r="S1535" s="126"/>
      <c r="T1535" s="126"/>
      <c r="U1535" s="126"/>
    </row>
    <row r="1536" spans="1:21" ht="21" customHeight="1" x14ac:dyDescent="0.25">
      <c r="A1536" s="134" t="s">
        <v>53</v>
      </c>
      <c r="B1536" s="135"/>
      <c r="C1536" s="163" t="s">
        <v>1754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ht="41.25" customHeight="1" x14ac:dyDescent="0.25">
      <c r="A1537" s="134" t="s">
        <v>136</v>
      </c>
      <c r="B1537" s="135"/>
      <c r="C1537" s="103" t="s">
        <v>1755</v>
      </c>
      <c r="D1537" s="104"/>
      <c r="E1537" s="104"/>
      <c r="F1537" s="11" t="s">
        <v>1813</v>
      </c>
      <c r="G1537" s="143">
        <v>13.22</v>
      </c>
      <c r="H1537" s="137"/>
      <c r="I1537" s="8">
        <v>13.22</v>
      </c>
      <c r="J1537" s="143">
        <v>6.39</v>
      </c>
      <c r="K1537" s="137"/>
      <c r="L1537" s="137"/>
      <c r="M1537" s="137"/>
      <c r="N1537" s="137"/>
      <c r="O1537" s="137"/>
      <c r="P1537" s="100">
        <v>19.61</v>
      </c>
      <c r="Q1537" s="101"/>
      <c r="R1537" s="101"/>
      <c r="S1537" s="101"/>
      <c r="T1537" s="101"/>
      <c r="U1537" s="101"/>
    </row>
    <row r="1538" spans="1:21" ht="26.25" customHeight="1" x14ac:dyDescent="0.25">
      <c r="A1538" s="134" t="s">
        <v>144</v>
      </c>
      <c r="B1538" s="135"/>
      <c r="C1538" s="103" t="s">
        <v>1756</v>
      </c>
      <c r="D1538" s="104"/>
      <c r="E1538" s="104"/>
      <c r="F1538" s="11" t="s">
        <v>1813</v>
      </c>
      <c r="G1538" s="143">
        <v>7.97</v>
      </c>
      <c r="H1538" s="137"/>
      <c r="I1538" s="8">
        <v>7.97</v>
      </c>
      <c r="J1538" s="143">
        <v>6.39</v>
      </c>
      <c r="K1538" s="137"/>
      <c r="L1538" s="137"/>
      <c r="M1538" s="137"/>
      <c r="N1538" s="137"/>
      <c r="O1538" s="137"/>
      <c r="P1538" s="100">
        <v>14.36</v>
      </c>
      <c r="Q1538" s="101"/>
      <c r="R1538" s="101"/>
      <c r="S1538" s="101"/>
      <c r="T1538" s="101"/>
      <c r="U1538" s="101"/>
    </row>
    <row r="1539" spans="1:21" ht="21" customHeight="1" x14ac:dyDescent="0.25">
      <c r="A1539" s="134" t="s">
        <v>54</v>
      </c>
      <c r="B1539" s="135"/>
      <c r="C1539" s="163" t="s">
        <v>1757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ht="39" customHeight="1" x14ac:dyDescent="0.25">
      <c r="A1540" s="134" t="s">
        <v>153</v>
      </c>
      <c r="B1540" s="135"/>
      <c r="C1540" s="103" t="s">
        <v>1758</v>
      </c>
      <c r="D1540" s="104"/>
      <c r="E1540" s="104"/>
      <c r="F1540" s="11" t="s">
        <v>1813</v>
      </c>
      <c r="G1540" s="143">
        <v>19.190000000000001</v>
      </c>
      <c r="H1540" s="137"/>
      <c r="I1540" s="8">
        <v>19.190000000000001</v>
      </c>
      <c r="J1540" s="143">
        <v>6.39</v>
      </c>
      <c r="K1540" s="137"/>
      <c r="L1540" s="137"/>
      <c r="M1540" s="137"/>
      <c r="N1540" s="137"/>
      <c r="O1540" s="137"/>
      <c r="P1540" s="100">
        <v>25.58</v>
      </c>
      <c r="Q1540" s="101"/>
      <c r="R1540" s="101"/>
      <c r="S1540" s="101"/>
      <c r="T1540" s="101"/>
      <c r="U1540" s="101"/>
    </row>
    <row r="1541" spans="1:21" ht="24.75" customHeight="1" x14ac:dyDescent="0.25">
      <c r="A1541" s="134" t="s">
        <v>432</v>
      </c>
      <c r="B1541" s="135"/>
      <c r="C1541" s="103" t="s">
        <v>1759</v>
      </c>
      <c r="D1541" s="104"/>
      <c r="E1541" s="104"/>
      <c r="F1541" s="11" t="s">
        <v>1813</v>
      </c>
      <c r="G1541" s="143">
        <v>11.39</v>
      </c>
      <c r="H1541" s="137"/>
      <c r="I1541" s="8">
        <v>11.39</v>
      </c>
      <c r="J1541" s="143">
        <v>6.39</v>
      </c>
      <c r="K1541" s="137"/>
      <c r="L1541" s="137"/>
      <c r="M1541" s="137"/>
      <c r="N1541" s="137"/>
      <c r="O1541" s="137"/>
      <c r="P1541" s="100">
        <v>17.78</v>
      </c>
      <c r="Q1541" s="101"/>
      <c r="R1541" s="101"/>
      <c r="S1541" s="101"/>
      <c r="T1541" s="101"/>
      <c r="U1541" s="101"/>
    </row>
    <row r="1542" spans="1:21" ht="21" customHeight="1" x14ac:dyDescent="0.25">
      <c r="A1542" s="134" t="s">
        <v>55</v>
      </c>
      <c r="B1542" s="135"/>
      <c r="C1542" s="163" t="s">
        <v>1760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ht="49.5" customHeight="1" x14ac:dyDescent="0.25">
      <c r="A1543" s="134" t="s">
        <v>157</v>
      </c>
      <c r="B1543" s="135"/>
      <c r="C1543" s="103" t="s">
        <v>1761</v>
      </c>
      <c r="D1543" s="104"/>
      <c r="E1543" s="104"/>
      <c r="F1543" s="11" t="s">
        <v>1813</v>
      </c>
      <c r="G1543" s="143">
        <v>25.16</v>
      </c>
      <c r="H1543" s="137"/>
      <c r="I1543" s="8">
        <v>25.16</v>
      </c>
      <c r="J1543" s="143">
        <v>6.39</v>
      </c>
      <c r="K1543" s="137"/>
      <c r="L1543" s="137"/>
      <c r="M1543" s="137"/>
      <c r="N1543" s="137"/>
      <c r="O1543" s="137"/>
      <c r="P1543" s="100">
        <v>31.55</v>
      </c>
      <c r="Q1543" s="101"/>
      <c r="R1543" s="101"/>
      <c r="S1543" s="101"/>
      <c r="T1543" s="101"/>
      <c r="U1543" s="101"/>
    </row>
    <row r="1544" spans="1:21" ht="39" customHeight="1" x14ac:dyDescent="0.25">
      <c r="A1544" s="134" t="s">
        <v>160</v>
      </c>
      <c r="B1544" s="135"/>
      <c r="C1544" s="103" t="s">
        <v>1762</v>
      </c>
      <c r="D1544" s="104"/>
      <c r="E1544" s="104"/>
      <c r="F1544" s="11" t="s">
        <v>1813</v>
      </c>
      <c r="G1544" s="143">
        <v>14.8</v>
      </c>
      <c r="H1544" s="137"/>
      <c r="I1544" s="8">
        <v>14.8</v>
      </c>
      <c r="J1544" s="143">
        <v>6.39</v>
      </c>
      <c r="K1544" s="137"/>
      <c r="L1544" s="137"/>
      <c r="M1544" s="137"/>
      <c r="N1544" s="137"/>
      <c r="O1544" s="137"/>
      <c r="P1544" s="100">
        <v>21.19</v>
      </c>
      <c r="Q1544" s="101"/>
      <c r="R1544" s="101"/>
      <c r="S1544" s="101"/>
      <c r="T1544" s="101"/>
      <c r="U1544" s="101"/>
    </row>
    <row r="1545" spans="1:21" ht="21" customHeight="1" x14ac:dyDescent="0.25">
      <c r="A1545" s="134" t="s">
        <v>56</v>
      </c>
      <c r="B1545" s="135"/>
      <c r="C1545" s="163" t="s">
        <v>1763</v>
      </c>
      <c r="D1545" s="164"/>
      <c r="E1545" s="164"/>
      <c r="F1545" s="9"/>
      <c r="G1545" s="137"/>
      <c r="H1545" s="137"/>
      <c r="I1545" s="10"/>
      <c r="J1545" s="137"/>
      <c r="K1545" s="137"/>
      <c r="L1545" s="137"/>
      <c r="M1545" s="137"/>
      <c r="N1545" s="137"/>
      <c r="O1545" s="137"/>
      <c r="P1545" s="101"/>
      <c r="Q1545" s="101"/>
      <c r="R1545" s="101"/>
      <c r="S1545" s="101"/>
      <c r="T1545" s="101"/>
      <c r="U1545" s="101"/>
    </row>
    <row r="1546" spans="1:21" ht="25.5" customHeight="1" x14ac:dyDescent="0.25">
      <c r="A1546" s="134" t="s">
        <v>178</v>
      </c>
      <c r="B1546" s="135"/>
      <c r="C1546" s="103" t="s">
        <v>1764</v>
      </c>
      <c r="D1546" s="104"/>
      <c r="E1546" s="104"/>
      <c r="F1546" s="11" t="s">
        <v>1813</v>
      </c>
      <c r="G1546" s="143">
        <v>14.04</v>
      </c>
      <c r="H1546" s="137"/>
      <c r="I1546" s="8">
        <v>14.04</v>
      </c>
      <c r="J1546" s="143">
        <v>6.16</v>
      </c>
      <c r="K1546" s="137"/>
      <c r="L1546" s="137"/>
      <c r="M1546" s="137"/>
      <c r="N1546" s="137"/>
      <c r="O1546" s="137"/>
      <c r="P1546" s="100">
        <v>20.2</v>
      </c>
      <c r="Q1546" s="101"/>
      <c r="R1546" s="101"/>
      <c r="S1546" s="101"/>
      <c r="T1546" s="101"/>
      <c r="U1546" s="101"/>
    </row>
    <row r="1547" spans="1:21" ht="21" customHeight="1" x14ac:dyDescent="0.25">
      <c r="A1547" s="134" t="s">
        <v>57</v>
      </c>
      <c r="B1547" s="135"/>
      <c r="C1547" s="163" t="s">
        <v>1765</v>
      </c>
      <c r="D1547" s="164"/>
      <c r="E1547" s="164"/>
      <c r="F1547" s="9"/>
      <c r="G1547" s="137"/>
      <c r="H1547" s="137"/>
      <c r="I1547" s="10"/>
      <c r="J1547" s="137"/>
      <c r="K1547" s="137"/>
      <c r="L1547" s="137"/>
      <c r="M1547" s="137"/>
      <c r="N1547" s="137"/>
      <c r="O1547" s="137"/>
      <c r="P1547" s="101"/>
      <c r="Q1547" s="101"/>
      <c r="R1547" s="101"/>
      <c r="S1547" s="101"/>
      <c r="T1547" s="101"/>
      <c r="U1547" s="101"/>
    </row>
    <row r="1548" spans="1:21" ht="39" customHeight="1" x14ac:dyDescent="0.25">
      <c r="A1548" s="134" t="s">
        <v>181</v>
      </c>
      <c r="B1548" s="135"/>
      <c r="C1548" s="103" t="s">
        <v>1766</v>
      </c>
      <c r="D1548" s="104"/>
      <c r="E1548" s="104"/>
      <c r="F1548" s="11" t="s">
        <v>1813</v>
      </c>
      <c r="G1548" s="143">
        <v>13.22</v>
      </c>
      <c r="H1548" s="137"/>
      <c r="I1548" s="8">
        <v>13.22</v>
      </c>
      <c r="J1548" s="143">
        <v>5.73</v>
      </c>
      <c r="K1548" s="137"/>
      <c r="L1548" s="137"/>
      <c r="M1548" s="137"/>
      <c r="N1548" s="137"/>
      <c r="O1548" s="137"/>
      <c r="P1548" s="100">
        <v>18.95</v>
      </c>
      <c r="Q1548" s="101"/>
      <c r="R1548" s="101"/>
      <c r="S1548" s="101"/>
      <c r="T1548" s="101"/>
      <c r="U1548" s="101"/>
    </row>
    <row r="1549" spans="1:21" ht="26.25" customHeight="1" x14ac:dyDescent="0.25">
      <c r="A1549" s="134" t="s">
        <v>439</v>
      </c>
      <c r="B1549" s="135"/>
      <c r="C1549" s="103" t="s">
        <v>1767</v>
      </c>
      <c r="D1549" s="104"/>
      <c r="E1549" s="104"/>
      <c r="F1549" s="11" t="s">
        <v>1813</v>
      </c>
      <c r="G1549" s="143">
        <v>7.97</v>
      </c>
      <c r="H1549" s="137"/>
      <c r="I1549" s="8">
        <v>7.97</v>
      </c>
      <c r="J1549" s="143">
        <v>5.73</v>
      </c>
      <c r="K1549" s="137"/>
      <c r="L1549" s="137"/>
      <c r="M1549" s="137"/>
      <c r="N1549" s="137"/>
      <c r="O1549" s="137"/>
      <c r="P1549" s="100">
        <v>13.7</v>
      </c>
      <c r="Q1549" s="101"/>
      <c r="R1549" s="101"/>
      <c r="S1549" s="101"/>
      <c r="T1549" s="101"/>
      <c r="U1549" s="101"/>
    </row>
    <row r="1550" spans="1:21" ht="21" customHeight="1" x14ac:dyDescent="0.25">
      <c r="A1550" s="134" t="s">
        <v>58</v>
      </c>
      <c r="B1550" s="135"/>
      <c r="C1550" s="163" t="s">
        <v>1768</v>
      </c>
      <c r="D1550" s="164"/>
      <c r="E1550" s="164"/>
      <c r="F1550" s="9"/>
      <c r="G1550" s="137"/>
      <c r="H1550" s="137"/>
      <c r="I1550" s="10"/>
      <c r="J1550" s="137"/>
      <c r="K1550" s="137"/>
      <c r="L1550" s="137"/>
      <c r="M1550" s="137"/>
      <c r="N1550" s="137"/>
      <c r="O1550" s="137"/>
      <c r="P1550" s="101"/>
      <c r="Q1550" s="101"/>
      <c r="R1550" s="101"/>
      <c r="S1550" s="101"/>
      <c r="T1550" s="101"/>
      <c r="U1550" s="101"/>
    </row>
    <row r="1551" spans="1:21" ht="38.25" customHeight="1" x14ac:dyDescent="0.25">
      <c r="A1551" s="134" t="s">
        <v>122</v>
      </c>
      <c r="B1551" s="135"/>
      <c r="C1551" s="103" t="s">
        <v>1769</v>
      </c>
      <c r="D1551" s="104"/>
      <c r="E1551" s="104"/>
      <c r="F1551" s="11" t="s">
        <v>1813</v>
      </c>
      <c r="G1551" s="143">
        <v>25.16</v>
      </c>
      <c r="H1551" s="137"/>
      <c r="I1551" s="8">
        <v>25.16</v>
      </c>
      <c r="J1551" s="143">
        <v>6.02</v>
      </c>
      <c r="K1551" s="137"/>
      <c r="L1551" s="137"/>
      <c r="M1551" s="137"/>
      <c r="N1551" s="137"/>
      <c r="O1551" s="137"/>
      <c r="P1551" s="100">
        <v>31.18</v>
      </c>
      <c r="Q1551" s="101"/>
      <c r="R1551" s="101"/>
      <c r="S1551" s="101"/>
      <c r="T1551" s="101"/>
      <c r="U1551" s="101"/>
    </row>
    <row r="1552" spans="1:21" ht="27.75" customHeight="1" x14ac:dyDescent="0.25">
      <c r="A1552" s="134" t="s">
        <v>123</v>
      </c>
      <c r="B1552" s="135"/>
      <c r="C1552" s="103" t="s">
        <v>1770</v>
      </c>
      <c r="D1552" s="104"/>
      <c r="E1552" s="104"/>
      <c r="F1552" s="11" t="s">
        <v>1813</v>
      </c>
      <c r="G1552" s="143">
        <v>14.8</v>
      </c>
      <c r="H1552" s="137"/>
      <c r="I1552" s="8">
        <v>14.8</v>
      </c>
      <c r="J1552" s="143">
        <v>6.02</v>
      </c>
      <c r="K1552" s="137"/>
      <c r="L1552" s="137"/>
      <c r="M1552" s="137"/>
      <c r="N1552" s="137"/>
      <c r="O1552" s="137"/>
      <c r="P1552" s="100">
        <v>20.82</v>
      </c>
      <c r="Q1552" s="101"/>
      <c r="R1552" s="101"/>
      <c r="S1552" s="101"/>
      <c r="T1552" s="101"/>
      <c r="U1552" s="101"/>
    </row>
    <row r="1553" spans="1:21" ht="21" customHeight="1" x14ac:dyDescent="0.25">
      <c r="A1553" s="134" t="s">
        <v>59</v>
      </c>
      <c r="B1553" s="135"/>
      <c r="C1553" s="163" t="s">
        <v>1771</v>
      </c>
      <c r="D1553" s="164"/>
      <c r="E1553" s="164"/>
      <c r="F1553" s="9"/>
      <c r="G1553" s="137"/>
      <c r="H1553" s="137"/>
      <c r="I1553" s="10"/>
      <c r="J1553" s="137"/>
      <c r="K1553" s="137"/>
      <c r="L1553" s="137"/>
      <c r="M1553" s="137"/>
      <c r="N1553" s="137"/>
      <c r="O1553" s="137"/>
      <c r="P1553" s="101"/>
      <c r="Q1553" s="101"/>
      <c r="R1553" s="101"/>
      <c r="S1553" s="101"/>
      <c r="T1553" s="101"/>
      <c r="U1553" s="101"/>
    </row>
    <row r="1554" spans="1:21" ht="42" customHeight="1" x14ac:dyDescent="0.25">
      <c r="A1554" s="134" t="s">
        <v>127</v>
      </c>
      <c r="B1554" s="135"/>
      <c r="C1554" s="103" t="s">
        <v>1772</v>
      </c>
      <c r="D1554" s="104"/>
      <c r="E1554" s="104"/>
      <c r="F1554" s="11" t="s">
        <v>1813</v>
      </c>
      <c r="G1554" s="143">
        <v>41.44</v>
      </c>
      <c r="H1554" s="137"/>
      <c r="I1554" s="8">
        <v>41.44</v>
      </c>
      <c r="J1554" s="143">
        <v>6.02</v>
      </c>
      <c r="K1554" s="137"/>
      <c r="L1554" s="137"/>
      <c r="M1554" s="137"/>
      <c r="N1554" s="137"/>
      <c r="O1554" s="137"/>
      <c r="P1554" s="100">
        <v>47.46</v>
      </c>
      <c r="Q1554" s="101"/>
      <c r="R1554" s="101"/>
      <c r="S1554" s="101"/>
      <c r="T1554" s="101"/>
      <c r="U1554" s="101"/>
    </row>
    <row r="1555" spans="1:21" ht="27" customHeight="1" x14ac:dyDescent="0.25">
      <c r="A1555" s="134" t="s">
        <v>128</v>
      </c>
      <c r="B1555" s="135"/>
      <c r="C1555" s="103" t="s">
        <v>1773</v>
      </c>
      <c r="D1555" s="104"/>
      <c r="E1555" s="104"/>
      <c r="F1555" s="11" t="s">
        <v>1813</v>
      </c>
      <c r="G1555" s="143">
        <v>23.91</v>
      </c>
      <c r="H1555" s="137"/>
      <c r="I1555" s="8">
        <v>23.91</v>
      </c>
      <c r="J1555" s="143">
        <v>6.02</v>
      </c>
      <c r="K1555" s="137"/>
      <c r="L1555" s="137"/>
      <c r="M1555" s="137"/>
      <c r="N1555" s="137"/>
      <c r="O1555" s="137"/>
      <c r="P1555" s="100">
        <v>29.93</v>
      </c>
      <c r="Q1555" s="101"/>
      <c r="R1555" s="101"/>
      <c r="S1555" s="101"/>
      <c r="T1555" s="101"/>
      <c r="U1555" s="101"/>
    </row>
    <row r="1556" spans="1:21" ht="35.25" customHeight="1" x14ac:dyDescent="0.25">
      <c r="A1556" s="165">
        <v>2</v>
      </c>
      <c r="B1556" s="166"/>
      <c r="C1556" s="129" t="s">
        <v>1774</v>
      </c>
      <c r="D1556" s="130"/>
      <c r="E1556" s="130"/>
      <c r="F1556" s="4"/>
      <c r="G1556" s="136"/>
      <c r="H1556" s="136"/>
      <c r="I1556" s="5"/>
      <c r="J1556" s="136"/>
      <c r="K1556" s="136"/>
      <c r="L1556" s="136"/>
      <c r="M1556" s="136"/>
      <c r="N1556" s="136"/>
      <c r="O1556" s="136"/>
      <c r="P1556" s="126"/>
      <c r="Q1556" s="126"/>
      <c r="R1556" s="126"/>
      <c r="S1556" s="126"/>
      <c r="T1556" s="126"/>
      <c r="U1556" s="126"/>
    </row>
    <row r="1557" spans="1:21" ht="21" customHeight="1" x14ac:dyDescent="0.25">
      <c r="A1557" s="134" t="s">
        <v>61</v>
      </c>
      <c r="B1557" s="135"/>
      <c r="C1557" s="163" t="s">
        <v>1775</v>
      </c>
      <c r="D1557" s="164"/>
      <c r="E1557" s="164"/>
      <c r="F1557" s="9"/>
      <c r="G1557" s="137"/>
      <c r="H1557" s="137"/>
      <c r="I1557" s="10"/>
      <c r="J1557" s="137"/>
      <c r="K1557" s="137"/>
      <c r="L1557" s="137"/>
      <c r="M1557" s="137"/>
      <c r="N1557" s="137"/>
      <c r="O1557" s="137"/>
      <c r="P1557" s="101"/>
      <c r="Q1557" s="101"/>
      <c r="R1557" s="101"/>
      <c r="S1557" s="101"/>
      <c r="T1557" s="101"/>
      <c r="U1557" s="101"/>
    </row>
    <row r="1558" spans="1:21" ht="37.5" customHeight="1" x14ac:dyDescent="0.25">
      <c r="A1558" s="134" t="s">
        <v>190</v>
      </c>
      <c r="B1558" s="135"/>
      <c r="C1558" s="103" t="s">
        <v>1776</v>
      </c>
      <c r="D1558" s="104"/>
      <c r="E1558" s="104"/>
      <c r="F1558" s="11" t="s">
        <v>1813</v>
      </c>
      <c r="G1558" s="143">
        <v>25.38</v>
      </c>
      <c r="H1558" s="137"/>
      <c r="I1558" s="8">
        <v>25.38</v>
      </c>
      <c r="J1558" s="143">
        <v>6.39</v>
      </c>
      <c r="K1558" s="137"/>
      <c r="L1558" s="137"/>
      <c r="M1558" s="137"/>
      <c r="N1558" s="137"/>
      <c r="O1558" s="137"/>
      <c r="P1558" s="100">
        <v>31.77</v>
      </c>
      <c r="Q1558" s="101"/>
      <c r="R1558" s="101"/>
      <c r="S1558" s="101"/>
      <c r="T1558" s="101"/>
      <c r="U1558" s="101"/>
    </row>
    <row r="1559" spans="1:21" ht="28.5" customHeight="1" x14ac:dyDescent="0.25">
      <c r="A1559" s="134" t="s">
        <v>191</v>
      </c>
      <c r="B1559" s="135"/>
      <c r="C1559" s="103" t="s">
        <v>1777</v>
      </c>
      <c r="D1559" s="104"/>
      <c r="E1559" s="104"/>
      <c r="F1559" s="11" t="s">
        <v>1813</v>
      </c>
      <c r="G1559" s="143">
        <v>14.8</v>
      </c>
      <c r="H1559" s="137"/>
      <c r="I1559" s="8">
        <v>14.8</v>
      </c>
      <c r="J1559" s="143">
        <v>6.39</v>
      </c>
      <c r="K1559" s="137"/>
      <c r="L1559" s="137"/>
      <c r="M1559" s="137"/>
      <c r="N1559" s="137"/>
      <c r="O1559" s="137"/>
      <c r="P1559" s="100">
        <v>21.19</v>
      </c>
      <c r="Q1559" s="101"/>
      <c r="R1559" s="101"/>
      <c r="S1559" s="101"/>
      <c r="T1559" s="101"/>
      <c r="U1559" s="101"/>
    </row>
    <row r="1560" spans="1:21" ht="21" customHeight="1" x14ac:dyDescent="0.25">
      <c r="A1560" s="134" t="s">
        <v>62</v>
      </c>
      <c r="B1560" s="135"/>
      <c r="C1560" s="163" t="s">
        <v>1778</v>
      </c>
      <c r="D1560" s="164"/>
      <c r="E1560" s="164"/>
      <c r="F1560" s="9"/>
      <c r="G1560" s="137"/>
      <c r="H1560" s="137"/>
      <c r="I1560" s="10"/>
      <c r="J1560" s="137"/>
      <c r="K1560" s="137"/>
      <c r="L1560" s="137"/>
      <c r="M1560" s="137"/>
      <c r="N1560" s="137"/>
      <c r="O1560" s="137"/>
      <c r="P1560" s="101"/>
      <c r="Q1560" s="101"/>
      <c r="R1560" s="101"/>
      <c r="S1560" s="101"/>
      <c r="T1560" s="101"/>
      <c r="U1560" s="101"/>
    </row>
    <row r="1561" spans="1:21" ht="43.5" customHeight="1" x14ac:dyDescent="0.25">
      <c r="A1561" s="134" t="s">
        <v>196</v>
      </c>
      <c r="B1561" s="135"/>
      <c r="C1561" s="103" t="s">
        <v>1779</v>
      </c>
      <c r="D1561" s="104"/>
      <c r="E1561" s="104"/>
      <c r="F1561" s="11" t="s">
        <v>1813</v>
      </c>
      <c r="G1561" s="143">
        <v>25.38</v>
      </c>
      <c r="H1561" s="137"/>
      <c r="I1561" s="8">
        <v>25.38</v>
      </c>
      <c r="J1561" s="143">
        <v>6.39</v>
      </c>
      <c r="K1561" s="137"/>
      <c r="L1561" s="137"/>
      <c r="M1561" s="137"/>
      <c r="N1561" s="137"/>
      <c r="O1561" s="137"/>
      <c r="P1561" s="100">
        <v>31.77</v>
      </c>
      <c r="Q1561" s="101"/>
      <c r="R1561" s="101"/>
      <c r="S1561" s="101"/>
      <c r="T1561" s="101"/>
      <c r="U1561" s="101"/>
    </row>
    <row r="1562" spans="1:21" ht="27" customHeight="1" x14ac:dyDescent="0.25">
      <c r="A1562" s="134" t="s">
        <v>197</v>
      </c>
      <c r="B1562" s="135"/>
      <c r="C1562" s="103" t="s">
        <v>1780</v>
      </c>
      <c r="D1562" s="104"/>
      <c r="E1562" s="104"/>
      <c r="F1562" s="11" t="s">
        <v>1813</v>
      </c>
      <c r="G1562" s="143">
        <v>14.8</v>
      </c>
      <c r="H1562" s="137"/>
      <c r="I1562" s="8">
        <v>14.8</v>
      </c>
      <c r="J1562" s="143">
        <v>6.39</v>
      </c>
      <c r="K1562" s="137"/>
      <c r="L1562" s="137"/>
      <c r="M1562" s="137"/>
      <c r="N1562" s="137"/>
      <c r="O1562" s="137"/>
      <c r="P1562" s="100">
        <v>21.19</v>
      </c>
      <c r="Q1562" s="101"/>
      <c r="R1562" s="101"/>
      <c r="S1562" s="101"/>
      <c r="T1562" s="101"/>
      <c r="U1562" s="101"/>
    </row>
    <row r="1563" spans="1:21" ht="21" customHeight="1" x14ac:dyDescent="0.25">
      <c r="A1563" s="134" t="s">
        <v>63</v>
      </c>
      <c r="B1563" s="135"/>
      <c r="C1563" s="163" t="s">
        <v>1781</v>
      </c>
      <c r="D1563" s="164"/>
      <c r="E1563" s="164"/>
      <c r="F1563" s="9"/>
      <c r="G1563" s="137"/>
      <c r="H1563" s="137"/>
      <c r="I1563" s="10"/>
      <c r="J1563" s="137"/>
      <c r="K1563" s="137"/>
      <c r="L1563" s="137"/>
      <c r="M1563" s="137"/>
      <c r="N1563" s="137"/>
      <c r="O1563" s="137"/>
      <c r="P1563" s="101"/>
      <c r="Q1563" s="101"/>
      <c r="R1563" s="101"/>
      <c r="S1563" s="101"/>
      <c r="T1563" s="101"/>
      <c r="U1563" s="101"/>
    </row>
    <row r="1564" spans="1:21" ht="49.5" customHeight="1" x14ac:dyDescent="0.25">
      <c r="A1564" s="134" t="s">
        <v>204</v>
      </c>
      <c r="B1564" s="135"/>
      <c r="C1564" s="103" t="s">
        <v>1782</v>
      </c>
      <c r="D1564" s="104"/>
      <c r="E1564" s="104"/>
      <c r="F1564" s="11" t="s">
        <v>1813</v>
      </c>
      <c r="G1564" s="143">
        <v>31.4</v>
      </c>
      <c r="H1564" s="137"/>
      <c r="I1564" s="8">
        <v>31.4</v>
      </c>
      <c r="J1564" s="143">
        <v>6.39</v>
      </c>
      <c r="K1564" s="137"/>
      <c r="L1564" s="137"/>
      <c r="M1564" s="137"/>
      <c r="N1564" s="137"/>
      <c r="O1564" s="137"/>
      <c r="P1564" s="100">
        <v>37.79</v>
      </c>
      <c r="Q1564" s="101"/>
      <c r="R1564" s="101"/>
      <c r="S1564" s="101"/>
      <c r="T1564" s="101"/>
      <c r="U1564" s="101"/>
    </row>
    <row r="1565" spans="1:21" ht="41.25" customHeight="1" x14ac:dyDescent="0.25">
      <c r="A1565" s="134" t="s">
        <v>205</v>
      </c>
      <c r="B1565" s="135"/>
      <c r="C1565" s="103" t="s">
        <v>1783</v>
      </c>
      <c r="D1565" s="104"/>
      <c r="E1565" s="104"/>
      <c r="F1565" s="11" t="s">
        <v>1813</v>
      </c>
      <c r="G1565" s="143">
        <v>18.22</v>
      </c>
      <c r="H1565" s="137"/>
      <c r="I1565" s="8">
        <v>18.22</v>
      </c>
      <c r="J1565" s="143">
        <v>6.39</v>
      </c>
      <c r="K1565" s="137"/>
      <c r="L1565" s="137"/>
      <c r="M1565" s="137"/>
      <c r="N1565" s="137"/>
      <c r="O1565" s="137"/>
      <c r="P1565" s="100">
        <v>24.61</v>
      </c>
      <c r="Q1565" s="101"/>
      <c r="R1565" s="101"/>
      <c r="S1565" s="101"/>
      <c r="T1565" s="101"/>
      <c r="U1565" s="101"/>
    </row>
    <row r="1566" spans="1:21" ht="27" customHeight="1" x14ac:dyDescent="0.25">
      <c r="A1566" s="134" t="s">
        <v>64</v>
      </c>
      <c r="B1566" s="135"/>
      <c r="C1566" s="163" t="s">
        <v>1784</v>
      </c>
      <c r="D1566" s="164"/>
      <c r="E1566" s="164"/>
      <c r="F1566" s="9"/>
      <c r="G1566" s="137"/>
      <c r="H1566" s="137"/>
      <c r="I1566" s="10"/>
      <c r="J1566" s="137"/>
      <c r="K1566" s="137"/>
      <c r="L1566" s="137"/>
      <c r="M1566" s="137"/>
      <c r="N1566" s="137"/>
      <c r="O1566" s="137"/>
      <c r="P1566" s="101"/>
      <c r="Q1566" s="101"/>
      <c r="R1566" s="101"/>
      <c r="S1566" s="101"/>
      <c r="T1566" s="101"/>
      <c r="U1566" s="101"/>
    </row>
    <row r="1567" spans="1:21" ht="64.5" customHeight="1" x14ac:dyDescent="0.25">
      <c r="A1567" s="134" t="s">
        <v>206</v>
      </c>
      <c r="B1567" s="135"/>
      <c r="C1567" s="103" t="s">
        <v>1785</v>
      </c>
      <c r="D1567" s="104"/>
      <c r="E1567" s="104"/>
      <c r="F1567" s="11" t="s">
        <v>1813</v>
      </c>
      <c r="G1567" s="143">
        <v>37.42</v>
      </c>
      <c r="H1567" s="137"/>
      <c r="I1567" s="8">
        <v>37.42</v>
      </c>
      <c r="J1567" s="143">
        <v>6.39</v>
      </c>
      <c r="K1567" s="137"/>
      <c r="L1567" s="137"/>
      <c r="M1567" s="137"/>
      <c r="N1567" s="137"/>
      <c r="O1567" s="137"/>
      <c r="P1567" s="100">
        <v>43.81</v>
      </c>
      <c r="Q1567" s="101"/>
      <c r="R1567" s="101"/>
      <c r="S1567" s="101"/>
      <c r="T1567" s="101"/>
      <c r="U1567" s="101"/>
    </row>
    <row r="1568" spans="1:21" ht="37.5" customHeight="1" x14ac:dyDescent="0.25">
      <c r="A1568" s="134" t="s">
        <v>207</v>
      </c>
      <c r="B1568" s="135"/>
      <c r="C1568" s="103" t="s">
        <v>1786</v>
      </c>
      <c r="D1568" s="104"/>
      <c r="E1568" s="104"/>
      <c r="F1568" s="11" t="s">
        <v>1813</v>
      </c>
      <c r="G1568" s="143">
        <v>21.63</v>
      </c>
      <c r="H1568" s="137"/>
      <c r="I1568" s="8">
        <v>21.63</v>
      </c>
      <c r="J1568" s="143">
        <v>6.39</v>
      </c>
      <c r="K1568" s="137"/>
      <c r="L1568" s="137"/>
      <c r="M1568" s="137"/>
      <c r="N1568" s="137"/>
      <c r="O1568" s="137"/>
      <c r="P1568" s="100">
        <v>28.02</v>
      </c>
      <c r="Q1568" s="101"/>
      <c r="R1568" s="101"/>
      <c r="S1568" s="101"/>
      <c r="T1568" s="101"/>
      <c r="U1568" s="101"/>
    </row>
    <row r="1569" spans="1:21" ht="21" customHeight="1" x14ac:dyDescent="0.25">
      <c r="A1569" s="134" t="s">
        <v>65</v>
      </c>
      <c r="B1569" s="135"/>
      <c r="C1569" s="163" t="s">
        <v>1787</v>
      </c>
      <c r="D1569" s="164"/>
      <c r="E1569" s="164"/>
      <c r="F1569" s="9"/>
      <c r="G1569" s="137"/>
      <c r="H1569" s="137"/>
      <c r="I1569" s="10"/>
      <c r="J1569" s="137"/>
      <c r="K1569" s="137"/>
      <c r="L1569" s="137"/>
      <c r="M1569" s="137"/>
      <c r="N1569" s="137"/>
      <c r="O1569" s="137"/>
      <c r="P1569" s="101"/>
      <c r="Q1569" s="101"/>
      <c r="R1569" s="101"/>
      <c r="S1569" s="101"/>
      <c r="T1569" s="101"/>
      <c r="U1569" s="101"/>
    </row>
    <row r="1570" spans="1:21" ht="27" customHeight="1" x14ac:dyDescent="0.25">
      <c r="A1570" s="134" t="s">
        <v>208</v>
      </c>
      <c r="B1570" s="135"/>
      <c r="C1570" s="103" t="s">
        <v>1788</v>
      </c>
      <c r="D1570" s="104"/>
      <c r="E1570" s="104"/>
      <c r="F1570" s="11" t="s">
        <v>1813</v>
      </c>
      <c r="G1570" s="143">
        <v>13.68</v>
      </c>
      <c r="H1570" s="137"/>
      <c r="I1570" s="8">
        <v>13.68</v>
      </c>
      <c r="J1570" s="143">
        <v>6.16</v>
      </c>
      <c r="K1570" s="137"/>
      <c r="L1570" s="137"/>
      <c r="M1570" s="137"/>
      <c r="N1570" s="137"/>
      <c r="O1570" s="137"/>
      <c r="P1570" s="100">
        <v>19.84</v>
      </c>
      <c r="Q1570" s="101"/>
      <c r="R1570" s="101"/>
      <c r="S1570" s="101"/>
      <c r="T1570" s="101"/>
      <c r="U1570" s="101"/>
    </row>
    <row r="1571" spans="1:21" ht="21" customHeight="1" x14ac:dyDescent="0.25">
      <c r="A1571" s="134" t="s">
        <v>66</v>
      </c>
      <c r="B1571" s="135"/>
      <c r="C1571" s="163" t="s">
        <v>1789</v>
      </c>
      <c r="D1571" s="164"/>
      <c r="E1571" s="164"/>
      <c r="F1571" s="9"/>
      <c r="G1571" s="137"/>
      <c r="H1571" s="137"/>
      <c r="I1571" s="10"/>
      <c r="J1571" s="137"/>
      <c r="K1571" s="137"/>
      <c r="L1571" s="137"/>
      <c r="M1571" s="137"/>
      <c r="N1571" s="137"/>
      <c r="O1571" s="137"/>
      <c r="P1571" s="101"/>
      <c r="Q1571" s="101"/>
      <c r="R1571" s="101"/>
      <c r="S1571" s="101"/>
      <c r="T1571" s="101"/>
      <c r="U1571" s="101"/>
    </row>
    <row r="1572" spans="1:21" ht="39" customHeight="1" x14ac:dyDescent="0.25">
      <c r="A1572" s="134" t="s">
        <v>209</v>
      </c>
      <c r="B1572" s="135"/>
      <c r="C1572" s="103" t="s">
        <v>1790</v>
      </c>
      <c r="D1572" s="104"/>
      <c r="E1572" s="104"/>
      <c r="F1572" s="11" t="s">
        <v>1813</v>
      </c>
      <c r="G1572" s="143">
        <v>17.2</v>
      </c>
      <c r="H1572" s="137"/>
      <c r="I1572" s="8">
        <v>17.2</v>
      </c>
      <c r="J1572" s="143">
        <v>5.73</v>
      </c>
      <c r="K1572" s="137"/>
      <c r="L1572" s="137"/>
      <c r="M1572" s="137"/>
      <c r="N1572" s="137"/>
      <c r="O1572" s="137"/>
      <c r="P1572" s="100">
        <v>22.93</v>
      </c>
      <c r="Q1572" s="101"/>
      <c r="R1572" s="101"/>
      <c r="S1572" s="101"/>
      <c r="T1572" s="101"/>
      <c r="U1572" s="101"/>
    </row>
    <row r="1573" spans="1:21" ht="27.75" customHeight="1" x14ac:dyDescent="0.25">
      <c r="A1573" s="134" t="s">
        <v>815</v>
      </c>
      <c r="B1573" s="135"/>
      <c r="C1573" s="103" t="s">
        <v>1791</v>
      </c>
      <c r="D1573" s="104"/>
      <c r="E1573" s="104"/>
      <c r="F1573" s="11" t="s">
        <v>1813</v>
      </c>
      <c r="G1573" s="143">
        <v>10.25</v>
      </c>
      <c r="H1573" s="137"/>
      <c r="I1573" s="8">
        <v>10.25</v>
      </c>
      <c r="J1573" s="143">
        <v>5.73</v>
      </c>
      <c r="K1573" s="137"/>
      <c r="L1573" s="137"/>
      <c r="M1573" s="137"/>
      <c r="N1573" s="137"/>
      <c r="O1573" s="137"/>
      <c r="P1573" s="100">
        <v>15.98</v>
      </c>
      <c r="Q1573" s="101"/>
      <c r="R1573" s="101"/>
      <c r="S1573" s="101"/>
      <c r="T1573" s="101"/>
      <c r="U1573" s="101"/>
    </row>
    <row r="1574" spans="1:21" ht="21" customHeight="1" x14ac:dyDescent="0.25">
      <c r="A1574" s="134" t="s">
        <v>67</v>
      </c>
      <c r="B1574" s="135"/>
      <c r="C1574" s="163" t="s">
        <v>1792</v>
      </c>
      <c r="D1574" s="164"/>
      <c r="E1574" s="164"/>
      <c r="F1574" s="9"/>
      <c r="G1574" s="137"/>
      <c r="H1574" s="137"/>
      <c r="I1574" s="10"/>
      <c r="J1574" s="137"/>
      <c r="K1574" s="137"/>
      <c r="L1574" s="137"/>
      <c r="M1574" s="137"/>
      <c r="N1574" s="137"/>
      <c r="O1574" s="137"/>
      <c r="P1574" s="101"/>
      <c r="Q1574" s="101"/>
      <c r="R1574" s="101"/>
      <c r="S1574" s="101"/>
      <c r="T1574" s="101"/>
      <c r="U1574" s="101"/>
    </row>
    <row r="1575" spans="1:21" ht="38.25" customHeight="1" x14ac:dyDescent="0.25">
      <c r="A1575" s="134" t="s">
        <v>210</v>
      </c>
      <c r="B1575" s="135"/>
      <c r="C1575" s="103" t="s">
        <v>1793</v>
      </c>
      <c r="D1575" s="104"/>
      <c r="E1575" s="104"/>
      <c r="F1575" s="11" t="s">
        <v>1813</v>
      </c>
      <c r="G1575" s="143">
        <v>37.42</v>
      </c>
      <c r="H1575" s="137"/>
      <c r="I1575" s="8">
        <v>37.42</v>
      </c>
      <c r="J1575" s="143">
        <v>6.02</v>
      </c>
      <c r="K1575" s="137"/>
      <c r="L1575" s="137"/>
      <c r="M1575" s="137"/>
      <c r="N1575" s="137"/>
      <c r="O1575" s="137"/>
      <c r="P1575" s="100">
        <v>43.44</v>
      </c>
      <c r="Q1575" s="101"/>
      <c r="R1575" s="101"/>
      <c r="S1575" s="101"/>
      <c r="T1575" s="101"/>
      <c r="U1575" s="101"/>
    </row>
    <row r="1576" spans="1:21" ht="29.25" customHeight="1" x14ac:dyDescent="0.25">
      <c r="A1576" s="134" t="s">
        <v>816</v>
      </c>
      <c r="B1576" s="135"/>
      <c r="C1576" s="103" t="s">
        <v>1794</v>
      </c>
      <c r="D1576" s="104"/>
      <c r="E1576" s="104"/>
      <c r="F1576" s="11" t="s">
        <v>1813</v>
      </c>
      <c r="G1576" s="143">
        <v>21.63</v>
      </c>
      <c r="H1576" s="137"/>
      <c r="I1576" s="8">
        <v>21.63</v>
      </c>
      <c r="J1576" s="143">
        <v>6.02</v>
      </c>
      <c r="K1576" s="137"/>
      <c r="L1576" s="137"/>
      <c r="M1576" s="137"/>
      <c r="N1576" s="137"/>
      <c r="O1576" s="137"/>
      <c r="P1576" s="100">
        <v>27.65</v>
      </c>
      <c r="Q1576" s="101"/>
      <c r="R1576" s="101"/>
      <c r="S1576" s="101"/>
      <c r="T1576" s="101"/>
      <c r="U1576" s="101"/>
    </row>
    <row r="1577" spans="1:21" ht="21" customHeight="1" x14ac:dyDescent="0.25">
      <c r="A1577" s="134" t="s">
        <v>68</v>
      </c>
      <c r="B1577" s="135"/>
      <c r="C1577" s="163" t="s">
        <v>1795</v>
      </c>
      <c r="D1577" s="164"/>
      <c r="E1577" s="164"/>
      <c r="F1577" s="9"/>
      <c r="G1577" s="137"/>
      <c r="H1577" s="137"/>
      <c r="I1577" s="10"/>
      <c r="J1577" s="137"/>
      <c r="K1577" s="137"/>
      <c r="L1577" s="137"/>
      <c r="M1577" s="137"/>
      <c r="N1577" s="137"/>
      <c r="O1577" s="137"/>
      <c r="P1577" s="101"/>
      <c r="Q1577" s="101"/>
      <c r="R1577" s="101"/>
      <c r="S1577" s="101"/>
      <c r="T1577" s="101"/>
      <c r="U1577" s="101"/>
    </row>
    <row r="1578" spans="1:21" ht="39" customHeight="1" x14ac:dyDescent="0.25">
      <c r="A1578" s="134" t="s">
        <v>817</v>
      </c>
      <c r="B1578" s="135"/>
      <c r="C1578" s="103" t="s">
        <v>1796</v>
      </c>
      <c r="D1578" s="104"/>
      <c r="E1578" s="104"/>
      <c r="F1578" s="11" t="s">
        <v>1813</v>
      </c>
      <c r="G1578" s="143">
        <v>61.51</v>
      </c>
      <c r="H1578" s="137"/>
      <c r="I1578" s="8">
        <v>61.51</v>
      </c>
      <c r="J1578" s="143">
        <v>6.02</v>
      </c>
      <c r="K1578" s="137"/>
      <c r="L1578" s="137"/>
      <c r="M1578" s="137"/>
      <c r="N1578" s="137"/>
      <c r="O1578" s="137"/>
      <c r="P1578" s="100">
        <v>67.53</v>
      </c>
      <c r="Q1578" s="101"/>
      <c r="R1578" s="101"/>
      <c r="S1578" s="101"/>
      <c r="T1578" s="101"/>
      <c r="U1578" s="101"/>
    </row>
    <row r="1579" spans="1:21" ht="29.25" customHeight="1" x14ac:dyDescent="0.25">
      <c r="A1579" s="134" t="s">
        <v>818</v>
      </c>
      <c r="B1579" s="135"/>
      <c r="C1579" s="103" t="s">
        <v>1797</v>
      </c>
      <c r="D1579" s="104"/>
      <c r="E1579" s="104"/>
      <c r="F1579" s="11" t="s">
        <v>1813</v>
      </c>
      <c r="G1579" s="143">
        <v>35.29</v>
      </c>
      <c r="H1579" s="137"/>
      <c r="I1579" s="8">
        <v>35.29</v>
      </c>
      <c r="J1579" s="143">
        <v>6.02</v>
      </c>
      <c r="K1579" s="137"/>
      <c r="L1579" s="137"/>
      <c r="M1579" s="137"/>
      <c r="N1579" s="137"/>
      <c r="O1579" s="137"/>
      <c r="P1579" s="100">
        <v>41.31</v>
      </c>
      <c r="Q1579" s="101"/>
      <c r="R1579" s="101"/>
      <c r="S1579" s="101"/>
      <c r="T1579" s="101"/>
      <c r="U1579" s="101"/>
    </row>
    <row r="1580" spans="1:21" ht="18" customHeight="1" x14ac:dyDescent="0.25">
      <c r="A1580" s="165">
        <v>3</v>
      </c>
      <c r="B1580" s="166"/>
      <c r="C1580" s="129" t="s">
        <v>1798</v>
      </c>
      <c r="D1580" s="130"/>
      <c r="E1580" s="130"/>
      <c r="F1580" s="4"/>
      <c r="G1580" s="136"/>
      <c r="H1580" s="136"/>
      <c r="I1580" s="5"/>
      <c r="J1580" s="136"/>
      <c r="K1580" s="136"/>
      <c r="L1580" s="136"/>
      <c r="M1580" s="136"/>
      <c r="N1580" s="136"/>
      <c r="O1580" s="136"/>
      <c r="P1580" s="126"/>
      <c r="Q1580" s="126"/>
      <c r="R1580" s="126"/>
      <c r="S1580" s="126"/>
      <c r="T1580" s="126"/>
      <c r="U1580" s="126"/>
    </row>
    <row r="1581" spans="1:21" ht="39.75" customHeight="1" x14ac:dyDescent="0.25">
      <c r="A1581" s="134" t="s">
        <v>5</v>
      </c>
      <c r="B1581" s="135"/>
      <c r="C1581" s="163" t="s">
        <v>1799</v>
      </c>
      <c r="D1581" s="164"/>
      <c r="E1581" s="164"/>
      <c r="F1581" s="9"/>
      <c r="G1581" s="137"/>
      <c r="H1581" s="137"/>
      <c r="I1581" s="10"/>
      <c r="J1581" s="137"/>
      <c r="K1581" s="137"/>
      <c r="L1581" s="137"/>
      <c r="M1581" s="137"/>
      <c r="N1581" s="137"/>
      <c r="O1581" s="137"/>
      <c r="P1581" s="101"/>
      <c r="Q1581" s="101"/>
      <c r="R1581" s="101"/>
      <c r="S1581" s="101"/>
      <c r="T1581" s="101"/>
      <c r="U1581" s="101"/>
    </row>
    <row r="1582" spans="1:21" ht="61.5" customHeight="1" x14ac:dyDescent="0.25">
      <c r="A1582" s="134" t="s">
        <v>6</v>
      </c>
      <c r="B1582" s="135"/>
      <c r="C1582" s="103" t="s">
        <v>1800</v>
      </c>
      <c r="D1582" s="104"/>
      <c r="E1582" s="104"/>
      <c r="F1582" s="11" t="s">
        <v>1813</v>
      </c>
      <c r="G1582" s="143">
        <v>6.45</v>
      </c>
      <c r="H1582" s="137"/>
      <c r="I1582" s="8">
        <v>6.45</v>
      </c>
      <c r="J1582" s="137"/>
      <c r="K1582" s="137"/>
      <c r="L1582" s="137"/>
      <c r="M1582" s="137"/>
      <c r="N1582" s="137"/>
      <c r="O1582" s="137"/>
      <c r="P1582" s="100">
        <v>6.45</v>
      </c>
      <c r="Q1582" s="101"/>
      <c r="R1582" s="101"/>
      <c r="S1582" s="101"/>
      <c r="T1582" s="101"/>
      <c r="U1582" s="101"/>
    </row>
    <row r="1583" spans="1:21" ht="51" customHeight="1" x14ac:dyDescent="0.25">
      <c r="A1583" s="134" t="s">
        <v>7</v>
      </c>
      <c r="B1583" s="135"/>
      <c r="C1583" s="103" t="s">
        <v>1801</v>
      </c>
      <c r="D1583" s="104"/>
      <c r="E1583" s="104"/>
      <c r="F1583" s="11" t="s">
        <v>1813</v>
      </c>
      <c r="G1583" s="143">
        <v>3.83</v>
      </c>
      <c r="H1583" s="137"/>
      <c r="I1583" s="8">
        <v>3.83</v>
      </c>
      <c r="J1583" s="137"/>
      <c r="K1583" s="137"/>
      <c r="L1583" s="137"/>
      <c r="M1583" s="137"/>
      <c r="N1583" s="137"/>
      <c r="O1583" s="137"/>
      <c r="P1583" s="100">
        <v>3.83</v>
      </c>
      <c r="Q1583" s="101"/>
      <c r="R1583" s="101"/>
      <c r="S1583" s="101"/>
      <c r="T1583" s="101"/>
      <c r="U1583" s="101"/>
    </row>
    <row r="1584" spans="1:21" ht="39.75" customHeight="1" x14ac:dyDescent="0.25">
      <c r="A1584" s="134" t="s">
        <v>8</v>
      </c>
      <c r="B1584" s="135"/>
      <c r="C1584" s="163" t="s">
        <v>1802</v>
      </c>
      <c r="D1584" s="164"/>
      <c r="E1584" s="164"/>
      <c r="F1584" s="9"/>
      <c r="G1584" s="137"/>
      <c r="H1584" s="137"/>
      <c r="I1584" s="10"/>
      <c r="J1584" s="137"/>
      <c r="K1584" s="137"/>
      <c r="L1584" s="137"/>
      <c r="M1584" s="137"/>
      <c r="N1584" s="137"/>
      <c r="O1584" s="137"/>
      <c r="P1584" s="101"/>
      <c r="Q1584" s="101"/>
      <c r="R1584" s="101"/>
      <c r="S1584" s="101"/>
      <c r="T1584" s="101"/>
      <c r="U1584" s="101"/>
    </row>
    <row r="1585" spans="1:22" ht="65.25" customHeight="1" x14ac:dyDescent="0.25">
      <c r="A1585" s="134" t="s">
        <v>9</v>
      </c>
      <c r="B1585" s="135"/>
      <c r="C1585" s="103" t="s">
        <v>1803</v>
      </c>
      <c r="D1585" s="104"/>
      <c r="E1585" s="104"/>
      <c r="F1585" s="11" t="s">
        <v>1813</v>
      </c>
      <c r="G1585" s="143">
        <v>6.45</v>
      </c>
      <c r="H1585" s="137"/>
      <c r="I1585" s="8">
        <v>6.45</v>
      </c>
      <c r="J1585" s="137"/>
      <c r="K1585" s="137"/>
      <c r="L1585" s="137"/>
      <c r="M1585" s="137"/>
      <c r="N1585" s="137"/>
      <c r="O1585" s="137"/>
      <c r="P1585" s="100">
        <v>6.45</v>
      </c>
      <c r="Q1585" s="101"/>
      <c r="R1585" s="101"/>
      <c r="S1585" s="101"/>
      <c r="T1585" s="101"/>
      <c r="U1585" s="101"/>
    </row>
    <row r="1586" spans="1:22" ht="50.25" customHeight="1" x14ac:dyDescent="0.25">
      <c r="A1586" s="134" t="s">
        <v>10</v>
      </c>
      <c r="B1586" s="135"/>
      <c r="C1586" s="103" t="s">
        <v>1804</v>
      </c>
      <c r="D1586" s="104"/>
      <c r="E1586" s="104"/>
      <c r="F1586" s="11" t="s">
        <v>1813</v>
      </c>
      <c r="G1586" s="143">
        <v>3.83</v>
      </c>
      <c r="H1586" s="137"/>
      <c r="I1586" s="8">
        <v>3.83</v>
      </c>
      <c r="J1586" s="137"/>
      <c r="K1586" s="137"/>
      <c r="L1586" s="137"/>
      <c r="M1586" s="137"/>
      <c r="N1586" s="137"/>
      <c r="O1586" s="137"/>
      <c r="P1586" s="100">
        <v>3.83</v>
      </c>
      <c r="Q1586" s="101"/>
      <c r="R1586" s="101"/>
      <c r="S1586" s="101"/>
      <c r="T1586" s="101"/>
      <c r="U1586" s="101"/>
    </row>
    <row r="1587" spans="1:22" ht="18.75" customHeight="1" x14ac:dyDescent="0.25">
      <c r="A1587" s="134" t="s">
        <v>15</v>
      </c>
      <c r="B1587" s="135"/>
      <c r="C1587" s="163" t="s">
        <v>1805</v>
      </c>
      <c r="D1587" s="164"/>
      <c r="E1587" s="164"/>
      <c r="F1587" s="9"/>
      <c r="G1587" s="137"/>
      <c r="H1587" s="137"/>
      <c r="I1587" s="10"/>
      <c r="J1587" s="137"/>
      <c r="K1587" s="137"/>
      <c r="L1587" s="137"/>
      <c r="M1587" s="137"/>
      <c r="N1587" s="137"/>
      <c r="O1587" s="137"/>
      <c r="P1587" s="101"/>
      <c r="Q1587" s="101"/>
      <c r="R1587" s="101"/>
      <c r="S1587" s="101"/>
      <c r="T1587" s="101"/>
      <c r="U1587" s="101"/>
    </row>
    <row r="1588" spans="1:22" ht="42" customHeight="1" x14ac:dyDescent="0.25">
      <c r="A1588" s="134" t="s">
        <v>16</v>
      </c>
      <c r="B1588" s="135"/>
      <c r="C1588" s="103" t="s">
        <v>1806</v>
      </c>
      <c r="D1588" s="104"/>
      <c r="E1588" s="104"/>
      <c r="F1588" s="11" t="s">
        <v>1813</v>
      </c>
      <c r="G1588" s="143">
        <v>8.24</v>
      </c>
      <c r="H1588" s="137"/>
      <c r="I1588" s="8">
        <v>8.24</v>
      </c>
      <c r="J1588" s="137"/>
      <c r="K1588" s="137"/>
      <c r="L1588" s="137"/>
      <c r="M1588" s="137"/>
      <c r="N1588" s="137"/>
      <c r="O1588" s="137"/>
      <c r="P1588" s="100">
        <v>8.24</v>
      </c>
      <c r="Q1588" s="101"/>
      <c r="R1588" s="101"/>
      <c r="S1588" s="101"/>
      <c r="T1588" s="101"/>
      <c r="U1588" s="101"/>
    </row>
    <row r="1589" spans="1:22" ht="27" customHeight="1" x14ac:dyDescent="0.25">
      <c r="A1589" s="134" t="s">
        <v>17</v>
      </c>
      <c r="B1589" s="135"/>
      <c r="C1589" s="103" t="s">
        <v>1807</v>
      </c>
      <c r="D1589" s="104"/>
      <c r="E1589" s="104"/>
      <c r="F1589" s="11" t="s">
        <v>1813</v>
      </c>
      <c r="G1589" s="143">
        <v>4.93</v>
      </c>
      <c r="H1589" s="137"/>
      <c r="I1589" s="8">
        <v>4.93</v>
      </c>
      <c r="J1589" s="137"/>
      <c r="K1589" s="137"/>
      <c r="L1589" s="137"/>
      <c r="M1589" s="137"/>
      <c r="N1589" s="137"/>
      <c r="O1589" s="137"/>
      <c r="P1589" s="100">
        <v>4.93</v>
      </c>
      <c r="Q1589" s="101"/>
      <c r="R1589" s="101"/>
      <c r="S1589" s="101"/>
      <c r="T1589" s="101"/>
      <c r="U1589" s="101"/>
    </row>
    <row r="1590" spans="1:22" ht="27" customHeight="1" x14ac:dyDescent="0.25">
      <c r="A1590" s="134" t="s">
        <v>24</v>
      </c>
      <c r="B1590" s="135"/>
      <c r="C1590" s="163" t="s">
        <v>1808</v>
      </c>
      <c r="D1590" s="164"/>
      <c r="E1590" s="164"/>
      <c r="F1590" s="9"/>
      <c r="G1590" s="137"/>
      <c r="H1590" s="137"/>
      <c r="I1590" s="10"/>
      <c r="J1590" s="137"/>
      <c r="K1590" s="137"/>
      <c r="L1590" s="137"/>
      <c r="M1590" s="137"/>
      <c r="N1590" s="137"/>
      <c r="O1590" s="137"/>
      <c r="P1590" s="101"/>
      <c r="Q1590" s="101"/>
      <c r="R1590" s="101"/>
      <c r="S1590" s="101"/>
      <c r="T1590" s="101"/>
      <c r="U1590" s="101"/>
    </row>
    <row r="1591" spans="1:22" ht="40.5" customHeight="1" x14ac:dyDescent="0.25">
      <c r="A1591" s="134" t="s">
        <v>25</v>
      </c>
      <c r="B1591" s="135"/>
      <c r="C1591" s="103" t="s">
        <v>1809</v>
      </c>
      <c r="D1591" s="104"/>
      <c r="E1591" s="104"/>
      <c r="F1591" s="11" t="s">
        <v>1842</v>
      </c>
      <c r="G1591" s="137"/>
      <c r="H1591" s="137"/>
      <c r="I1591" s="10"/>
      <c r="J1591" s="143">
        <v>3.62</v>
      </c>
      <c r="K1591" s="137"/>
      <c r="L1591" s="137"/>
      <c r="M1591" s="137"/>
      <c r="N1591" s="137"/>
      <c r="O1591" s="137"/>
      <c r="P1591" s="100">
        <v>3.62</v>
      </c>
      <c r="Q1591" s="101"/>
      <c r="R1591" s="101"/>
      <c r="S1591" s="101"/>
      <c r="T1591" s="101"/>
      <c r="U1591" s="101"/>
    </row>
    <row r="1592" spans="1:22" ht="23.25" customHeight="1" x14ac:dyDescent="0.25">
      <c r="A1592" s="134" t="s">
        <v>819</v>
      </c>
      <c r="B1592" s="135"/>
      <c r="C1592" s="103" t="s">
        <v>1810</v>
      </c>
      <c r="D1592" s="104"/>
      <c r="E1592" s="104"/>
      <c r="F1592" s="11" t="s">
        <v>1830</v>
      </c>
      <c r="G1592" s="137"/>
      <c r="H1592" s="137"/>
      <c r="I1592" s="10"/>
      <c r="J1592" s="143">
        <v>0.52</v>
      </c>
      <c r="K1592" s="137"/>
      <c r="L1592" s="137"/>
      <c r="M1592" s="137"/>
      <c r="N1592" s="137"/>
      <c r="O1592" s="137"/>
      <c r="P1592" s="100">
        <f>J1592</f>
        <v>0.52</v>
      </c>
      <c r="Q1592" s="101"/>
      <c r="R1592" s="101"/>
      <c r="S1592" s="101"/>
      <c r="T1592" s="101"/>
      <c r="U1592" s="101"/>
    </row>
    <row r="1593" spans="1:22" ht="6" customHeight="1" x14ac:dyDescent="0.25"/>
    <row r="1594" spans="1:22" ht="21" customHeight="1" x14ac:dyDescent="0.25">
      <c r="A1594" s="183" t="s">
        <v>820</v>
      </c>
      <c r="B1594" s="184"/>
      <c r="C1594" s="184"/>
      <c r="D1594" s="184"/>
      <c r="E1594" s="184"/>
      <c r="F1594" s="184"/>
      <c r="G1594" s="184"/>
      <c r="H1594" s="184"/>
      <c r="I1594" s="184"/>
      <c r="J1594" s="184"/>
      <c r="K1594" s="184"/>
      <c r="L1594" s="184"/>
      <c r="M1594" s="184"/>
      <c r="N1594" s="184"/>
      <c r="O1594" s="184"/>
      <c r="P1594" s="184"/>
      <c r="Q1594" s="184"/>
      <c r="R1594" s="184"/>
      <c r="S1594" s="184"/>
      <c r="T1594" s="184"/>
    </row>
    <row r="1595" spans="1:22" ht="15" customHeight="1" x14ac:dyDescent="0.25"/>
    <row r="1596" spans="1:22" ht="15" customHeight="1" x14ac:dyDescent="0.25">
      <c r="B1596" s="188" t="s">
        <v>1888</v>
      </c>
      <c r="C1596" s="189"/>
      <c r="D1596" s="189"/>
      <c r="H1596" s="188" t="s">
        <v>1889</v>
      </c>
      <c r="I1596" s="189"/>
      <c r="J1596" s="189"/>
      <c r="K1596" s="189"/>
      <c r="L1596" s="189"/>
      <c r="M1596" s="189"/>
      <c r="N1596" s="189"/>
      <c r="O1596" s="189"/>
      <c r="P1596" s="189"/>
      <c r="Q1596" s="189"/>
      <c r="R1596" s="189"/>
      <c r="S1596" s="189"/>
      <c r="T1596" s="189"/>
      <c r="U1596" s="189"/>
      <c r="V1596" s="189"/>
    </row>
    <row r="1597" spans="1:22" ht="12" customHeight="1" x14ac:dyDescent="0.25"/>
    <row r="1598" spans="1:22" ht="12" hidden="1" customHeight="1" x14ac:dyDescent="0.25">
      <c r="A1598" s="21" t="s">
        <v>1904</v>
      </c>
      <c r="C1598" s="20" t="s">
        <v>1891</v>
      </c>
      <c r="O1598" s="178"/>
      <c r="P1598" s="179"/>
      <c r="Q1598" s="179"/>
      <c r="R1598" s="179"/>
      <c r="S1598" s="179"/>
      <c r="T1598" s="179"/>
      <c r="U1598" s="179"/>
      <c r="V1598" s="179"/>
    </row>
    <row r="1599" spans="1:22" hidden="1" x14ac:dyDescent="0.25">
      <c r="C1599" s="20" t="s">
        <v>1892</v>
      </c>
    </row>
    <row r="1600" spans="1:22" hidden="1" x14ac:dyDescent="0.25">
      <c r="C1600" s="20" t="s">
        <v>1895</v>
      </c>
    </row>
    <row r="1601" spans="3:3" hidden="1" x14ac:dyDescent="0.25">
      <c r="C1601" s="20" t="s">
        <v>1896</v>
      </c>
    </row>
    <row r="1602" spans="3:3" hidden="1" x14ac:dyDescent="0.25">
      <c r="C1602" s="20" t="s">
        <v>1893</v>
      </c>
    </row>
    <row r="1603" spans="3:3" hidden="1" x14ac:dyDescent="0.25">
      <c r="C1603" s="20" t="s">
        <v>1894</v>
      </c>
    </row>
    <row r="1604" spans="3:3" hidden="1" x14ac:dyDescent="0.25">
      <c r="C1604" s="20" t="s">
        <v>1897</v>
      </c>
    </row>
    <row r="1605" spans="3:3" hidden="1" x14ac:dyDescent="0.25">
      <c r="C1605" s="20" t="s">
        <v>1898</v>
      </c>
    </row>
    <row r="1606" spans="3:3" hidden="1" x14ac:dyDescent="0.25">
      <c r="C1606" s="20" t="s">
        <v>1899</v>
      </c>
    </row>
    <row r="1607" spans="3:3" hidden="1" x14ac:dyDescent="0.25">
      <c r="C1607" s="20" t="s">
        <v>1905</v>
      </c>
    </row>
    <row r="1608" spans="3:3" x14ac:dyDescent="0.25">
      <c r="C1608" s="20"/>
    </row>
    <row r="1609" spans="3:3" x14ac:dyDescent="0.25">
      <c r="C1609" s="20"/>
    </row>
  </sheetData>
  <mergeCells count="9319">
    <mergeCell ref="A1331:B1331"/>
    <mergeCell ref="C1331:E1331"/>
    <mergeCell ref="G1331:H1331"/>
    <mergeCell ref="J1331:M1331"/>
    <mergeCell ref="N1331:O1331"/>
    <mergeCell ref="P1331:U1331"/>
    <mergeCell ref="A1332:B1332"/>
    <mergeCell ref="C1332:E1332"/>
    <mergeCell ref="G1332:H1332"/>
    <mergeCell ref="J1332:M1332"/>
    <mergeCell ref="N1332:O1332"/>
    <mergeCell ref="P1332:U1332"/>
    <mergeCell ref="C1477:E1477"/>
    <mergeCell ref="G1477:H1477"/>
    <mergeCell ref="J1477:M1477"/>
    <mergeCell ref="N1477:O1477"/>
    <mergeCell ref="P1477:U1477"/>
    <mergeCell ref="A1345:B1345"/>
    <mergeCell ref="A1344:B1344"/>
    <mergeCell ref="A1343:B1343"/>
    <mergeCell ref="A1342:B1342"/>
    <mergeCell ref="A1341:B1341"/>
    <mergeCell ref="A1340:B1340"/>
    <mergeCell ref="A1355:B1355"/>
    <mergeCell ref="A1354:B1354"/>
    <mergeCell ref="A1353:B1353"/>
    <mergeCell ref="A1352:B1352"/>
    <mergeCell ref="A1389:B1389"/>
    <mergeCell ref="A1388:B1388"/>
    <mergeCell ref="A1387:B1387"/>
    <mergeCell ref="A1386:B1386"/>
    <mergeCell ref="A1385:B1385"/>
    <mergeCell ref="A1239:B1239"/>
    <mergeCell ref="C1239:E1239"/>
    <mergeCell ref="G1239:H1239"/>
    <mergeCell ref="J1239:M1239"/>
    <mergeCell ref="N1239:O1239"/>
    <mergeCell ref="P1239:U1239"/>
    <mergeCell ref="A1240:B1240"/>
    <mergeCell ref="C1240:E1240"/>
    <mergeCell ref="G1240:H1240"/>
    <mergeCell ref="J1240:M1240"/>
    <mergeCell ref="N1240:O1240"/>
    <mergeCell ref="P1240:U1240"/>
    <mergeCell ref="A1303:B1303"/>
    <mergeCell ref="C1303:E1303"/>
    <mergeCell ref="G1303:H1303"/>
    <mergeCell ref="J1303:M1303"/>
    <mergeCell ref="N1303:O1303"/>
    <mergeCell ref="P1303:U1303"/>
    <mergeCell ref="A1256:B1256"/>
    <mergeCell ref="A1255:B1255"/>
    <mergeCell ref="A1254:B1254"/>
    <mergeCell ref="A1253:B1253"/>
    <mergeCell ref="A1252:B1252"/>
    <mergeCell ref="A1251:B1251"/>
    <mergeCell ref="A1262:B1262"/>
    <mergeCell ref="A1261:B1261"/>
    <mergeCell ref="A1260:B1260"/>
    <mergeCell ref="A1259:B1259"/>
    <mergeCell ref="A1258:B1258"/>
    <mergeCell ref="A1257:B1257"/>
    <mergeCell ref="A1266:B1266"/>
    <mergeCell ref="A1265:B1265"/>
    <mergeCell ref="A1304:B1304"/>
    <mergeCell ref="C1304:E1304"/>
    <mergeCell ref="G1304:H1304"/>
    <mergeCell ref="J1304:M1304"/>
    <mergeCell ref="N1304:O1304"/>
    <mergeCell ref="P1304:U1304"/>
    <mergeCell ref="A1305:B1305"/>
    <mergeCell ref="C1305:E1305"/>
    <mergeCell ref="G1305:H1305"/>
    <mergeCell ref="A1229:B1229"/>
    <mergeCell ref="C1229:E1229"/>
    <mergeCell ref="G1229:H1229"/>
    <mergeCell ref="J1229:M1229"/>
    <mergeCell ref="N1229:O1229"/>
    <mergeCell ref="P1229:U1229"/>
    <mergeCell ref="A1230:B1230"/>
    <mergeCell ref="C1230:E1230"/>
    <mergeCell ref="G1230:H1230"/>
    <mergeCell ref="J1230:M1230"/>
    <mergeCell ref="N1230:O1230"/>
    <mergeCell ref="P1230:U1230"/>
    <mergeCell ref="A1231:B1231"/>
    <mergeCell ref="C1231:E1231"/>
    <mergeCell ref="G1231:H1231"/>
    <mergeCell ref="J1231:M1231"/>
    <mergeCell ref="N1231:O1231"/>
    <mergeCell ref="P1231:U1231"/>
    <mergeCell ref="G1234:H1234"/>
    <mergeCell ref="J1234:M1234"/>
    <mergeCell ref="N1234:O1234"/>
    <mergeCell ref="P1234:U1234"/>
    <mergeCell ref="A1235:B1235"/>
    <mergeCell ref="C1235:E1235"/>
    <mergeCell ref="G1235:H1235"/>
    <mergeCell ref="J1235:M1235"/>
    <mergeCell ref="N1235:O1235"/>
    <mergeCell ref="P1235:U1235"/>
    <mergeCell ref="A1236:B1236"/>
    <mergeCell ref="C1236:E1236"/>
    <mergeCell ref="G1236:H1236"/>
    <mergeCell ref="J1236:M1236"/>
    <mergeCell ref="N1236:O1236"/>
    <mergeCell ref="P1236:U1236"/>
    <mergeCell ref="A1237:B1237"/>
    <mergeCell ref="C1237:E1237"/>
    <mergeCell ref="G1237:H1237"/>
    <mergeCell ref="J1237:M1237"/>
    <mergeCell ref="N1237:O1237"/>
    <mergeCell ref="P1237:U1237"/>
    <mergeCell ref="A1227:B1227"/>
    <mergeCell ref="C1227:E1227"/>
    <mergeCell ref="G1227:H1227"/>
    <mergeCell ref="J1227:M1227"/>
    <mergeCell ref="N1227:O1227"/>
    <mergeCell ref="P1227:U1227"/>
    <mergeCell ref="A1228:B1228"/>
    <mergeCell ref="C1228:E1228"/>
    <mergeCell ref="G1228:H1228"/>
    <mergeCell ref="J1228:M1228"/>
    <mergeCell ref="N1228:O1228"/>
    <mergeCell ref="P1228:U1228"/>
    <mergeCell ref="A1238:B1238"/>
    <mergeCell ref="A1232:B1232"/>
    <mergeCell ref="C1232:E1232"/>
    <mergeCell ref="G1232:H1232"/>
    <mergeCell ref="J1232:M1232"/>
    <mergeCell ref="N1232:O1232"/>
    <mergeCell ref="P1232:U1232"/>
    <mergeCell ref="C1238:E1238"/>
    <mergeCell ref="G1238:H1238"/>
    <mergeCell ref="J1238:M1238"/>
    <mergeCell ref="N1238:O1238"/>
    <mergeCell ref="P1238:U1238"/>
    <mergeCell ref="A1233:B1233"/>
    <mergeCell ref="C1233:E1233"/>
    <mergeCell ref="G1233:H1233"/>
    <mergeCell ref="J1233:M1233"/>
    <mergeCell ref="N1233:O1233"/>
    <mergeCell ref="P1233:U1233"/>
    <mergeCell ref="A1234:B1234"/>
    <mergeCell ref="C1234:E1234"/>
    <mergeCell ref="A1224:B1224"/>
    <mergeCell ref="C1224:E1224"/>
    <mergeCell ref="G1224:H1224"/>
    <mergeCell ref="J1224:M1224"/>
    <mergeCell ref="N1224:O1224"/>
    <mergeCell ref="P1224:U1224"/>
    <mergeCell ref="A1225:B1225"/>
    <mergeCell ref="C1225:E1225"/>
    <mergeCell ref="G1225:H1225"/>
    <mergeCell ref="J1225:M1225"/>
    <mergeCell ref="N1225:O1225"/>
    <mergeCell ref="P1225:U1225"/>
    <mergeCell ref="A1226:B1226"/>
    <mergeCell ref="C1226:E1226"/>
    <mergeCell ref="G1226:H1226"/>
    <mergeCell ref="J1226:M1226"/>
    <mergeCell ref="N1226:O1226"/>
    <mergeCell ref="P1226:U1226"/>
    <mergeCell ref="C1221:E1221"/>
    <mergeCell ref="G1221:H1221"/>
    <mergeCell ref="J1221:M1221"/>
    <mergeCell ref="N1221:O1221"/>
    <mergeCell ref="P1221:U1221"/>
    <mergeCell ref="A1222:B1222"/>
    <mergeCell ref="C1222:E1222"/>
    <mergeCell ref="G1222:H1222"/>
    <mergeCell ref="J1222:M1222"/>
    <mergeCell ref="N1222:O1222"/>
    <mergeCell ref="P1222:U1222"/>
    <mergeCell ref="A1221:B1221"/>
    <mergeCell ref="A1223:B1223"/>
    <mergeCell ref="C1223:E1223"/>
    <mergeCell ref="G1223:H1223"/>
    <mergeCell ref="J1223:M1223"/>
    <mergeCell ref="N1223:O1223"/>
    <mergeCell ref="P1223:U1223"/>
    <mergeCell ref="A1218:B1218"/>
    <mergeCell ref="C1218:E1218"/>
    <mergeCell ref="G1218:H1218"/>
    <mergeCell ref="J1218:M1218"/>
    <mergeCell ref="N1218:O1218"/>
    <mergeCell ref="P1218:U1218"/>
    <mergeCell ref="A1219:B1219"/>
    <mergeCell ref="C1219:E1219"/>
    <mergeCell ref="G1219:H1219"/>
    <mergeCell ref="J1219:M1219"/>
    <mergeCell ref="N1219:O1219"/>
    <mergeCell ref="P1219:U1219"/>
    <mergeCell ref="A1220:B1220"/>
    <mergeCell ref="C1220:E1220"/>
    <mergeCell ref="G1220:H1220"/>
    <mergeCell ref="J1220:M1220"/>
    <mergeCell ref="N1220:O1220"/>
    <mergeCell ref="P1220:U1220"/>
    <mergeCell ref="A1215:B1215"/>
    <mergeCell ref="C1215:E1215"/>
    <mergeCell ref="G1215:H1215"/>
    <mergeCell ref="J1215:M1215"/>
    <mergeCell ref="N1215:O1215"/>
    <mergeCell ref="P1215:U1215"/>
    <mergeCell ref="A1216:B1216"/>
    <mergeCell ref="C1216:E1216"/>
    <mergeCell ref="G1216:H1216"/>
    <mergeCell ref="J1216:M1216"/>
    <mergeCell ref="N1216:O1216"/>
    <mergeCell ref="P1216:U1216"/>
    <mergeCell ref="A1217:B1217"/>
    <mergeCell ref="C1217:E1217"/>
    <mergeCell ref="G1217:H1217"/>
    <mergeCell ref="J1217:M1217"/>
    <mergeCell ref="N1217:O1217"/>
    <mergeCell ref="P1217:U1217"/>
    <mergeCell ref="A1212:B1212"/>
    <mergeCell ref="C1212:E1212"/>
    <mergeCell ref="G1212:H1212"/>
    <mergeCell ref="J1212:M1212"/>
    <mergeCell ref="N1212:O1212"/>
    <mergeCell ref="P1212:U1212"/>
    <mergeCell ref="A1213:B1213"/>
    <mergeCell ref="C1213:E1213"/>
    <mergeCell ref="G1213:H1213"/>
    <mergeCell ref="J1213:M1213"/>
    <mergeCell ref="N1213:O1213"/>
    <mergeCell ref="P1213:U1213"/>
    <mergeCell ref="A1214:B1214"/>
    <mergeCell ref="C1214:E1214"/>
    <mergeCell ref="G1214:H1214"/>
    <mergeCell ref="J1214:M1214"/>
    <mergeCell ref="N1214:O1214"/>
    <mergeCell ref="P1214:U1214"/>
    <mergeCell ref="A1209:B1209"/>
    <mergeCell ref="C1209:E1209"/>
    <mergeCell ref="G1209:H1209"/>
    <mergeCell ref="J1209:M1209"/>
    <mergeCell ref="N1209:O1209"/>
    <mergeCell ref="P1209:U1209"/>
    <mergeCell ref="A1210:B1210"/>
    <mergeCell ref="C1210:E1210"/>
    <mergeCell ref="G1210:H1210"/>
    <mergeCell ref="J1210:M1210"/>
    <mergeCell ref="N1210:O1210"/>
    <mergeCell ref="P1210:U1210"/>
    <mergeCell ref="A1211:B1211"/>
    <mergeCell ref="C1211:E1211"/>
    <mergeCell ref="G1211:H1211"/>
    <mergeCell ref="J1211:M1211"/>
    <mergeCell ref="N1211:O1211"/>
    <mergeCell ref="P1211:U1211"/>
    <mergeCell ref="A1206:B1206"/>
    <mergeCell ref="C1206:E1206"/>
    <mergeCell ref="G1206:H1206"/>
    <mergeCell ref="J1206:M1206"/>
    <mergeCell ref="N1206:O1206"/>
    <mergeCell ref="P1206:U1206"/>
    <mergeCell ref="A1207:B1207"/>
    <mergeCell ref="C1207:E1207"/>
    <mergeCell ref="G1207:H1207"/>
    <mergeCell ref="J1207:M1207"/>
    <mergeCell ref="N1207:O1207"/>
    <mergeCell ref="P1207:U1207"/>
    <mergeCell ref="A1208:B1208"/>
    <mergeCell ref="C1208:E1208"/>
    <mergeCell ref="G1208:H1208"/>
    <mergeCell ref="J1208:M1208"/>
    <mergeCell ref="N1208:O1208"/>
    <mergeCell ref="P1208:U1208"/>
    <mergeCell ref="A1203:B1203"/>
    <mergeCell ref="C1203:E1203"/>
    <mergeCell ref="G1203:H1203"/>
    <mergeCell ref="J1203:M1203"/>
    <mergeCell ref="N1203:O1203"/>
    <mergeCell ref="P1203:U1203"/>
    <mergeCell ref="A1204:B1204"/>
    <mergeCell ref="C1204:E1204"/>
    <mergeCell ref="G1204:H1204"/>
    <mergeCell ref="J1204:M1204"/>
    <mergeCell ref="N1204:O1204"/>
    <mergeCell ref="P1204:U1204"/>
    <mergeCell ref="A1205:B1205"/>
    <mergeCell ref="C1205:E1205"/>
    <mergeCell ref="G1205:H1205"/>
    <mergeCell ref="J1205:M1205"/>
    <mergeCell ref="N1205:O1205"/>
    <mergeCell ref="P1205:U1205"/>
    <mergeCell ref="A1200:B1200"/>
    <mergeCell ref="C1200:E1200"/>
    <mergeCell ref="G1200:H1200"/>
    <mergeCell ref="J1200:M1200"/>
    <mergeCell ref="N1200:O1200"/>
    <mergeCell ref="P1200:U1200"/>
    <mergeCell ref="A1201:B1201"/>
    <mergeCell ref="C1201:E1201"/>
    <mergeCell ref="G1201:H1201"/>
    <mergeCell ref="J1201:M1201"/>
    <mergeCell ref="N1201:O1201"/>
    <mergeCell ref="P1201:U1201"/>
    <mergeCell ref="A1202:B1202"/>
    <mergeCell ref="C1202:E1202"/>
    <mergeCell ref="G1202:H1202"/>
    <mergeCell ref="J1202:M1202"/>
    <mergeCell ref="N1202:O1202"/>
    <mergeCell ref="P1202:U1202"/>
    <mergeCell ref="A1197:B1197"/>
    <mergeCell ref="C1197:E1197"/>
    <mergeCell ref="G1197:H1197"/>
    <mergeCell ref="J1197:M1197"/>
    <mergeCell ref="N1197:O1197"/>
    <mergeCell ref="P1197:U1197"/>
    <mergeCell ref="A1198:B1198"/>
    <mergeCell ref="C1198:E1198"/>
    <mergeCell ref="G1198:H1198"/>
    <mergeCell ref="J1198:M1198"/>
    <mergeCell ref="N1198:O1198"/>
    <mergeCell ref="P1198:U1198"/>
    <mergeCell ref="A1199:B1199"/>
    <mergeCell ref="C1199:E1199"/>
    <mergeCell ref="G1199:H1199"/>
    <mergeCell ref="J1199:M1199"/>
    <mergeCell ref="N1199:O1199"/>
    <mergeCell ref="P1199:U1199"/>
    <mergeCell ref="A1194:B1194"/>
    <mergeCell ref="C1194:E1194"/>
    <mergeCell ref="G1194:H1194"/>
    <mergeCell ref="J1194:M1194"/>
    <mergeCell ref="N1194:O1194"/>
    <mergeCell ref="P1194:U1194"/>
    <mergeCell ref="C1195:E1195"/>
    <mergeCell ref="G1195:H1195"/>
    <mergeCell ref="J1195:M1195"/>
    <mergeCell ref="N1195:O1195"/>
    <mergeCell ref="P1195:U1195"/>
    <mergeCell ref="A1195:B1195"/>
    <mergeCell ref="A1196:B1196"/>
    <mergeCell ref="C1196:E1196"/>
    <mergeCell ref="G1196:H1196"/>
    <mergeCell ref="J1196:M1196"/>
    <mergeCell ref="N1196:O1196"/>
    <mergeCell ref="P1196:U1196"/>
    <mergeCell ref="A1191:B1191"/>
    <mergeCell ref="C1191:E1191"/>
    <mergeCell ref="G1191:H1191"/>
    <mergeCell ref="J1191:M1191"/>
    <mergeCell ref="N1191:O1191"/>
    <mergeCell ref="P1191:U1191"/>
    <mergeCell ref="A1192:B1192"/>
    <mergeCell ref="C1192:E1192"/>
    <mergeCell ref="G1192:H1192"/>
    <mergeCell ref="J1192:M1192"/>
    <mergeCell ref="N1192:O1192"/>
    <mergeCell ref="P1192:U1192"/>
    <mergeCell ref="A1193:B1193"/>
    <mergeCell ref="C1193:E1193"/>
    <mergeCell ref="G1193:H1193"/>
    <mergeCell ref="J1193:M1193"/>
    <mergeCell ref="N1193:O1193"/>
    <mergeCell ref="P1193:U1193"/>
    <mergeCell ref="A1188:B1188"/>
    <mergeCell ref="C1188:E1188"/>
    <mergeCell ref="G1188:H1188"/>
    <mergeCell ref="J1188:M1188"/>
    <mergeCell ref="N1188:O1188"/>
    <mergeCell ref="P1188:U1188"/>
    <mergeCell ref="C1189:E1189"/>
    <mergeCell ref="G1189:H1189"/>
    <mergeCell ref="J1189:M1189"/>
    <mergeCell ref="N1189:O1189"/>
    <mergeCell ref="P1189:U1189"/>
    <mergeCell ref="A1189:B1189"/>
    <mergeCell ref="A1190:B1190"/>
    <mergeCell ref="C1190:E1190"/>
    <mergeCell ref="G1190:H1190"/>
    <mergeCell ref="J1190:M1190"/>
    <mergeCell ref="N1190:O1190"/>
    <mergeCell ref="P1190:U1190"/>
    <mergeCell ref="A1185:B1185"/>
    <mergeCell ref="C1185:E1185"/>
    <mergeCell ref="G1185:H1185"/>
    <mergeCell ref="J1185:M1185"/>
    <mergeCell ref="N1185:O1185"/>
    <mergeCell ref="P1185:U1185"/>
    <mergeCell ref="A1186:B1186"/>
    <mergeCell ref="C1186:E1186"/>
    <mergeCell ref="G1186:H1186"/>
    <mergeCell ref="J1186:M1186"/>
    <mergeCell ref="N1186:O1186"/>
    <mergeCell ref="P1186:U1186"/>
    <mergeCell ref="A1187:B1187"/>
    <mergeCell ref="C1187:E1187"/>
    <mergeCell ref="G1187:H1187"/>
    <mergeCell ref="J1187:M1187"/>
    <mergeCell ref="N1187:O1187"/>
    <mergeCell ref="P1187:U1187"/>
    <mergeCell ref="A1182:B1182"/>
    <mergeCell ref="C1182:E1182"/>
    <mergeCell ref="G1182:H1182"/>
    <mergeCell ref="J1182:M1182"/>
    <mergeCell ref="N1182:O1182"/>
    <mergeCell ref="P1182:U1182"/>
    <mergeCell ref="C1183:E1183"/>
    <mergeCell ref="G1183:H1183"/>
    <mergeCell ref="J1183:M1183"/>
    <mergeCell ref="N1183:O1183"/>
    <mergeCell ref="P1183:U1183"/>
    <mergeCell ref="A1183:B1183"/>
    <mergeCell ref="A1184:B1184"/>
    <mergeCell ref="C1184:E1184"/>
    <mergeCell ref="G1184:H1184"/>
    <mergeCell ref="J1184:M1184"/>
    <mergeCell ref="N1184:O1184"/>
    <mergeCell ref="P1184:U1184"/>
    <mergeCell ref="A1179:B1179"/>
    <mergeCell ref="C1179:E1179"/>
    <mergeCell ref="G1179:H1179"/>
    <mergeCell ref="J1179:M1179"/>
    <mergeCell ref="N1179:O1179"/>
    <mergeCell ref="P1179:U1179"/>
    <mergeCell ref="A1180:B1180"/>
    <mergeCell ref="C1180:E1180"/>
    <mergeCell ref="G1180:H1180"/>
    <mergeCell ref="J1180:M1180"/>
    <mergeCell ref="N1180:O1180"/>
    <mergeCell ref="P1180:U1180"/>
    <mergeCell ref="A1181:B1181"/>
    <mergeCell ref="C1181:E1181"/>
    <mergeCell ref="G1181:H1181"/>
    <mergeCell ref="J1181:M1181"/>
    <mergeCell ref="N1181:O1181"/>
    <mergeCell ref="P1181:U1181"/>
    <mergeCell ref="A1176:B1176"/>
    <mergeCell ref="C1176:E1176"/>
    <mergeCell ref="G1176:H1176"/>
    <mergeCell ref="J1176:M1176"/>
    <mergeCell ref="N1176:O1176"/>
    <mergeCell ref="P1176:U1176"/>
    <mergeCell ref="C1177:E1177"/>
    <mergeCell ref="G1177:H1177"/>
    <mergeCell ref="J1177:M1177"/>
    <mergeCell ref="N1177:O1177"/>
    <mergeCell ref="P1177:U1177"/>
    <mergeCell ref="A1177:B1177"/>
    <mergeCell ref="A1178:B1178"/>
    <mergeCell ref="C1178:E1178"/>
    <mergeCell ref="G1178:H1178"/>
    <mergeCell ref="J1178:M1178"/>
    <mergeCell ref="N1178:O1178"/>
    <mergeCell ref="P1178:U1178"/>
    <mergeCell ref="A1173:B1173"/>
    <mergeCell ref="C1173:E1173"/>
    <mergeCell ref="G1173:H1173"/>
    <mergeCell ref="J1173:M1173"/>
    <mergeCell ref="N1173:O1173"/>
    <mergeCell ref="P1173:U1173"/>
    <mergeCell ref="A1174:B1174"/>
    <mergeCell ref="C1174:E1174"/>
    <mergeCell ref="G1174:H1174"/>
    <mergeCell ref="J1174:M1174"/>
    <mergeCell ref="N1174:O1174"/>
    <mergeCell ref="P1174:U1174"/>
    <mergeCell ref="A1175:B1175"/>
    <mergeCell ref="C1175:E1175"/>
    <mergeCell ref="G1175:H1175"/>
    <mergeCell ref="J1175:M1175"/>
    <mergeCell ref="N1175:O1175"/>
    <mergeCell ref="P1175:U1175"/>
    <mergeCell ref="A1170:B1170"/>
    <mergeCell ref="C1170:E1170"/>
    <mergeCell ref="G1170:H1170"/>
    <mergeCell ref="J1170:M1170"/>
    <mergeCell ref="N1170:O1170"/>
    <mergeCell ref="P1170:U1170"/>
    <mergeCell ref="C1171:E1171"/>
    <mergeCell ref="G1171:H1171"/>
    <mergeCell ref="J1171:M1171"/>
    <mergeCell ref="N1171:O1171"/>
    <mergeCell ref="P1171:U1171"/>
    <mergeCell ref="A1171:B1171"/>
    <mergeCell ref="A1172:B1172"/>
    <mergeCell ref="C1172:E1172"/>
    <mergeCell ref="G1172:H1172"/>
    <mergeCell ref="J1172:M1172"/>
    <mergeCell ref="N1172:O1172"/>
    <mergeCell ref="P1172:U1172"/>
    <mergeCell ref="A1167:B1167"/>
    <mergeCell ref="C1167:E1167"/>
    <mergeCell ref="G1167:H1167"/>
    <mergeCell ref="J1167:M1167"/>
    <mergeCell ref="N1167:O1167"/>
    <mergeCell ref="P1167:U1167"/>
    <mergeCell ref="A1168:B1168"/>
    <mergeCell ref="C1168:E1168"/>
    <mergeCell ref="G1168:H1168"/>
    <mergeCell ref="J1168:M1168"/>
    <mergeCell ref="N1168:O1168"/>
    <mergeCell ref="P1168:U1168"/>
    <mergeCell ref="A1169:B1169"/>
    <mergeCell ref="C1169:E1169"/>
    <mergeCell ref="G1169:H1169"/>
    <mergeCell ref="J1169:M1169"/>
    <mergeCell ref="N1169:O1169"/>
    <mergeCell ref="P1169:U1169"/>
    <mergeCell ref="A1164:B1164"/>
    <mergeCell ref="C1164:E1164"/>
    <mergeCell ref="G1164:H1164"/>
    <mergeCell ref="J1164:M1164"/>
    <mergeCell ref="N1164:O1164"/>
    <mergeCell ref="P1164:U1164"/>
    <mergeCell ref="C1165:E1165"/>
    <mergeCell ref="G1165:H1165"/>
    <mergeCell ref="J1165:M1165"/>
    <mergeCell ref="N1165:O1165"/>
    <mergeCell ref="P1165:U1165"/>
    <mergeCell ref="A1165:B1165"/>
    <mergeCell ref="A1166:B1166"/>
    <mergeCell ref="C1166:E1166"/>
    <mergeCell ref="G1166:H1166"/>
    <mergeCell ref="J1166:M1166"/>
    <mergeCell ref="N1166:O1166"/>
    <mergeCell ref="P1166:U1166"/>
    <mergeCell ref="A1161:B1161"/>
    <mergeCell ref="C1161:E1161"/>
    <mergeCell ref="G1161:H1161"/>
    <mergeCell ref="J1161:M1161"/>
    <mergeCell ref="N1161:O1161"/>
    <mergeCell ref="P1161:U1161"/>
    <mergeCell ref="A1162:B1162"/>
    <mergeCell ref="C1162:E1162"/>
    <mergeCell ref="G1162:H1162"/>
    <mergeCell ref="J1162:M1162"/>
    <mergeCell ref="N1162:O1162"/>
    <mergeCell ref="P1162:U1162"/>
    <mergeCell ref="A1163:B1163"/>
    <mergeCell ref="C1163:E1163"/>
    <mergeCell ref="G1163:H1163"/>
    <mergeCell ref="J1163:M1163"/>
    <mergeCell ref="N1163:O1163"/>
    <mergeCell ref="P1163:U1163"/>
    <mergeCell ref="A1158:B1158"/>
    <mergeCell ref="C1158:E1158"/>
    <mergeCell ref="G1158:H1158"/>
    <mergeCell ref="J1158:M1158"/>
    <mergeCell ref="N1158:O1158"/>
    <mergeCell ref="P1158:U1158"/>
    <mergeCell ref="A1159:B1159"/>
    <mergeCell ref="C1159:E1159"/>
    <mergeCell ref="G1159:H1159"/>
    <mergeCell ref="J1159:M1159"/>
    <mergeCell ref="N1159:O1159"/>
    <mergeCell ref="P1159:U1159"/>
    <mergeCell ref="A1160:B1160"/>
    <mergeCell ref="C1160:E1160"/>
    <mergeCell ref="G1160:H1160"/>
    <mergeCell ref="J1160:M1160"/>
    <mergeCell ref="N1160:O1160"/>
    <mergeCell ref="P1160:U1160"/>
    <mergeCell ref="A1155:B1155"/>
    <mergeCell ref="C1155:E1155"/>
    <mergeCell ref="G1155:H1155"/>
    <mergeCell ref="J1155:M1155"/>
    <mergeCell ref="N1155:O1155"/>
    <mergeCell ref="P1155:U1155"/>
    <mergeCell ref="A1156:B1156"/>
    <mergeCell ref="C1156:E1156"/>
    <mergeCell ref="G1156:H1156"/>
    <mergeCell ref="J1156:M1156"/>
    <mergeCell ref="N1156:O1156"/>
    <mergeCell ref="P1156:U1156"/>
    <mergeCell ref="A1157:B1157"/>
    <mergeCell ref="C1157:E1157"/>
    <mergeCell ref="G1157:H1157"/>
    <mergeCell ref="J1157:M1157"/>
    <mergeCell ref="N1157:O1157"/>
    <mergeCell ref="P1157:U1157"/>
    <mergeCell ref="A1152:B1152"/>
    <mergeCell ref="C1152:E1152"/>
    <mergeCell ref="G1152:H1152"/>
    <mergeCell ref="J1152:M1152"/>
    <mergeCell ref="N1152:O1152"/>
    <mergeCell ref="P1152:U1152"/>
    <mergeCell ref="A1153:B1153"/>
    <mergeCell ref="C1153:E1153"/>
    <mergeCell ref="G1153:H1153"/>
    <mergeCell ref="J1153:M1153"/>
    <mergeCell ref="N1153:O1153"/>
    <mergeCell ref="P1153:U1153"/>
    <mergeCell ref="A1154:B1154"/>
    <mergeCell ref="C1154:E1154"/>
    <mergeCell ref="G1154:H1154"/>
    <mergeCell ref="J1154:M1154"/>
    <mergeCell ref="N1154:O1154"/>
    <mergeCell ref="P1154:U1154"/>
    <mergeCell ref="A1149:B1149"/>
    <mergeCell ref="C1149:E1149"/>
    <mergeCell ref="G1149:H1149"/>
    <mergeCell ref="J1149:M1149"/>
    <mergeCell ref="N1149:O1149"/>
    <mergeCell ref="P1149:U1149"/>
    <mergeCell ref="A1150:B1150"/>
    <mergeCell ref="C1150:E1150"/>
    <mergeCell ref="G1150:H1150"/>
    <mergeCell ref="J1150:M1150"/>
    <mergeCell ref="N1150:O1150"/>
    <mergeCell ref="P1150:U1150"/>
    <mergeCell ref="A1151:B1151"/>
    <mergeCell ref="C1151:E1151"/>
    <mergeCell ref="G1151:H1151"/>
    <mergeCell ref="J1151:M1151"/>
    <mergeCell ref="N1151:O1151"/>
    <mergeCell ref="P1151:U1151"/>
    <mergeCell ref="A1146:B1146"/>
    <mergeCell ref="C1146:E1146"/>
    <mergeCell ref="G1146:H1146"/>
    <mergeCell ref="J1146:M1146"/>
    <mergeCell ref="N1146:O1146"/>
    <mergeCell ref="P1146:U1146"/>
    <mergeCell ref="A1147:B1147"/>
    <mergeCell ref="C1147:E1147"/>
    <mergeCell ref="G1147:H1147"/>
    <mergeCell ref="J1147:M1147"/>
    <mergeCell ref="N1147:O1147"/>
    <mergeCell ref="P1147:U1147"/>
    <mergeCell ref="A1148:B1148"/>
    <mergeCell ref="C1148:E1148"/>
    <mergeCell ref="G1148:H1148"/>
    <mergeCell ref="J1148:M1148"/>
    <mergeCell ref="N1148:O1148"/>
    <mergeCell ref="P1148:U1148"/>
    <mergeCell ref="A1143:B1143"/>
    <mergeCell ref="C1143:E1143"/>
    <mergeCell ref="G1143:H1143"/>
    <mergeCell ref="J1143:M1143"/>
    <mergeCell ref="N1143:O1143"/>
    <mergeCell ref="P1143:U1143"/>
    <mergeCell ref="A1144:B1144"/>
    <mergeCell ref="C1144:E1144"/>
    <mergeCell ref="G1144:H1144"/>
    <mergeCell ref="J1144:M1144"/>
    <mergeCell ref="N1144:O1144"/>
    <mergeCell ref="P1144:U1144"/>
    <mergeCell ref="A1145:B1145"/>
    <mergeCell ref="C1145:E1145"/>
    <mergeCell ref="G1145:H1145"/>
    <mergeCell ref="J1145:M1145"/>
    <mergeCell ref="N1145:O1145"/>
    <mergeCell ref="P1145:U1145"/>
    <mergeCell ref="A1140:B1140"/>
    <mergeCell ref="C1140:E1140"/>
    <mergeCell ref="G1140:H1140"/>
    <mergeCell ref="J1140:M1140"/>
    <mergeCell ref="N1140:O1140"/>
    <mergeCell ref="P1140:U1140"/>
    <mergeCell ref="A1141:B1141"/>
    <mergeCell ref="C1141:E1141"/>
    <mergeCell ref="G1141:H1141"/>
    <mergeCell ref="J1141:M1141"/>
    <mergeCell ref="N1141:O1141"/>
    <mergeCell ref="P1141:U1141"/>
    <mergeCell ref="A1142:B1142"/>
    <mergeCell ref="C1142:E1142"/>
    <mergeCell ref="G1142:H1142"/>
    <mergeCell ref="J1142:M1142"/>
    <mergeCell ref="N1142:O1142"/>
    <mergeCell ref="P1142:U1142"/>
    <mergeCell ref="C1133:E1133"/>
    <mergeCell ref="A1137:B1137"/>
    <mergeCell ref="C1137:E1137"/>
    <mergeCell ref="G1137:H1137"/>
    <mergeCell ref="J1137:M1137"/>
    <mergeCell ref="N1137:O1137"/>
    <mergeCell ref="P1137:U1137"/>
    <mergeCell ref="A1138:B1138"/>
    <mergeCell ref="C1138:E1138"/>
    <mergeCell ref="G1138:H1138"/>
    <mergeCell ref="J1138:M1138"/>
    <mergeCell ref="N1138:O1138"/>
    <mergeCell ref="P1138:U1138"/>
    <mergeCell ref="A1139:B1139"/>
    <mergeCell ref="C1139:E1139"/>
    <mergeCell ref="G1139:H1139"/>
    <mergeCell ref="J1139:M1139"/>
    <mergeCell ref="N1139:O1139"/>
    <mergeCell ref="P1139:U1139"/>
    <mergeCell ref="A206:B206"/>
    <mergeCell ref="C206:E206"/>
    <mergeCell ref="G206:H206"/>
    <mergeCell ref="J206:M206"/>
    <mergeCell ref="N206:O206"/>
    <mergeCell ref="P206:U206"/>
    <mergeCell ref="A1309:B1309"/>
    <mergeCell ref="C1309:E1309"/>
    <mergeCell ref="G1309:H1309"/>
    <mergeCell ref="J1309:M1309"/>
    <mergeCell ref="N1309:O1309"/>
    <mergeCell ref="P1309:U1309"/>
    <mergeCell ref="A1310:B1310"/>
    <mergeCell ref="C1310:E1310"/>
    <mergeCell ref="G1310:H1310"/>
    <mergeCell ref="J1310:M1310"/>
    <mergeCell ref="N1310:O1310"/>
    <mergeCell ref="P1310:U1310"/>
    <mergeCell ref="A1306:B1306"/>
    <mergeCell ref="C1306:E1306"/>
    <mergeCell ref="G1306:H1306"/>
    <mergeCell ref="J1306:M1306"/>
    <mergeCell ref="N1306:O1306"/>
    <mergeCell ref="P1306:U1306"/>
    <mergeCell ref="A1307:B1307"/>
    <mergeCell ref="C1307:E1307"/>
    <mergeCell ref="G1307:H1307"/>
    <mergeCell ref="J1307:M1307"/>
    <mergeCell ref="N1307:O1307"/>
    <mergeCell ref="P1307:U1307"/>
    <mergeCell ref="A1308:B1308"/>
    <mergeCell ref="C1308:E1308"/>
    <mergeCell ref="A35:B35"/>
    <mergeCell ref="A71:B71"/>
    <mergeCell ref="A32:B32"/>
    <mergeCell ref="A31:B31"/>
    <mergeCell ref="A11:U11"/>
    <mergeCell ref="A10:B10"/>
    <mergeCell ref="A8:C8"/>
    <mergeCell ref="A7:R7"/>
    <mergeCell ref="A6:S6"/>
    <mergeCell ref="A66:B66"/>
    <mergeCell ref="A65:B65"/>
    <mergeCell ref="A64:B64"/>
    <mergeCell ref="A63:U63"/>
    <mergeCell ref="A62:B62"/>
    <mergeCell ref="A17:B17"/>
    <mergeCell ref="A16:B16"/>
    <mergeCell ref="A15:B15"/>
    <mergeCell ref="A14:B14"/>
    <mergeCell ref="A13:B13"/>
    <mergeCell ref="A12:B12"/>
    <mergeCell ref="A24:B24"/>
    <mergeCell ref="A23:B23"/>
    <mergeCell ref="A22:B22"/>
    <mergeCell ref="A21:B21"/>
    <mergeCell ref="A20:B20"/>
    <mergeCell ref="A19:B19"/>
    <mergeCell ref="A30:B30"/>
    <mergeCell ref="A29:B29"/>
    <mergeCell ref="A28:B28"/>
    <mergeCell ref="A27:B27"/>
    <mergeCell ref="A26:B26"/>
    <mergeCell ref="A25:B25"/>
    <mergeCell ref="A36:B36"/>
    <mergeCell ref="C73:E73"/>
    <mergeCell ref="A34:B34"/>
    <mergeCell ref="A33:B33"/>
    <mergeCell ref="A42:B42"/>
    <mergeCell ref="A41:B41"/>
    <mergeCell ref="A40:B40"/>
    <mergeCell ref="A38:B38"/>
    <mergeCell ref="A37:B37"/>
    <mergeCell ref="A95:B95"/>
    <mergeCell ref="A94:B94"/>
    <mergeCell ref="A93:U93"/>
    <mergeCell ref="A92:B92"/>
    <mergeCell ref="A91:U91"/>
    <mergeCell ref="A48:B48"/>
    <mergeCell ref="A47:B47"/>
    <mergeCell ref="A46:B46"/>
    <mergeCell ref="A45:B45"/>
    <mergeCell ref="A44:B44"/>
    <mergeCell ref="A43:B43"/>
    <mergeCell ref="A55:B55"/>
    <mergeCell ref="A54:B54"/>
    <mergeCell ref="A53:B53"/>
    <mergeCell ref="A51:B51"/>
    <mergeCell ref="A50:B50"/>
    <mergeCell ref="A49:B49"/>
    <mergeCell ref="A52:B52"/>
    <mergeCell ref="A61:B61"/>
    <mergeCell ref="A60:B60"/>
    <mergeCell ref="A59:B59"/>
    <mergeCell ref="A58:B58"/>
    <mergeCell ref="A57:B57"/>
    <mergeCell ref="A56:B56"/>
    <mergeCell ref="A120:B120"/>
    <mergeCell ref="A70:B70"/>
    <mergeCell ref="A69:B69"/>
    <mergeCell ref="A68:B68"/>
    <mergeCell ref="A67:B67"/>
    <mergeCell ref="A119:B119"/>
    <mergeCell ref="A118:B118"/>
    <mergeCell ref="A117:B117"/>
    <mergeCell ref="A116:B116"/>
    <mergeCell ref="A115:B115"/>
    <mergeCell ref="A77:B77"/>
    <mergeCell ref="A76:B76"/>
    <mergeCell ref="A75:B75"/>
    <mergeCell ref="A74:B74"/>
    <mergeCell ref="A73:B73"/>
    <mergeCell ref="A72:B72"/>
    <mergeCell ref="A83:B83"/>
    <mergeCell ref="A82:B82"/>
    <mergeCell ref="A81:B81"/>
    <mergeCell ref="A80:U80"/>
    <mergeCell ref="A79:B79"/>
    <mergeCell ref="A78:B78"/>
    <mergeCell ref="C81:E81"/>
    <mergeCell ref="C79:E79"/>
    <mergeCell ref="C78:E78"/>
    <mergeCell ref="A89:B89"/>
    <mergeCell ref="A88:B88"/>
    <mergeCell ref="A87:B87"/>
    <mergeCell ref="A86:B86"/>
    <mergeCell ref="A85:B85"/>
    <mergeCell ref="A84:B84"/>
    <mergeCell ref="A96:B96"/>
    <mergeCell ref="A102:B102"/>
    <mergeCell ref="A101:B101"/>
    <mergeCell ref="A100:B100"/>
    <mergeCell ref="A99:B99"/>
    <mergeCell ref="A98:B98"/>
    <mergeCell ref="A97:B97"/>
    <mergeCell ref="A108:B108"/>
    <mergeCell ref="A107:B107"/>
    <mergeCell ref="A106:B106"/>
    <mergeCell ref="A105:B105"/>
    <mergeCell ref="A104:B104"/>
    <mergeCell ref="A103:B103"/>
    <mergeCell ref="A114:B114"/>
    <mergeCell ref="A113:B113"/>
    <mergeCell ref="A112:B112"/>
    <mergeCell ref="A111:B111"/>
    <mergeCell ref="A110:B110"/>
    <mergeCell ref="A109:B109"/>
    <mergeCell ref="A128:B128"/>
    <mergeCell ref="A127:B127"/>
    <mergeCell ref="A126:B126"/>
    <mergeCell ref="A124:B124"/>
    <mergeCell ref="A123:B123"/>
    <mergeCell ref="A122:B122"/>
    <mergeCell ref="A125:B125"/>
    <mergeCell ref="A136:B136"/>
    <mergeCell ref="A135:B135"/>
    <mergeCell ref="A133:B133"/>
    <mergeCell ref="A132:B132"/>
    <mergeCell ref="A131:B131"/>
    <mergeCell ref="A130:B130"/>
    <mergeCell ref="A134:B134"/>
    <mergeCell ref="A146:B146"/>
    <mergeCell ref="A145:B145"/>
    <mergeCell ref="A143:B143"/>
    <mergeCell ref="A142:B142"/>
    <mergeCell ref="A141:B141"/>
    <mergeCell ref="A140:B140"/>
    <mergeCell ref="A139:B139"/>
    <mergeCell ref="A138:B138"/>
    <mergeCell ref="A137:B137"/>
    <mergeCell ref="A194:B194"/>
    <mergeCell ref="A193:B193"/>
    <mergeCell ref="A192:B192"/>
    <mergeCell ref="A155:B155"/>
    <mergeCell ref="A153:B153"/>
    <mergeCell ref="A152:B152"/>
    <mergeCell ref="A151:B151"/>
    <mergeCell ref="A150:B150"/>
    <mergeCell ref="A148:B148"/>
    <mergeCell ref="A149:B149"/>
    <mergeCell ref="A163:B163"/>
    <mergeCell ref="A161:B161"/>
    <mergeCell ref="A160:B160"/>
    <mergeCell ref="A159:B159"/>
    <mergeCell ref="A157:B157"/>
    <mergeCell ref="A156:B156"/>
    <mergeCell ref="A158:B158"/>
    <mergeCell ref="A162:B162"/>
    <mergeCell ref="A177:B177"/>
    <mergeCell ref="A186:B186"/>
    <mergeCell ref="A174:B174"/>
    <mergeCell ref="A173:B173"/>
    <mergeCell ref="A171:B171"/>
    <mergeCell ref="A170:B170"/>
    <mergeCell ref="A169:B169"/>
    <mergeCell ref="A168:B168"/>
    <mergeCell ref="A167:B167"/>
    <mergeCell ref="A165:B165"/>
    <mergeCell ref="A164:B164"/>
    <mergeCell ref="A191:B191"/>
    <mergeCell ref="A190:B190"/>
    <mergeCell ref="A189:B189"/>
    <mergeCell ref="A197:B197"/>
    <mergeCell ref="A196:B196"/>
    <mergeCell ref="A195:B195"/>
    <mergeCell ref="A215:B215"/>
    <mergeCell ref="G202:H202"/>
    <mergeCell ref="G201:H201"/>
    <mergeCell ref="G219:H219"/>
    <mergeCell ref="G218:H218"/>
    <mergeCell ref="G217:H217"/>
    <mergeCell ref="G216:H216"/>
    <mergeCell ref="G215:H215"/>
    <mergeCell ref="G214:H214"/>
    <mergeCell ref="G213:H213"/>
    <mergeCell ref="G212:H212"/>
    <mergeCell ref="N209:O209"/>
    <mergeCell ref="N208:O208"/>
    <mergeCell ref="N205:O205"/>
    <mergeCell ref="N204:O204"/>
    <mergeCell ref="C204:E204"/>
    <mergeCell ref="C203:E203"/>
    <mergeCell ref="A214:B214"/>
    <mergeCell ref="A213:B213"/>
    <mergeCell ref="A212:B212"/>
    <mergeCell ref="A211:U211"/>
    <mergeCell ref="A210:B210"/>
    <mergeCell ref="A209:B209"/>
    <mergeCell ref="C209:E209"/>
    <mergeCell ref="G210:H210"/>
    <mergeCell ref="G209:H209"/>
    <mergeCell ref="J212:M212"/>
    <mergeCell ref="C196:E196"/>
    <mergeCell ref="C195:E195"/>
    <mergeCell ref="A198:B198"/>
    <mergeCell ref="A227:B227"/>
    <mergeCell ref="A226:B226"/>
    <mergeCell ref="A225:U225"/>
    <mergeCell ref="A235:B235"/>
    <mergeCell ref="A234:B234"/>
    <mergeCell ref="A233:B233"/>
    <mergeCell ref="A232:B232"/>
    <mergeCell ref="A231:B231"/>
    <mergeCell ref="A236:B236"/>
    <mergeCell ref="A250:B250"/>
    <mergeCell ref="C232:E232"/>
    <mergeCell ref="C231:E231"/>
    <mergeCell ref="C230:E230"/>
    <mergeCell ref="N210:O210"/>
    <mergeCell ref="N223:O223"/>
    <mergeCell ref="N222:O222"/>
    <mergeCell ref="N220:O220"/>
    <mergeCell ref="N219:O219"/>
    <mergeCell ref="N218:O218"/>
    <mergeCell ref="N217:O217"/>
    <mergeCell ref="P200:U200"/>
    <mergeCell ref="A248:B248"/>
    <mergeCell ref="J248:M248"/>
    <mergeCell ref="A244:B244"/>
    <mergeCell ref="J244:M244"/>
    <mergeCell ref="J236:M236"/>
    <mergeCell ref="A240:B240"/>
    <mergeCell ref="A202:B202"/>
    <mergeCell ref="C208:E208"/>
    <mergeCell ref="C205:E205"/>
    <mergeCell ref="P199:U199"/>
    <mergeCell ref="J251:M251"/>
    <mergeCell ref="J250:M250"/>
    <mergeCell ref="N228:O228"/>
    <mergeCell ref="N227:O227"/>
    <mergeCell ref="N226:O226"/>
    <mergeCell ref="N224:O224"/>
    <mergeCell ref="N203:O203"/>
    <mergeCell ref="N202:O202"/>
    <mergeCell ref="N216:O216"/>
    <mergeCell ref="N215:O215"/>
    <mergeCell ref="N214:O214"/>
    <mergeCell ref="N213:O213"/>
    <mergeCell ref="N212:O212"/>
    <mergeCell ref="A223:B223"/>
    <mergeCell ref="A222:B222"/>
    <mergeCell ref="A200:B200"/>
    <mergeCell ref="A199:B199"/>
    <mergeCell ref="A201:B201"/>
    <mergeCell ref="A249:B249"/>
    <mergeCell ref="A247:B247"/>
    <mergeCell ref="A246:B246"/>
    <mergeCell ref="A245:B245"/>
    <mergeCell ref="A243:B243"/>
    <mergeCell ref="A242:B242"/>
    <mergeCell ref="A241:B241"/>
    <mergeCell ref="A239:B239"/>
    <mergeCell ref="A238:B238"/>
    <mergeCell ref="A208:B208"/>
    <mergeCell ref="A207:U207"/>
    <mergeCell ref="A205:B205"/>
    <mergeCell ref="A204:B204"/>
    <mergeCell ref="A203:B203"/>
    <mergeCell ref="A304:B304"/>
    <mergeCell ref="A257:B257"/>
    <mergeCell ref="A256:B256"/>
    <mergeCell ref="A255:B255"/>
    <mergeCell ref="A253:B253"/>
    <mergeCell ref="A252:B252"/>
    <mergeCell ref="A251:B251"/>
    <mergeCell ref="A254:B254"/>
    <mergeCell ref="A265:B265"/>
    <mergeCell ref="A264:B264"/>
    <mergeCell ref="A262:B262"/>
    <mergeCell ref="A261:B261"/>
    <mergeCell ref="A260:B260"/>
    <mergeCell ref="A258:B258"/>
    <mergeCell ref="A263:B263"/>
    <mergeCell ref="A278:B278"/>
    <mergeCell ref="A271:B271"/>
    <mergeCell ref="A277:B277"/>
    <mergeCell ref="A276:B276"/>
    <mergeCell ref="A274:B274"/>
    <mergeCell ref="A273:B273"/>
    <mergeCell ref="A272:B272"/>
    <mergeCell ref="A270:B270"/>
    <mergeCell ref="A269:B269"/>
    <mergeCell ref="A268:B268"/>
    <mergeCell ref="A266:B266"/>
    <mergeCell ref="A286:B286"/>
    <mergeCell ref="A285:B285"/>
    <mergeCell ref="A284:B284"/>
    <mergeCell ref="A282:B282"/>
    <mergeCell ref="A281:B281"/>
    <mergeCell ref="A280:B280"/>
    <mergeCell ref="A283:B283"/>
    <mergeCell ref="A293:B293"/>
    <mergeCell ref="A292:B292"/>
    <mergeCell ref="A291:B291"/>
    <mergeCell ref="A290:B290"/>
    <mergeCell ref="A289:B289"/>
    <mergeCell ref="A287:B287"/>
    <mergeCell ref="A288:B288"/>
    <mergeCell ref="A303:B303"/>
    <mergeCell ref="A302:B302"/>
    <mergeCell ref="A301:B301"/>
    <mergeCell ref="A300:B300"/>
    <mergeCell ref="A298:B298"/>
    <mergeCell ref="A297:B297"/>
    <mergeCell ref="A296:B296"/>
    <mergeCell ref="A295:B295"/>
    <mergeCell ref="A294:B294"/>
    <mergeCell ref="A307:B307"/>
    <mergeCell ref="A306:B306"/>
    <mergeCell ref="A305:B305"/>
    <mergeCell ref="A308:B308"/>
    <mergeCell ref="A323:B323"/>
    <mergeCell ref="A322:B322"/>
    <mergeCell ref="A321:B321"/>
    <mergeCell ref="A320:B320"/>
    <mergeCell ref="A319:B319"/>
    <mergeCell ref="A318:B318"/>
    <mergeCell ref="A334:B334"/>
    <mergeCell ref="A359:B359"/>
    <mergeCell ref="A341:B341"/>
    <mergeCell ref="A340:B340"/>
    <mergeCell ref="A339:B339"/>
    <mergeCell ref="A337:B337"/>
    <mergeCell ref="A336:B336"/>
    <mergeCell ref="A335:B335"/>
    <mergeCell ref="A333:B333"/>
    <mergeCell ref="A342:B342"/>
    <mergeCell ref="A332:B332"/>
    <mergeCell ref="A331:B331"/>
    <mergeCell ref="A347:B347"/>
    <mergeCell ref="A346:B346"/>
    <mergeCell ref="A345:B345"/>
    <mergeCell ref="A344:B344"/>
    <mergeCell ref="A343:B343"/>
    <mergeCell ref="A356:B356"/>
    <mergeCell ref="A354:B354"/>
    <mergeCell ref="A353:B353"/>
    <mergeCell ref="A352:B352"/>
    <mergeCell ref="A350:B350"/>
    <mergeCell ref="A349:B349"/>
    <mergeCell ref="A351:B351"/>
    <mergeCell ref="A368:B368"/>
    <mergeCell ref="A366:B366"/>
    <mergeCell ref="A365:B365"/>
    <mergeCell ref="A364:B364"/>
    <mergeCell ref="A362:B362"/>
    <mergeCell ref="A361:B361"/>
    <mergeCell ref="A360:B360"/>
    <mergeCell ref="A358:B358"/>
    <mergeCell ref="A357:B357"/>
    <mergeCell ref="A424:B424"/>
    <mergeCell ref="A422:B422"/>
    <mergeCell ref="A421:B421"/>
    <mergeCell ref="A420:B420"/>
    <mergeCell ref="A418:B418"/>
    <mergeCell ref="A417:B417"/>
    <mergeCell ref="A377:B377"/>
    <mergeCell ref="A376:B376"/>
    <mergeCell ref="A374:B374"/>
    <mergeCell ref="A373:B373"/>
    <mergeCell ref="A372:B372"/>
    <mergeCell ref="A370:B370"/>
    <mergeCell ref="A371:B371"/>
    <mergeCell ref="A385:B385"/>
    <mergeCell ref="A384:B384"/>
    <mergeCell ref="A382:B382"/>
    <mergeCell ref="A381:B381"/>
    <mergeCell ref="A380:B380"/>
    <mergeCell ref="A378:B378"/>
    <mergeCell ref="A383:B383"/>
    <mergeCell ref="A391:B391"/>
    <mergeCell ref="A397:B397"/>
    <mergeCell ref="A396:B396"/>
    <mergeCell ref="A394:B394"/>
    <mergeCell ref="A393:B393"/>
    <mergeCell ref="A392:B392"/>
    <mergeCell ref="A390:B390"/>
    <mergeCell ref="A389:B389"/>
    <mergeCell ref="A388:B388"/>
    <mergeCell ref="A386:B386"/>
    <mergeCell ref="A440:B440"/>
    <mergeCell ref="A439:B439"/>
    <mergeCell ref="A437:B437"/>
    <mergeCell ref="A436:B436"/>
    <mergeCell ref="A453:B453"/>
    <mergeCell ref="A448:B448"/>
    <mergeCell ref="A398:B398"/>
    <mergeCell ref="A452:B452"/>
    <mergeCell ref="A451:B451"/>
    <mergeCell ref="A450:B450"/>
    <mergeCell ref="A449:B449"/>
    <mergeCell ref="A447:B447"/>
    <mergeCell ref="A446:B446"/>
    <mergeCell ref="A445:B445"/>
    <mergeCell ref="A444:B444"/>
    <mergeCell ref="A443:B443"/>
    <mergeCell ref="A406:B406"/>
    <mergeCell ref="A405:B405"/>
    <mergeCell ref="A404:B404"/>
    <mergeCell ref="A402:B402"/>
    <mergeCell ref="A401:B401"/>
    <mergeCell ref="A400:B400"/>
    <mergeCell ref="A403:B403"/>
    <mergeCell ref="A410:B410"/>
    <mergeCell ref="A409:B409"/>
    <mergeCell ref="A408:B408"/>
    <mergeCell ref="A411:B411"/>
    <mergeCell ref="A426:B426"/>
    <mergeCell ref="A425:B425"/>
    <mergeCell ref="A459:B459"/>
    <mergeCell ref="A458:B458"/>
    <mergeCell ref="A457:B457"/>
    <mergeCell ref="A456:B456"/>
    <mergeCell ref="A455:B455"/>
    <mergeCell ref="A454:B454"/>
    <mergeCell ref="A465:B465"/>
    <mergeCell ref="A464:B464"/>
    <mergeCell ref="A463:B463"/>
    <mergeCell ref="A462:B462"/>
    <mergeCell ref="A461:B461"/>
    <mergeCell ref="A460:B460"/>
    <mergeCell ref="A423:B423"/>
    <mergeCell ref="A475:B475"/>
    <mergeCell ref="A428:B428"/>
    <mergeCell ref="A474:B474"/>
    <mergeCell ref="A473:B473"/>
    <mergeCell ref="A472:B472"/>
    <mergeCell ref="A471:B471"/>
    <mergeCell ref="A470:B470"/>
    <mergeCell ref="A469:B469"/>
    <mergeCell ref="A468:B468"/>
    <mergeCell ref="A467:B467"/>
    <mergeCell ref="A466:B466"/>
    <mergeCell ref="A435:B435"/>
    <mergeCell ref="A434:B434"/>
    <mergeCell ref="A433:B433"/>
    <mergeCell ref="A432:B432"/>
    <mergeCell ref="A430:B430"/>
    <mergeCell ref="A429:B429"/>
    <mergeCell ref="A431:B431"/>
    <mergeCell ref="A442:B442"/>
    <mergeCell ref="A441:B441"/>
    <mergeCell ref="A483:B483"/>
    <mergeCell ref="A481:B481"/>
    <mergeCell ref="A480:B480"/>
    <mergeCell ref="A479:B479"/>
    <mergeCell ref="A478:B478"/>
    <mergeCell ref="A476:B476"/>
    <mergeCell ref="A477:B477"/>
    <mergeCell ref="A490:B490"/>
    <mergeCell ref="A489:B489"/>
    <mergeCell ref="A488:B488"/>
    <mergeCell ref="A487:B487"/>
    <mergeCell ref="A485:B485"/>
    <mergeCell ref="A484:B484"/>
    <mergeCell ref="A500:B500"/>
    <mergeCell ref="A486:B486"/>
    <mergeCell ref="A482:B482"/>
    <mergeCell ref="A499:B499"/>
    <mergeCell ref="A498:B498"/>
    <mergeCell ref="A497:B497"/>
    <mergeCell ref="A496:B496"/>
    <mergeCell ref="A495:B495"/>
    <mergeCell ref="A494:B494"/>
    <mergeCell ref="A493:B493"/>
    <mergeCell ref="A492:B492"/>
    <mergeCell ref="A491:B491"/>
    <mergeCell ref="A540:B540"/>
    <mergeCell ref="A539:B539"/>
    <mergeCell ref="A507:B507"/>
    <mergeCell ref="A506:B506"/>
    <mergeCell ref="A505:B505"/>
    <mergeCell ref="A504:B504"/>
    <mergeCell ref="A503:B503"/>
    <mergeCell ref="A502:B502"/>
    <mergeCell ref="A513:B513"/>
    <mergeCell ref="A512:B512"/>
    <mergeCell ref="A511:B511"/>
    <mergeCell ref="A510:B510"/>
    <mergeCell ref="A509:B509"/>
    <mergeCell ref="A508:B508"/>
    <mergeCell ref="A523:B523"/>
    <mergeCell ref="A524:B524"/>
    <mergeCell ref="A522:B522"/>
    <mergeCell ref="A521:B521"/>
    <mergeCell ref="A520:B520"/>
    <mergeCell ref="A519:B519"/>
    <mergeCell ref="A518:B518"/>
    <mergeCell ref="A517:B517"/>
    <mergeCell ref="A516:B516"/>
    <mergeCell ref="A514:B514"/>
    <mergeCell ref="A515:B515"/>
    <mergeCell ref="A560:B560"/>
    <mergeCell ref="A559:B559"/>
    <mergeCell ref="A558:B558"/>
    <mergeCell ref="A525:B525"/>
    <mergeCell ref="A575:B575"/>
    <mergeCell ref="A574:B574"/>
    <mergeCell ref="A573:B573"/>
    <mergeCell ref="A572:B572"/>
    <mergeCell ref="A571:B571"/>
    <mergeCell ref="A569:B569"/>
    <mergeCell ref="A568:B568"/>
    <mergeCell ref="A567:B567"/>
    <mergeCell ref="A565:B565"/>
    <mergeCell ref="A531:B531"/>
    <mergeCell ref="A530:B530"/>
    <mergeCell ref="A529:B529"/>
    <mergeCell ref="A528:B528"/>
    <mergeCell ref="A527:B527"/>
    <mergeCell ref="A526:B526"/>
    <mergeCell ref="A538:B538"/>
    <mergeCell ref="A537:B537"/>
    <mergeCell ref="A536:B536"/>
    <mergeCell ref="A535:B535"/>
    <mergeCell ref="A534:B534"/>
    <mergeCell ref="A533:B533"/>
    <mergeCell ref="A549:B549"/>
    <mergeCell ref="A548:B548"/>
    <mergeCell ref="A547:B547"/>
    <mergeCell ref="A545:B545"/>
    <mergeCell ref="A544:B544"/>
    <mergeCell ref="A543:B543"/>
    <mergeCell ref="A541:B541"/>
    <mergeCell ref="A583:B583"/>
    <mergeCell ref="A582:B582"/>
    <mergeCell ref="A581:B581"/>
    <mergeCell ref="A580:B580"/>
    <mergeCell ref="A579:B579"/>
    <mergeCell ref="A578:B578"/>
    <mergeCell ref="A590:B590"/>
    <mergeCell ref="A589:B589"/>
    <mergeCell ref="A588:B588"/>
    <mergeCell ref="A587:B587"/>
    <mergeCell ref="A586:B586"/>
    <mergeCell ref="A585:B585"/>
    <mergeCell ref="A550:B550"/>
    <mergeCell ref="A600:B600"/>
    <mergeCell ref="A599:B599"/>
    <mergeCell ref="A598:B598"/>
    <mergeCell ref="A597:B597"/>
    <mergeCell ref="A596:B596"/>
    <mergeCell ref="A595:B595"/>
    <mergeCell ref="A594:B594"/>
    <mergeCell ref="A593:B593"/>
    <mergeCell ref="A592:B592"/>
    <mergeCell ref="A557:B557"/>
    <mergeCell ref="A556:B556"/>
    <mergeCell ref="A555:B555"/>
    <mergeCell ref="A553:B553"/>
    <mergeCell ref="A552:B552"/>
    <mergeCell ref="A551:B551"/>
    <mergeCell ref="A554:B554"/>
    <mergeCell ref="A564:B564"/>
    <mergeCell ref="A563:B563"/>
    <mergeCell ref="A562:B562"/>
    <mergeCell ref="A601:B601"/>
    <mergeCell ref="A646:B646"/>
    <mergeCell ref="A645:B645"/>
    <mergeCell ref="A644:B644"/>
    <mergeCell ref="A643:B643"/>
    <mergeCell ref="A642:B642"/>
    <mergeCell ref="A641:B641"/>
    <mergeCell ref="A640:B640"/>
    <mergeCell ref="A639:U639"/>
    <mergeCell ref="A637:B637"/>
    <mergeCell ref="A607:B607"/>
    <mergeCell ref="A606:B606"/>
    <mergeCell ref="A605:B605"/>
    <mergeCell ref="A604:B604"/>
    <mergeCell ref="A603:B603"/>
    <mergeCell ref="A602:B602"/>
    <mergeCell ref="A613:B613"/>
    <mergeCell ref="A612:B612"/>
    <mergeCell ref="A611:B611"/>
    <mergeCell ref="A610:B610"/>
    <mergeCell ref="A609:B609"/>
    <mergeCell ref="A608:B608"/>
    <mergeCell ref="A622:B622"/>
    <mergeCell ref="A621:B621"/>
    <mergeCell ref="A620:B620"/>
    <mergeCell ref="A619:B619"/>
    <mergeCell ref="A618:B618"/>
    <mergeCell ref="A617:B617"/>
    <mergeCell ref="A616:B616"/>
    <mergeCell ref="A615:B615"/>
    <mergeCell ref="A614:B614"/>
    <mergeCell ref="A623:B623"/>
    <mergeCell ref="A668:B668"/>
    <mergeCell ref="A667:B667"/>
    <mergeCell ref="A666:B666"/>
    <mergeCell ref="A665:B665"/>
    <mergeCell ref="A664:B664"/>
    <mergeCell ref="A663:B663"/>
    <mergeCell ref="A662:B662"/>
    <mergeCell ref="A661:B661"/>
    <mergeCell ref="A660:B660"/>
    <mergeCell ref="A629:B629"/>
    <mergeCell ref="A628:B628"/>
    <mergeCell ref="A627:B627"/>
    <mergeCell ref="A626:B626"/>
    <mergeCell ref="A625:B625"/>
    <mergeCell ref="A624:B624"/>
    <mergeCell ref="A636:B636"/>
    <mergeCell ref="A635:B635"/>
    <mergeCell ref="A634:B634"/>
    <mergeCell ref="A633:B633"/>
    <mergeCell ref="A632:B632"/>
    <mergeCell ref="A631:B631"/>
    <mergeCell ref="A630:B630"/>
    <mergeCell ref="A683:B683"/>
    <mergeCell ref="A681:B681"/>
    <mergeCell ref="A680:B680"/>
    <mergeCell ref="A679:B679"/>
    <mergeCell ref="A677:B677"/>
    <mergeCell ref="A682:B682"/>
    <mergeCell ref="A647:B647"/>
    <mergeCell ref="A696:B696"/>
    <mergeCell ref="A695:B695"/>
    <mergeCell ref="A693:B693"/>
    <mergeCell ref="A692:B692"/>
    <mergeCell ref="A691:B691"/>
    <mergeCell ref="A689:B689"/>
    <mergeCell ref="A688:B688"/>
    <mergeCell ref="A687:B687"/>
    <mergeCell ref="A685:B685"/>
    <mergeCell ref="A653:U653"/>
    <mergeCell ref="A652:B652"/>
    <mergeCell ref="A651:B651"/>
    <mergeCell ref="A650:U650"/>
    <mergeCell ref="A649:B649"/>
    <mergeCell ref="A648:B648"/>
    <mergeCell ref="C649:E649"/>
    <mergeCell ref="C648:E648"/>
    <mergeCell ref="G649:H649"/>
    <mergeCell ref="G648:H648"/>
    <mergeCell ref="A659:B659"/>
    <mergeCell ref="A658:B658"/>
    <mergeCell ref="A657:B657"/>
    <mergeCell ref="A656:B656"/>
    <mergeCell ref="A655:B655"/>
    <mergeCell ref="A654:B654"/>
    <mergeCell ref="A744:B744"/>
    <mergeCell ref="A705:B705"/>
    <mergeCell ref="A704:B704"/>
    <mergeCell ref="A703:B703"/>
    <mergeCell ref="A701:B701"/>
    <mergeCell ref="A700:B700"/>
    <mergeCell ref="A699:B699"/>
    <mergeCell ref="A702:B702"/>
    <mergeCell ref="A713:B713"/>
    <mergeCell ref="A712:B712"/>
    <mergeCell ref="A711:B711"/>
    <mergeCell ref="A709:B709"/>
    <mergeCell ref="A708:B708"/>
    <mergeCell ref="A707:B707"/>
    <mergeCell ref="A669:U669"/>
    <mergeCell ref="A725:B725"/>
    <mergeCell ref="A724:B724"/>
    <mergeCell ref="A723:B723"/>
    <mergeCell ref="A721:B721"/>
    <mergeCell ref="A720:B720"/>
    <mergeCell ref="A719:B719"/>
    <mergeCell ref="A717:B717"/>
    <mergeCell ref="A716:B716"/>
    <mergeCell ref="A715:B715"/>
    <mergeCell ref="A676:B676"/>
    <mergeCell ref="A675:B675"/>
    <mergeCell ref="A673:B673"/>
    <mergeCell ref="A672:B672"/>
    <mergeCell ref="A671:B671"/>
    <mergeCell ref="A670:B670"/>
    <mergeCell ref="A674:B674"/>
    <mergeCell ref="A684:B684"/>
    <mergeCell ref="A727:B727"/>
    <mergeCell ref="A783:B783"/>
    <mergeCell ref="A782:B782"/>
    <mergeCell ref="A781:B781"/>
    <mergeCell ref="A779:B779"/>
    <mergeCell ref="A778:B778"/>
    <mergeCell ref="A777:B777"/>
    <mergeCell ref="A775:B775"/>
    <mergeCell ref="A774:B774"/>
    <mergeCell ref="A773:B773"/>
    <mergeCell ref="A735:B735"/>
    <mergeCell ref="A733:B733"/>
    <mergeCell ref="A732:B732"/>
    <mergeCell ref="A731:B731"/>
    <mergeCell ref="A729:B729"/>
    <mergeCell ref="A728:B728"/>
    <mergeCell ref="A730:B730"/>
    <mergeCell ref="A743:B743"/>
    <mergeCell ref="A741:B741"/>
    <mergeCell ref="A740:B740"/>
    <mergeCell ref="A739:B739"/>
    <mergeCell ref="A737:B737"/>
    <mergeCell ref="A736:B736"/>
    <mergeCell ref="A742:B742"/>
    <mergeCell ref="A755:B755"/>
    <mergeCell ref="A753:B753"/>
    <mergeCell ref="A752:B752"/>
    <mergeCell ref="A751:B751"/>
    <mergeCell ref="A749:B749"/>
    <mergeCell ref="A748:B748"/>
    <mergeCell ref="A747:B747"/>
    <mergeCell ref="A745:B745"/>
    <mergeCell ref="A756:B756"/>
    <mergeCell ref="A813:B813"/>
    <mergeCell ref="A811:B811"/>
    <mergeCell ref="A810:B810"/>
    <mergeCell ref="A809:B809"/>
    <mergeCell ref="A807:B807"/>
    <mergeCell ref="A806:B806"/>
    <mergeCell ref="A805:B805"/>
    <mergeCell ref="A803:B803"/>
    <mergeCell ref="A802:B802"/>
    <mergeCell ref="A764:B764"/>
    <mergeCell ref="A763:B763"/>
    <mergeCell ref="A761:B761"/>
    <mergeCell ref="A760:B760"/>
    <mergeCell ref="A759:B759"/>
    <mergeCell ref="A757:B757"/>
    <mergeCell ref="A758:B758"/>
    <mergeCell ref="A771:B771"/>
    <mergeCell ref="A770:B770"/>
    <mergeCell ref="A769:B769"/>
    <mergeCell ref="A767:B767"/>
    <mergeCell ref="A766:B766"/>
    <mergeCell ref="A765:B765"/>
    <mergeCell ref="A785:B785"/>
    <mergeCell ref="A772:B772"/>
    <mergeCell ref="A784:B784"/>
    <mergeCell ref="A841:B841"/>
    <mergeCell ref="A839:B839"/>
    <mergeCell ref="A838:B838"/>
    <mergeCell ref="A837:B837"/>
    <mergeCell ref="A835:B835"/>
    <mergeCell ref="A834:B834"/>
    <mergeCell ref="A833:B833"/>
    <mergeCell ref="A831:B831"/>
    <mergeCell ref="A793:B793"/>
    <mergeCell ref="A791:B791"/>
    <mergeCell ref="A790:B790"/>
    <mergeCell ref="A789:B789"/>
    <mergeCell ref="A787:B787"/>
    <mergeCell ref="A786:B786"/>
    <mergeCell ref="A788:B788"/>
    <mergeCell ref="A801:B801"/>
    <mergeCell ref="A799:B799"/>
    <mergeCell ref="A798:B798"/>
    <mergeCell ref="A797:B797"/>
    <mergeCell ref="A795:B795"/>
    <mergeCell ref="A794:B794"/>
    <mergeCell ref="A800:B800"/>
    <mergeCell ref="A812:B812"/>
    <mergeCell ref="A858:B858"/>
    <mergeCell ref="A856:B856"/>
    <mergeCell ref="A855:B855"/>
    <mergeCell ref="A854:B854"/>
    <mergeCell ref="A853:B853"/>
    <mergeCell ref="A814:B814"/>
    <mergeCell ref="A871:B871"/>
    <mergeCell ref="A870:B870"/>
    <mergeCell ref="A868:B868"/>
    <mergeCell ref="A867:B867"/>
    <mergeCell ref="A866:B866"/>
    <mergeCell ref="A864:B864"/>
    <mergeCell ref="A863:B863"/>
    <mergeCell ref="A862:B862"/>
    <mergeCell ref="A860:B860"/>
    <mergeCell ref="A822:B822"/>
    <mergeCell ref="A821:B821"/>
    <mergeCell ref="A819:B819"/>
    <mergeCell ref="A818:B818"/>
    <mergeCell ref="A817:B817"/>
    <mergeCell ref="A815:B815"/>
    <mergeCell ref="A816:B816"/>
    <mergeCell ref="A830:B830"/>
    <mergeCell ref="A829:B829"/>
    <mergeCell ref="A827:B827"/>
    <mergeCell ref="A826:B826"/>
    <mergeCell ref="A825:B825"/>
    <mergeCell ref="A823:B823"/>
    <mergeCell ref="A828:B828"/>
    <mergeCell ref="A844:B844"/>
    <mergeCell ref="A852:B852"/>
    <mergeCell ref="A842:B842"/>
    <mergeCell ref="A919:B919"/>
    <mergeCell ref="A880:B880"/>
    <mergeCell ref="A879:B879"/>
    <mergeCell ref="A878:B878"/>
    <mergeCell ref="A876:B876"/>
    <mergeCell ref="A875:B875"/>
    <mergeCell ref="A874:B874"/>
    <mergeCell ref="A877:B877"/>
    <mergeCell ref="A888:B888"/>
    <mergeCell ref="A887:B887"/>
    <mergeCell ref="A886:B886"/>
    <mergeCell ref="A884:B884"/>
    <mergeCell ref="A883:B883"/>
    <mergeCell ref="A882:B882"/>
    <mergeCell ref="A843:B843"/>
    <mergeCell ref="A900:B900"/>
    <mergeCell ref="A899:B899"/>
    <mergeCell ref="A898:B898"/>
    <mergeCell ref="A896:B896"/>
    <mergeCell ref="A895:B895"/>
    <mergeCell ref="A894:B894"/>
    <mergeCell ref="A892:B892"/>
    <mergeCell ref="A891:B891"/>
    <mergeCell ref="A890:B890"/>
    <mergeCell ref="A851:B851"/>
    <mergeCell ref="A850:B850"/>
    <mergeCell ref="A849:B849"/>
    <mergeCell ref="A847:B847"/>
    <mergeCell ref="A846:B846"/>
    <mergeCell ref="A845:B845"/>
    <mergeCell ref="A848:B848"/>
    <mergeCell ref="A859:B859"/>
    <mergeCell ref="A902:B902"/>
    <mergeCell ref="A955:B955"/>
    <mergeCell ref="A954:B954"/>
    <mergeCell ref="A953:B953"/>
    <mergeCell ref="A952:U952"/>
    <mergeCell ref="A951:B951"/>
    <mergeCell ref="A950:B950"/>
    <mergeCell ref="A949:B949"/>
    <mergeCell ref="A948:B948"/>
    <mergeCell ref="A947:B947"/>
    <mergeCell ref="A910:B910"/>
    <mergeCell ref="A908:B908"/>
    <mergeCell ref="A907:B907"/>
    <mergeCell ref="A906:B906"/>
    <mergeCell ref="A904:B904"/>
    <mergeCell ref="A903:B903"/>
    <mergeCell ref="A905:B905"/>
    <mergeCell ref="A918:B918"/>
    <mergeCell ref="A916:B916"/>
    <mergeCell ref="A915:B915"/>
    <mergeCell ref="A914:B914"/>
    <mergeCell ref="A912:B912"/>
    <mergeCell ref="A911:B911"/>
    <mergeCell ref="A917:B917"/>
    <mergeCell ref="A930:B930"/>
    <mergeCell ref="A928:B928"/>
    <mergeCell ref="A927:B927"/>
    <mergeCell ref="A926:B926"/>
    <mergeCell ref="A924:B924"/>
    <mergeCell ref="A923:B923"/>
    <mergeCell ref="A922:B922"/>
    <mergeCell ref="A920:B920"/>
    <mergeCell ref="A993:B993"/>
    <mergeCell ref="A992:B992"/>
    <mergeCell ref="A991:B991"/>
    <mergeCell ref="A962:B962"/>
    <mergeCell ref="A961:B961"/>
    <mergeCell ref="A960:B960"/>
    <mergeCell ref="A959:B959"/>
    <mergeCell ref="A958:B958"/>
    <mergeCell ref="A957:B957"/>
    <mergeCell ref="A968:B968"/>
    <mergeCell ref="A967:B967"/>
    <mergeCell ref="A966:B966"/>
    <mergeCell ref="A965:B965"/>
    <mergeCell ref="A964:B964"/>
    <mergeCell ref="A963:B963"/>
    <mergeCell ref="A931:B931"/>
    <mergeCell ref="A977:B977"/>
    <mergeCell ref="A976:B976"/>
    <mergeCell ref="A975:B975"/>
    <mergeCell ref="A974:B974"/>
    <mergeCell ref="A973:B973"/>
    <mergeCell ref="A972:B972"/>
    <mergeCell ref="A971:B971"/>
    <mergeCell ref="A970:B970"/>
    <mergeCell ref="A969:B969"/>
    <mergeCell ref="A939:B939"/>
    <mergeCell ref="A938:B938"/>
    <mergeCell ref="A936:B936"/>
    <mergeCell ref="A935:B935"/>
    <mergeCell ref="A934:B934"/>
    <mergeCell ref="A932:B932"/>
    <mergeCell ref="A933:B933"/>
    <mergeCell ref="A978:B978"/>
    <mergeCell ref="A1021:B1021"/>
    <mergeCell ref="A1020:B1020"/>
    <mergeCell ref="A1019:B1019"/>
    <mergeCell ref="A1018:B1018"/>
    <mergeCell ref="A1017:B1017"/>
    <mergeCell ref="A1016:B1016"/>
    <mergeCell ref="A1015:B1015"/>
    <mergeCell ref="A1014:B1014"/>
    <mergeCell ref="A1013:B1013"/>
    <mergeCell ref="A984:U984"/>
    <mergeCell ref="A983:B983"/>
    <mergeCell ref="A982:B982"/>
    <mergeCell ref="A981:B981"/>
    <mergeCell ref="A980:B980"/>
    <mergeCell ref="A979:U979"/>
    <mergeCell ref="C982:E982"/>
    <mergeCell ref="C981:E981"/>
    <mergeCell ref="N980:O980"/>
    <mergeCell ref="P982:U982"/>
    <mergeCell ref="A990:B990"/>
    <mergeCell ref="A989:B989"/>
    <mergeCell ref="A988:B988"/>
    <mergeCell ref="A987:B987"/>
    <mergeCell ref="A986:B986"/>
    <mergeCell ref="A985:B985"/>
    <mergeCell ref="A999:B999"/>
    <mergeCell ref="A998:B998"/>
    <mergeCell ref="A997:B997"/>
    <mergeCell ref="A996:B996"/>
    <mergeCell ref="A995:B995"/>
    <mergeCell ref="A994:B994"/>
    <mergeCell ref="A1033:B1033"/>
    <mergeCell ref="A1032:B1032"/>
    <mergeCell ref="A1031:B1031"/>
    <mergeCell ref="A1030:B1030"/>
    <mergeCell ref="A1029:B1029"/>
    <mergeCell ref="A1000:B1000"/>
    <mergeCell ref="A1043:B1043"/>
    <mergeCell ref="A1042:U1042"/>
    <mergeCell ref="A1041:B1041"/>
    <mergeCell ref="A1040:B1040"/>
    <mergeCell ref="A1039:B1039"/>
    <mergeCell ref="A1038:B1038"/>
    <mergeCell ref="A1037:B1037"/>
    <mergeCell ref="A1036:B1036"/>
    <mergeCell ref="A1035:B1035"/>
    <mergeCell ref="A1006:U1006"/>
    <mergeCell ref="A1005:B1005"/>
    <mergeCell ref="A1004:B1004"/>
    <mergeCell ref="A1003:B1003"/>
    <mergeCell ref="A1002:B1002"/>
    <mergeCell ref="A1001:U1001"/>
    <mergeCell ref="J1003:M1003"/>
    <mergeCell ref="J1002:M1002"/>
    <mergeCell ref="N1003:O1003"/>
    <mergeCell ref="N1002:O1002"/>
    <mergeCell ref="A1012:B1012"/>
    <mergeCell ref="A1011:B1011"/>
    <mergeCell ref="A1010:B1010"/>
    <mergeCell ref="A1009:B1009"/>
    <mergeCell ref="A1008:B1008"/>
    <mergeCell ref="A1007:B1007"/>
    <mergeCell ref="C1011:E1011"/>
    <mergeCell ref="A1048:B1048"/>
    <mergeCell ref="A1047:B1047"/>
    <mergeCell ref="A1046:B1046"/>
    <mergeCell ref="A1045:B1045"/>
    <mergeCell ref="A1057:B1057"/>
    <mergeCell ref="A1055:B1055"/>
    <mergeCell ref="A1054:B1054"/>
    <mergeCell ref="A1053:B1053"/>
    <mergeCell ref="A1052:B1052"/>
    <mergeCell ref="A1051:B1051"/>
    <mergeCell ref="A1056:B1056"/>
    <mergeCell ref="A1022:B1022"/>
    <mergeCell ref="A1067:B1067"/>
    <mergeCell ref="A1066:B1066"/>
    <mergeCell ref="A1064:B1064"/>
    <mergeCell ref="A1063:B1063"/>
    <mergeCell ref="A1062:B1062"/>
    <mergeCell ref="A1061:B1061"/>
    <mergeCell ref="A1060:B1060"/>
    <mergeCell ref="A1059:B1059"/>
    <mergeCell ref="A1058:B1058"/>
    <mergeCell ref="A1028:B1028"/>
    <mergeCell ref="A1027:U1027"/>
    <mergeCell ref="A1026:B1026"/>
    <mergeCell ref="A1025:B1025"/>
    <mergeCell ref="A1024:B1024"/>
    <mergeCell ref="A1023:B1023"/>
    <mergeCell ref="C1028:E1028"/>
    <mergeCell ref="C1026:E1026"/>
    <mergeCell ref="C1025:E1025"/>
    <mergeCell ref="C1024:E1024"/>
    <mergeCell ref="A1034:B1034"/>
    <mergeCell ref="A1117:B1117"/>
    <mergeCell ref="A1116:B1116"/>
    <mergeCell ref="A1115:B1115"/>
    <mergeCell ref="A1114:B1114"/>
    <mergeCell ref="A1113:B1113"/>
    <mergeCell ref="A1112:B1112"/>
    <mergeCell ref="A1111:B1111"/>
    <mergeCell ref="A1110:B1110"/>
    <mergeCell ref="A1109:B1109"/>
    <mergeCell ref="A1076:B1076"/>
    <mergeCell ref="A1075:B1075"/>
    <mergeCell ref="A1073:B1073"/>
    <mergeCell ref="A1072:B1072"/>
    <mergeCell ref="A1071:B1071"/>
    <mergeCell ref="A1069:B1069"/>
    <mergeCell ref="A1074:B1074"/>
    <mergeCell ref="A1083:B1083"/>
    <mergeCell ref="A1082:B1082"/>
    <mergeCell ref="A1081:B1081"/>
    <mergeCell ref="A1080:B1080"/>
    <mergeCell ref="A1078:B1078"/>
    <mergeCell ref="A1077:B1077"/>
    <mergeCell ref="A1095:U1095"/>
    <mergeCell ref="A1093:B1093"/>
    <mergeCell ref="A1092:B1092"/>
    <mergeCell ref="A1091:B1091"/>
    <mergeCell ref="A1089:B1089"/>
    <mergeCell ref="A1088:B1088"/>
    <mergeCell ref="A1087:B1087"/>
    <mergeCell ref="A1086:B1086"/>
    <mergeCell ref="A1085:B1085"/>
    <mergeCell ref="C1089:E1089"/>
    <mergeCell ref="C1122:E1122"/>
    <mergeCell ref="C1121:E1121"/>
    <mergeCell ref="C1120:E1120"/>
    <mergeCell ref="C1119:E1119"/>
    <mergeCell ref="C1118:E1118"/>
    <mergeCell ref="C1117:E1117"/>
    <mergeCell ref="C1124:E1124"/>
    <mergeCell ref="C1123:E1123"/>
    <mergeCell ref="A1096:B1096"/>
    <mergeCell ref="A1102:B1102"/>
    <mergeCell ref="A1101:B1101"/>
    <mergeCell ref="A1100:B1100"/>
    <mergeCell ref="A1099:B1099"/>
    <mergeCell ref="A1098:B1098"/>
    <mergeCell ref="A1097:B1097"/>
    <mergeCell ref="A1108:B1108"/>
    <mergeCell ref="A1107:B1107"/>
    <mergeCell ref="A1106:B1106"/>
    <mergeCell ref="A1105:U1105"/>
    <mergeCell ref="A1104:B1104"/>
    <mergeCell ref="A1103:B1103"/>
    <mergeCell ref="P1107:U1107"/>
    <mergeCell ref="P1106:U1106"/>
    <mergeCell ref="P1104:U1104"/>
    <mergeCell ref="P1103:U1103"/>
    <mergeCell ref="J1108:M1108"/>
    <mergeCell ref="J1107:M1107"/>
    <mergeCell ref="J1106:M1106"/>
    <mergeCell ref="J1104:M1104"/>
    <mergeCell ref="J1103:M1103"/>
    <mergeCell ref="N1101:O1101"/>
    <mergeCell ref="N1100:O1100"/>
    <mergeCell ref="C1127:E1127"/>
    <mergeCell ref="C1126:E1126"/>
    <mergeCell ref="C1125:E1125"/>
    <mergeCell ref="A1132:B1132"/>
    <mergeCell ref="C1132:E1132"/>
    <mergeCell ref="G1132:H1132"/>
    <mergeCell ref="J1132:M1132"/>
    <mergeCell ref="N1132:O1132"/>
    <mergeCell ref="P1132:U1132"/>
    <mergeCell ref="A1133:B1133"/>
    <mergeCell ref="A1118:B1118"/>
    <mergeCell ref="C1110:E1110"/>
    <mergeCell ref="C1109:E1109"/>
    <mergeCell ref="C1108:E1108"/>
    <mergeCell ref="C1107:E1107"/>
    <mergeCell ref="C1116:E1116"/>
    <mergeCell ref="A1124:B1124"/>
    <mergeCell ref="A1123:B1123"/>
    <mergeCell ref="A1122:B1122"/>
    <mergeCell ref="A1121:B1121"/>
    <mergeCell ref="A1120:B1120"/>
    <mergeCell ref="A1119:B1119"/>
    <mergeCell ref="A1129:B1129"/>
    <mergeCell ref="A1128:B1128"/>
    <mergeCell ref="A1127:B1127"/>
    <mergeCell ref="A1126:B1126"/>
    <mergeCell ref="A1125:B1125"/>
    <mergeCell ref="C1115:E1115"/>
    <mergeCell ref="C1114:E1114"/>
    <mergeCell ref="C1113:E1113"/>
    <mergeCell ref="C1112:E1112"/>
    <mergeCell ref="C1111:E1111"/>
    <mergeCell ref="C1128:E1128"/>
    <mergeCell ref="G1133:H1133"/>
    <mergeCell ref="J1133:M1133"/>
    <mergeCell ref="N1133:O1133"/>
    <mergeCell ref="P1133:U1133"/>
    <mergeCell ref="A1134:B1134"/>
    <mergeCell ref="C1134:E1134"/>
    <mergeCell ref="G1134:H1134"/>
    <mergeCell ref="J1134:M1134"/>
    <mergeCell ref="N1134:O1134"/>
    <mergeCell ref="P1134:U1134"/>
    <mergeCell ref="A1135:B1135"/>
    <mergeCell ref="C1135:E1135"/>
    <mergeCell ref="G1135:H1135"/>
    <mergeCell ref="N1135:O1135"/>
    <mergeCell ref="P1135:U1135"/>
    <mergeCell ref="A1136:B1136"/>
    <mergeCell ref="C1136:E1136"/>
    <mergeCell ref="G1136:H1136"/>
    <mergeCell ref="J1136:M1136"/>
    <mergeCell ref="A1131:B1131"/>
    <mergeCell ref="C1131:E1131"/>
    <mergeCell ref="G1131:H1131"/>
    <mergeCell ref="J1131:M1131"/>
    <mergeCell ref="N1131:O1131"/>
    <mergeCell ref="P1131:U1131"/>
    <mergeCell ref="P1129:U1129"/>
    <mergeCell ref="P1128:U1128"/>
    <mergeCell ref="N1129:O1129"/>
    <mergeCell ref="N1128:O1128"/>
    <mergeCell ref="N1136:O1136"/>
    <mergeCell ref="P1136:U1136"/>
    <mergeCell ref="A1264:B1264"/>
    <mergeCell ref="A1263:B1263"/>
    <mergeCell ref="A1311:U1311"/>
    <mergeCell ref="A1299:B1299"/>
    <mergeCell ref="A1298:B1298"/>
    <mergeCell ref="A1297:B1297"/>
    <mergeCell ref="A1296:B1296"/>
    <mergeCell ref="A1295:B1295"/>
    <mergeCell ref="A1272:B1272"/>
    <mergeCell ref="A1271:B1271"/>
    <mergeCell ref="A1270:B1270"/>
    <mergeCell ref="A1269:B1269"/>
    <mergeCell ref="A1268:B1268"/>
    <mergeCell ref="A1267:B1267"/>
    <mergeCell ref="A1244:B1244"/>
    <mergeCell ref="A1281:B1281"/>
    <mergeCell ref="A1280:B1280"/>
    <mergeCell ref="A1279:B1279"/>
    <mergeCell ref="A1278:B1278"/>
    <mergeCell ref="A1277:B1277"/>
    <mergeCell ref="A1276:B1276"/>
    <mergeCell ref="A1275:B1275"/>
    <mergeCell ref="A1274:B1274"/>
    <mergeCell ref="A1273:B1273"/>
    <mergeCell ref="A1250:B1250"/>
    <mergeCell ref="A1249:B1249"/>
    <mergeCell ref="A1248:B1248"/>
    <mergeCell ref="A1247:B1247"/>
    <mergeCell ref="A1246:B1246"/>
    <mergeCell ref="A1245:B1245"/>
    <mergeCell ref="A1282:B1282"/>
    <mergeCell ref="C1268:E1268"/>
    <mergeCell ref="A1330:B1330"/>
    <mergeCell ref="A1329:B1329"/>
    <mergeCell ref="A1328:B1328"/>
    <mergeCell ref="A1327:B1327"/>
    <mergeCell ref="A1326:B1326"/>
    <mergeCell ref="A1325:B1325"/>
    <mergeCell ref="A1324:B1324"/>
    <mergeCell ref="A1323:B1323"/>
    <mergeCell ref="A1322:B1322"/>
    <mergeCell ref="A1288:B1288"/>
    <mergeCell ref="A1287:B1287"/>
    <mergeCell ref="A1286:B1286"/>
    <mergeCell ref="A1285:B1285"/>
    <mergeCell ref="A1284:B1284"/>
    <mergeCell ref="A1283:B1283"/>
    <mergeCell ref="A1294:B1294"/>
    <mergeCell ref="A1293:B1293"/>
    <mergeCell ref="A1292:B1292"/>
    <mergeCell ref="A1291:B1291"/>
    <mergeCell ref="A1290:B1290"/>
    <mergeCell ref="A1289:B1289"/>
    <mergeCell ref="A1300:U1300"/>
    <mergeCell ref="A1301:B1301"/>
    <mergeCell ref="C1301:E1301"/>
    <mergeCell ref="G1301:H1301"/>
    <mergeCell ref="J1301:M1301"/>
    <mergeCell ref="N1301:O1301"/>
    <mergeCell ref="P1301:U1301"/>
    <mergeCell ref="A1302:B1302"/>
    <mergeCell ref="C1302:E1302"/>
    <mergeCell ref="G1302:H1302"/>
    <mergeCell ref="A1315:B1315"/>
    <mergeCell ref="A1371:B1371"/>
    <mergeCell ref="A1314:B1314"/>
    <mergeCell ref="A1313:B1313"/>
    <mergeCell ref="A1312:B1312"/>
    <mergeCell ref="A1351:B1351"/>
    <mergeCell ref="A1350:B1350"/>
    <mergeCell ref="A1349:B1349"/>
    <mergeCell ref="A1348:B1348"/>
    <mergeCell ref="A1347:B1347"/>
    <mergeCell ref="A1346:B1346"/>
    <mergeCell ref="A1321:U1321"/>
    <mergeCell ref="A1320:B1320"/>
    <mergeCell ref="A1319:U1319"/>
    <mergeCell ref="A1318:B1318"/>
    <mergeCell ref="A1317:B1317"/>
    <mergeCell ref="A1316:B1316"/>
    <mergeCell ref="C1318:E1318"/>
    <mergeCell ref="C1317:E1317"/>
    <mergeCell ref="C1316:E1316"/>
    <mergeCell ref="G1318:H1318"/>
    <mergeCell ref="C1341:E1341"/>
    <mergeCell ref="C1340:E1340"/>
    <mergeCell ref="C1339:E1339"/>
    <mergeCell ref="C1338:E1338"/>
    <mergeCell ref="C1337:E1337"/>
    <mergeCell ref="C1336:E1336"/>
    <mergeCell ref="G1325:H1325"/>
    <mergeCell ref="G1324:H1324"/>
    <mergeCell ref="G1323:H1323"/>
    <mergeCell ref="G1322:H1322"/>
    <mergeCell ref="G1320:H1320"/>
    <mergeCell ref="G1337:H1337"/>
    <mergeCell ref="A1361:B1361"/>
    <mergeCell ref="A1360:B1360"/>
    <mergeCell ref="A1359:B1359"/>
    <mergeCell ref="A1358:B1358"/>
    <mergeCell ref="A1357:B1357"/>
    <mergeCell ref="A1356:B1356"/>
    <mergeCell ref="A1333:B1333"/>
    <mergeCell ref="A1370:B1370"/>
    <mergeCell ref="A1369:B1369"/>
    <mergeCell ref="A1368:B1368"/>
    <mergeCell ref="A1367:B1367"/>
    <mergeCell ref="A1366:B1366"/>
    <mergeCell ref="A1365:B1365"/>
    <mergeCell ref="A1364:B1364"/>
    <mergeCell ref="A1363:B1363"/>
    <mergeCell ref="A1362:B1362"/>
    <mergeCell ref="A1339:B1339"/>
    <mergeCell ref="A1338:B1338"/>
    <mergeCell ref="A1337:B1337"/>
    <mergeCell ref="A1336:B1336"/>
    <mergeCell ref="A1335:B1335"/>
    <mergeCell ref="A1334:B1334"/>
    <mergeCell ref="A1377:B1377"/>
    <mergeCell ref="A1376:B1376"/>
    <mergeCell ref="A1375:B1375"/>
    <mergeCell ref="A1374:B1374"/>
    <mergeCell ref="A1373:B1373"/>
    <mergeCell ref="A1372:B1372"/>
    <mergeCell ref="A1383:B1383"/>
    <mergeCell ref="A1382:B1382"/>
    <mergeCell ref="A1381:B1381"/>
    <mergeCell ref="A1380:B1380"/>
    <mergeCell ref="A1379:B1379"/>
    <mergeCell ref="A1378:B1378"/>
    <mergeCell ref="C1385:E1385"/>
    <mergeCell ref="C1384:E1384"/>
    <mergeCell ref="C1383:E1383"/>
    <mergeCell ref="C1382:E1382"/>
    <mergeCell ref="C1381:E1381"/>
    <mergeCell ref="C1380:E1380"/>
    <mergeCell ref="A1384:B1384"/>
    <mergeCell ref="A1421:B1421"/>
    <mergeCell ref="A1420:B1420"/>
    <mergeCell ref="A1419:B1419"/>
    <mergeCell ref="A1418:B1418"/>
    <mergeCell ref="A1417:B1417"/>
    <mergeCell ref="A1416:B1416"/>
    <mergeCell ref="A1393:B1393"/>
    <mergeCell ref="A1392:B1392"/>
    <mergeCell ref="A1391:B1391"/>
    <mergeCell ref="A1390:B1390"/>
    <mergeCell ref="A1427:B1427"/>
    <mergeCell ref="A1426:B1426"/>
    <mergeCell ref="A1425:B1425"/>
    <mergeCell ref="A1424:B1424"/>
    <mergeCell ref="A1423:B1423"/>
    <mergeCell ref="A1422:B1422"/>
    <mergeCell ref="A1399:B1399"/>
    <mergeCell ref="A1398:B1398"/>
    <mergeCell ref="A1397:B1397"/>
    <mergeCell ref="A1396:B1396"/>
    <mergeCell ref="A1395:B1395"/>
    <mergeCell ref="A1394:B1394"/>
    <mergeCell ref="A1408:B1408"/>
    <mergeCell ref="A1407:B1407"/>
    <mergeCell ref="A1406:B1406"/>
    <mergeCell ref="A1405:B1405"/>
    <mergeCell ref="A1404:B1404"/>
    <mergeCell ref="A1403:U1403"/>
    <mergeCell ref="A1402:B1402"/>
    <mergeCell ref="A1401:U1401"/>
    <mergeCell ref="A1400:B1400"/>
    <mergeCell ref="G1395:H1395"/>
    <mergeCell ref="A1431:B1431"/>
    <mergeCell ref="A1430:B1430"/>
    <mergeCell ref="A1429:B1429"/>
    <mergeCell ref="A1428:B1428"/>
    <mergeCell ref="A1465:B1465"/>
    <mergeCell ref="A1464:B1464"/>
    <mergeCell ref="A1463:B1463"/>
    <mergeCell ref="A1462:B1462"/>
    <mergeCell ref="A1461:B1461"/>
    <mergeCell ref="A1460:B1460"/>
    <mergeCell ref="A1437:B1437"/>
    <mergeCell ref="A1436:B1436"/>
    <mergeCell ref="A1435:B1435"/>
    <mergeCell ref="A1434:B1434"/>
    <mergeCell ref="A1433:B1433"/>
    <mergeCell ref="A1432:B1432"/>
    <mergeCell ref="A1409:B1409"/>
    <mergeCell ref="A1446:B1446"/>
    <mergeCell ref="A1445:B1445"/>
    <mergeCell ref="A1444:B1444"/>
    <mergeCell ref="A1443:B1443"/>
    <mergeCell ref="A1442:U1442"/>
    <mergeCell ref="A1441:B1441"/>
    <mergeCell ref="A1440:B1440"/>
    <mergeCell ref="A1439:B1439"/>
    <mergeCell ref="A1438:B1438"/>
    <mergeCell ref="A1415:B1415"/>
    <mergeCell ref="A1414:B1414"/>
    <mergeCell ref="A1413:B1413"/>
    <mergeCell ref="A1412:B1412"/>
    <mergeCell ref="A1411:B1411"/>
    <mergeCell ref="A1410:B1410"/>
    <mergeCell ref="A1447:B1447"/>
    <mergeCell ref="A1485:B1485"/>
    <mergeCell ref="A1484:B1484"/>
    <mergeCell ref="A1483:B1483"/>
    <mergeCell ref="A1482:B1482"/>
    <mergeCell ref="A1481:B1481"/>
    <mergeCell ref="A1480:B1480"/>
    <mergeCell ref="A1479:B1479"/>
    <mergeCell ref="A1478:U1478"/>
    <mergeCell ref="A1476:B1476"/>
    <mergeCell ref="A1453:B1453"/>
    <mergeCell ref="A1452:B1452"/>
    <mergeCell ref="A1451:B1451"/>
    <mergeCell ref="A1450:B1450"/>
    <mergeCell ref="A1449:B1449"/>
    <mergeCell ref="A1448:B1448"/>
    <mergeCell ref="A1459:B1459"/>
    <mergeCell ref="A1458:B1458"/>
    <mergeCell ref="A1457:B1457"/>
    <mergeCell ref="A1456:B1456"/>
    <mergeCell ref="A1455:B1455"/>
    <mergeCell ref="A1454:B1454"/>
    <mergeCell ref="G1452:H1452"/>
    <mergeCell ref="G1451:H1451"/>
    <mergeCell ref="G1450:H1450"/>
    <mergeCell ref="G1449:H1449"/>
    <mergeCell ref="J1449:M1449"/>
    <mergeCell ref="J1448:M1448"/>
    <mergeCell ref="J1447:M1447"/>
    <mergeCell ref="J1468:M1468"/>
    <mergeCell ref="J1467:M1467"/>
    <mergeCell ref="J1466:M1466"/>
    <mergeCell ref="A1498:B1498"/>
    <mergeCell ref="A1497:B1497"/>
    <mergeCell ref="A1496:B1496"/>
    <mergeCell ref="A1495:B1495"/>
    <mergeCell ref="A1494:B1494"/>
    <mergeCell ref="A1493:B1493"/>
    <mergeCell ref="A1469:B1469"/>
    <mergeCell ref="A1468:B1468"/>
    <mergeCell ref="A1467:B1467"/>
    <mergeCell ref="A1466:B1466"/>
    <mergeCell ref="A1504:B1504"/>
    <mergeCell ref="A1503:B1503"/>
    <mergeCell ref="A1502:B1502"/>
    <mergeCell ref="A1501:B1501"/>
    <mergeCell ref="A1500:B1500"/>
    <mergeCell ref="A1499:B1499"/>
    <mergeCell ref="A1475:B1475"/>
    <mergeCell ref="A1474:B1474"/>
    <mergeCell ref="A1473:B1473"/>
    <mergeCell ref="A1472:B1472"/>
    <mergeCell ref="A1471:B1471"/>
    <mergeCell ref="A1470:B1470"/>
    <mergeCell ref="A1477:B1477"/>
    <mergeCell ref="A1508:B1508"/>
    <mergeCell ref="A1507:B1507"/>
    <mergeCell ref="A1506:B1506"/>
    <mergeCell ref="A1505:B1505"/>
    <mergeCell ref="A1542:B1542"/>
    <mergeCell ref="A1541:B1541"/>
    <mergeCell ref="A1540:B1540"/>
    <mergeCell ref="A1539:B1539"/>
    <mergeCell ref="A1538:B1538"/>
    <mergeCell ref="A1537:B1537"/>
    <mergeCell ref="A1514:B1514"/>
    <mergeCell ref="A1513:B1513"/>
    <mergeCell ref="A1512:B1512"/>
    <mergeCell ref="A1511:B1511"/>
    <mergeCell ref="A1510:B1510"/>
    <mergeCell ref="A1509:B1509"/>
    <mergeCell ref="A1486:B1486"/>
    <mergeCell ref="A1523:B1523"/>
    <mergeCell ref="A1522:B1522"/>
    <mergeCell ref="A1521:B1521"/>
    <mergeCell ref="A1520:B1520"/>
    <mergeCell ref="A1519:B1519"/>
    <mergeCell ref="A1518:B1518"/>
    <mergeCell ref="A1517:B1517"/>
    <mergeCell ref="A1516:B1516"/>
    <mergeCell ref="A1515:B1515"/>
    <mergeCell ref="A1492:B1492"/>
    <mergeCell ref="A1491:B1491"/>
    <mergeCell ref="A1490:B1490"/>
    <mergeCell ref="A1489:B1489"/>
    <mergeCell ref="A1488:B1488"/>
    <mergeCell ref="A1487:B1487"/>
    <mergeCell ref="A1524:B1524"/>
    <mergeCell ref="A1561:B1561"/>
    <mergeCell ref="A1560:B1560"/>
    <mergeCell ref="A1559:B1559"/>
    <mergeCell ref="A1558:B1558"/>
    <mergeCell ref="A1557:B1557"/>
    <mergeCell ref="A1556:B1556"/>
    <mergeCell ref="A1555:B1555"/>
    <mergeCell ref="A1554:B1554"/>
    <mergeCell ref="A1553:B1553"/>
    <mergeCell ref="A1530:B1530"/>
    <mergeCell ref="A1529:B1529"/>
    <mergeCell ref="A1528:B1528"/>
    <mergeCell ref="A1527:B1527"/>
    <mergeCell ref="A1526:B1526"/>
    <mergeCell ref="A1525:B1525"/>
    <mergeCell ref="A1536:B1536"/>
    <mergeCell ref="A1535:B1535"/>
    <mergeCell ref="A1534:U1534"/>
    <mergeCell ref="A1533:B1533"/>
    <mergeCell ref="A1532:B1532"/>
    <mergeCell ref="A1531:B1531"/>
    <mergeCell ref="J1536:M1536"/>
    <mergeCell ref="J1535:M1535"/>
    <mergeCell ref="J1533:M1533"/>
    <mergeCell ref="J1532:M1532"/>
    <mergeCell ref="C1559:E1559"/>
    <mergeCell ref="C1558:E1558"/>
    <mergeCell ref="C1557:E1557"/>
    <mergeCell ref="C1556:E1556"/>
    <mergeCell ref="C1555:E1555"/>
    <mergeCell ref="C1554:E1554"/>
    <mergeCell ref="A1568:B1568"/>
    <mergeCell ref="A1567:B1567"/>
    <mergeCell ref="A1566:B1566"/>
    <mergeCell ref="A1565:B1565"/>
    <mergeCell ref="A1564:B1564"/>
    <mergeCell ref="A1563:B1563"/>
    <mergeCell ref="A1574:B1574"/>
    <mergeCell ref="A1573:B1573"/>
    <mergeCell ref="A1572:B1572"/>
    <mergeCell ref="A1571:B1571"/>
    <mergeCell ref="A1570:B1570"/>
    <mergeCell ref="A1569:B1569"/>
    <mergeCell ref="A1546:B1546"/>
    <mergeCell ref="A1545:B1545"/>
    <mergeCell ref="A1544:B1544"/>
    <mergeCell ref="A1543:B1543"/>
    <mergeCell ref="A1580:B1580"/>
    <mergeCell ref="A1579:B1579"/>
    <mergeCell ref="A1578:B1578"/>
    <mergeCell ref="A1577:B1577"/>
    <mergeCell ref="A1576:B1576"/>
    <mergeCell ref="A1575:B1575"/>
    <mergeCell ref="A1552:B1552"/>
    <mergeCell ref="A1551:B1551"/>
    <mergeCell ref="A1550:B1550"/>
    <mergeCell ref="A1549:B1549"/>
    <mergeCell ref="A1548:B1548"/>
    <mergeCell ref="A1547:B1547"/>
    <mergeCell ref="C37:E37"/>
    <mergeCell ref="C51:E51"/>
    <mergeCell ref="C50:E50"/>
    <mergeCell ref="C49:E49"/>
    <mergeCell ref="C48:E48"/>
    <mergeCell ref="C52:E52"/>
    <mergeCell ref="A1586:B1586"/>
    <mergeCell ref="A1585:B1585"/>
    <mergeCell ref="A1584:B1584"/>
    <mergeCell ref="A1583:B1583"/>
    <mergeCell ref="A1582:B1582"/>
    <mergeCell ref="A1581:B1581"/>
    <mergeCell ref="C12:E12"/>
    <mergeCell ref="C10:E10"/>
    <mergeCell ref="B1596:D1596"/>
    <mergeCell ref="A1594:T1594"/>
    <mergeCell ref="A1592:B1592"/>
    <mergeCell ref="A1591:B1591"/>
    <mergeCell ref="A1590:B1590"/>
    <mergeCell ref="A1589:B1589"/>
    <mergeCell ref="A1588:B1588"/>
    <mergeCell ref="A1587:B1587"/>
    <mergeCell ref="A1562:B1562"/>
    <mergeCell ref="C17:E17"/>
    <mergeCell ref="C16:E16"/>
    <mergeCell ref="C15:E15"/>
    <mergeCell ref="C14:E14"/>
    <mergeCell ref="C13:E13"/>
    <mergeCell ref="C47:E47"/>
    <mergeCell ref="C46:E46"/>
    <mergeCell ref="C45:E45"/>
    <mergeCell ref="C44:E44"/>
    <mergeCell ref="C77:E77"/>
    <mergeCell ref="C76:E76"/>
    <mergeCell ref="C75:E75"/>
    <mergeCell ref="C74:E74"/>
    <mergeCell ref="C87:E87"/>
    <mergeCell ref="C86:E86"/>
    <mergeCell ref="C85:E85"/>
    <mergeCell ref="C84:E84"/>
    <mergeCell ref="C72:E72"/>
    <mergeCell ref="C24:E24"/>
    <mergeCell ref="C23:E23"/>
    <mergeCell ref="C22:E22"/>
    <mergeCell ref="C21:E21"/>
    <mergeCell ref="C20:E20"/>
    <mergeCell ref="C19:E19"/>
    <mergeCell ref="C30:E30"/>
    <mergeCell ref="C29:E29"/>
    <mergeCell ref="C28:E28"/>
    <mergeCell ref="C27:E27"/>
    <mergeCell ref="C26:E26"/>
    <mergeCell ref="C25:E25"/>
    <mergeCell ref="C36:E36"/>
    <mergeCell ref="C35:E35"/>
    <mergeCell ref="C34:E34"/>
    <mergeCell ref="C33:E33"/>
    <mergeCell ref="C32:E32"/>
    <mergeCell ref="C31:E31"/>
    <mergeCell ref="C43:E43"/>
    <mergeCell ref="C42:E42"/>
    <mergeCell ref="C41:E41"/>
    <mergeCell ref="C40:E40"/>
    <mergeCell ref="C38:E38"/>
    <mergeCell ref="C58:E58"/>
    <mergeCell ref="C57:E57"/>
    <mergeCell ref="C56:E56"/>
    <mergeCell ref="C55:E55"/>
    <mergeCell ref="C54:E54"/>
    <mergeCell ref="C53:E53"/>
    <mergeCell ref="C65:E65"/>
    <mergeCell ref="C64:E64"/>
    <mergeCell ref="C62:E62"/>
    <mergeCell ref="C61:E61"/>
    <mergeCell ref="C60:E60"/>
    <mergeCell ref="C59:E59"/>
    <mergeCell ref="C71:E71"/>
    <mergeCell ref="C70:E70"/>
    <mergeCell ref="C69:E69"/>
    <mergeCell ref="C68:E68"/>
    <mergeCell ref="C67:E67"/>
    <mergeCell ref="C66:E66"/>
    <mergeCell ref="C134:E134"/>
    <mergeCell ref="C158:E158"/>
    <mergeCell ref="C83:E83"/>
    <mergeCell ref="C82:E82"/>
    <mergeCell ref="C96:E96"/>
    <mergeCell ref="C95:E95"/>
    <mergeCell ref="C94:E94"/>
    <mergeCell ref="C92:E92"/>
    <mergeCell ref="C89:E89"/>
    <mergeCell ref="C88:E88"/>
    <mergeCell ref="C102:E102"/>
    <mergeCell ref="C101:E101"/>
    <mergeCell ref="C100:E100"/>
    <mergeCell ref="C99:E99"/>
    <mergeCell ref="C98:E98"/>
    <mergeCell ref="C97:E97"/>
    <mergeCell ref="C112:E112"/>
    <mergeCell ref="C111:E111"/>
    <mergeCell ref="C110:E110"/>
    <mergeCell ref="C109:E109"/>
    <mergeCell ref="C108:E108"/>
    <mergeCell ref="C107:E107"/>
    <mergeCell ref="C106:E106"/>
    <mergeCell ref="C105:E105"/>
    <mergeCell ref="C104:E104"/>
    <mergeCell ref="C103:E103"/>
    <mergeCell ref="C118:E118"/>
    <mergeCell ref="C117:E117"/>
    <mergeCell ref="C116:E116"/>
    <mergeCell ref="C115:E115"/>
    <mergeCell ref="C114:E114"/>
    <mergeCell ref="C113:E113"/>
    <mergeCell ref="C126:E126"/>
    <mergeCell ref="C124:E124"/>
    <mergeCell ref="C123:E123"/>
    <mergeCell ref="C122:E122"/>
    <mergeCell ref="C120:E120"/>
    <mergeCell ref="C119:E119"/>
    <mergeCell ref="C125:E125"/>
    <mergeCell ref="C133:E133"/>
    <mergeCell ref="C132:E132"/>
    <mergeCell ref="C131:E131"/>
    <mergeCell ref="C130:E130"/>
    <mergeCell ref="C128:E128"/>
    <mergeCell ref="C127:E127"/>
    <mergeCell ref="C190:E190"/>
    <mergeCell ref="C189:E189"/>
    <mergeCell ref="C188:E188"/>
    <mergeCell ref="C184:E184"/>
    <mergeCell ref="C181:E181"/>
    <mergeCell ref="C145:E145"/>
    <mergeCell ref="C143:E143"/>
    <mergeCell ref="C142:E142"/>
    <mergeCell ref="C141:E141"/>
    <mergeCell ref="C140:E140"/>
    <mergeCell ref="C139:E139"/>
    <mergeCell ref="C152:E152"/>
    <mergeCell ref="C151:E151"/>
    <mergeCell ref="C150:E150"/>
    <mergeCell ref="C148:E148"/>
    <mergeCell ref="C147:E147"/>
    <mergeCell ref="C146:E146"/>
    <mergeCell ref="C160:E160"/>
    <mergeCell ref="C159:E159"/>
    <mergeCell ref="C194:E194"/>
    <mergeCell ref="C193:E193"/>
    <mergeCell ref="C192:E192"/>
    <mergeCell ref="C242:E242"/>
    <mergeCell ref="C241:E241"/>
    <mergeCell ref="C239:E239"/>
    <mergeCell ref="C238:E238"/>
    <mergeCell ref="C237:E237"/>
    <mergeCell ref="C202:E202"/>
    <mergeCell ref="C201:E201"/>
    <mergeCell ref="C200:E200"/>
    <mergeCell ref="C199:E199"/>
    <mergeCell ref="C198:E198"/>
    <mergeCell ref="C197:E197"/>
    <mergeCell ref="C216:E216"/>
    <mergeCell ref="C215:E215"/>
    <mergeCell ref="C214:E214"/>
    <mergeCell ref="C213:E213"/>
    <mergeCell ref="C212:E212"/>
    <mergeCell ref="C210:E210"/>
    <mergeCell ref="A221:U221"/>
    <mergeCell ref="A220:B220"/>
    <mergeCell ref="A219:B219"/>
    <mergeCell ref="A218:B218"/>
    <mergeCell ref="A217:B217"/>
    <mergeCell ref="A216:B216"/>
    <mergeCell ref="A224:B224"/>
    <mergeCell ref="A230:B230"/>
    <mergeCell ref="A229:B229"/>
    <mergeCell ref="A228:B228"/>
    <mergeCell ref="C217:E217"/>
    <mergeCell ref="J227:M227"/>
    <mergeCell ref="C224:E224"/>
    <mergeCell ref="C223:E223"/>
    <mergeCell ref="C222:E222"/>
    <mergeCell ref="C220:E220"/>
    <mergeCell ref="C219:E219"/>
    <mergeCell ref="C218:E218"/>
    <mergeCell ref="C235:E235"/>
    <mergeCell ref="C234:E234"/>
    <mergeCell ref="C233:E233"/>
    <mergeCell ref="C229:E229"/>
    <mergeCell ref="C228:E228"/>
    <mergeCell ref="C227:E227"/>
    <mergeCell ref="C226:E226"/>
    <mergeCell ref="C244:E244"/>
    <mergeCell ref="C236:E236"/>
    <mergeCell ref="C240:E240"/>
    <mergeCell ref="C251:E251"/>
    <mergeCell ref="C293:E293"/>
    <mergeCell ref="C292:E292"/>
    <mergeCell ref="C291:E291"/>
    <mergeCell ref="C290:E290"/>
    <mergeCell ref="C289:E289"/>
    <mergeCell ref="C250:E250"/>
    <mergeCell ref="C249:E249"/>
    <mergeCell ref="C247:E247"/>
    <mergeCell ref="C246:E246"/>
    <mergeCell ref="C245:E245"/>
    <mergeCell ref="C258:E258"/>
    <mergeCell ref="C257:E257"/>
    <mergeCell ref="C256:E256"/>
    <mergeCell ref="C255:E255"/>
    <mergeCell ref="C253:E253"/>
    <mergeCell ref="C252:E252"/>
    <mergeCell ref="C254:E254"/>
    <mergeCell ref="C271:E271"/>
    <mergeCell ref="C288:E288"/>
    <mergeCell ref="C248:E248"/>
    <mergeCell ref="C270:E270"/>
    <mergeCell ref="C269:E269"/>
    <mergeCell ref="C268:E268"/>
    <mergeCell ref="C266:E266"/>
    <mergeCell ref="C265:E265"/>
    <mergeCell ref="C264:E264"/>
    <mergeCell ref="C262:E262"/>
    <mergeCell ref="C261:E261"/>
    <mergeCell ref="C260:E260"/>
    <mergeCell ref="C307:E307"/>
    <mergeCell ref="C306:E306"/>
    <mergeCell ref="C308:E308"/>
    <mergeCell ref="C336:E336"/>
    <mergeCell ref="C334:E334"/>
    <mergeCell ref="C272:E272"/>
    <mergeCell ref="C335:E335"/>
    <mergeCell ref="C333:E333"/>
    <mergeCell ref="C332:E332"/>
    <mergeCell ref="C331:E331"/>
    <mergeCell ref="C323:E323"/>
    <mergeCell ref="C322:E322"/>
    <mergeCell ref="C321:E321"/>
    <mergeCell ref="C320:E320"/>
    <mergeCell ref="C319:E319"/>
    <mergeCell ref="C280:E280"/>
    <mergeCell ref="C278:E278"/>
    <mergeCell ref="C277:E277"/>
    <mergeCell ref="C276:E276"/>
    <mergeCell ref="C274:E274"/>
    <mergeCell ref="C273:E273"/>
    <mergeCell ref="C287:E287"/>
    <mergeCell ref="C286:E286"/>
    <mergeCell ref="C285:E285"/>
    <mergeCell ref="C284:E284"/>
    <mergeCell ref="C282:E282"/>
    <mergeCell ref="C281:E281"/>
    <mergeCell ref="C283:E283"/>
    <mergeCell ref="C297:E297"/>
    <mergeCell ref="C296:E296"/>
    <mergeCell ref="C295:E295"/>
    <mergeCell ref="C294:E294"/>
    <mergeCell ref="C382:E382"/>
    <mergeCell ref="C381:E381"/>
    <mergeCell ref="C380:E380"/>
    <mergeCell ref="C343:E343"/>
    <mergeCell ref="C342:E342"/>
    <mergeCell ref="C341:E341"/>
    <mergeCell ref="C340:E340"/>
    <mergeCell ref="C339:E339"/>
    <mergeCell ref="C337:E337"/>
    <mergeCell ref="C349:E349"/>
    <mergeCell ref="C348:E348"/>
    <mergeCell ref="C347:E347"/>
    <mergeCell ref="C346:E346"/>
    <mergeCell ref="C345:E345"/>
    <mergeCell ref="C344:E344"/>
    <mergeCell ref="C359:E359"/>
    <mergeCell ref="C298:E298"/>
    <mergeCell ref="C361:E361"/>
    <mergeCell ref="C360:E360"/>
    <mergeCell ref="C358:E358"/>
    <mergeCell ref="C357:E357"/>
    <mergeCell ref="C356:E356"/>
    <mergeCell ref="C354:E354"/>
    <mergeCell ref="C353:E353"/>
    <mergeCell ref="C352:E352"/>
    <mergeCell ref="C350:E350"/>
    <mergeCell ref="C305:E305"/>
    <mergeCell ref="C304:E304"/>
    <mergeCell ref="C303:E303"/>
    <mergeCell ref="C302:E302"/>
    <mergeCell ref="C301:E301"/>
    <mergeCell ref="C300:E300"/>
    <mergeCell ref="C402:E402"/>
    <mergeCell ref="C401:E401"/>
    <mergeCell ref="C403:E403"/>
    <mergeCell ref="C362:E362"/>
    <mergeCell ref="C420:E420"/>
    <mergeCell ref="C418:E418"/>
    <mergeCell ref="C417:E417"/>
    <mergeCell ref="C416:E416"/>
    <mergeCell ref="C414:E414"/>
    <mergeCell ref="C413:E413"/>
    <mergeCell ref="C412:E412"/>
    <mergeCell ref="C410:E410"/>
    <mergeCell ref="C409:E409"/>
    <mergeCell ref="C370:E370"/>
    <mergeCell ref="C369:E369"/>
    <mergeCell ref="C368:E368"/>
    <mergeCell ref="C366:E366"/>
    <mergeCell ref="C365:E365"/>
    <mergeCell ref="C364:E364"/>
    <mergeCell ref="C378:E378"/>
    <mergeCell ref="C377:E377"/>
    <mergeCell ref="C376:E376"/>
    <mergeCell ref="C374:E374"/>
    <mergeCell ref="C373:E373"/>
    <mergeCell ref="C372:E372"/>
    <mergeCell ref="C371:E371"/>
    <mergeCell ref="C390:E390"/>
    <mergeCell ref="C389:E389"/>
    <mergeCell ref="C388:E388"/>
    <mergeCell ref="C386:E386"/>
    <mergeCell ref="C385:E385"/>
    <mergeCell ref="C384:E384"/>
    <mergeCell ref="C428:E428"/>
    <mergeCell ref="C426:E426"/>
    <mergeCell ref="C425:E425"/>
    <mergeCell ref="C424:E424"/>
    <mergeCell ref="C422:E422"/>
    <mergeCell ref="C436:E436"/>
    <mergeCell ref="C435:E435"/>
    <mergeCell ref="C434:E434"/>
    <mergeCell ref="C433:E433"/>
    <mergeCell ref="C432:E432"/>
    <mergeCell ref="C430:E430"/>
    <mergeCell ref="C431:E431"/>
    <mergeCell ref="C392:E392"/>
    <mergeCell ref="C446:E446"/>
    <mergeCell ref="C445:E445"/>
    <mergeCell ref="C444:E444"/>
    <mergeCell ref="C443:E443"/>
    <mergeCell ref="C442:E442"/>
    <mergeCell ref="C441:E441"/>
    <mergeCell ref="C440:E440"/>
    <mergeCell ref="C439:E439"/>
    <mergeCell ref="C437:E437"/>
    <mergeCell ref="C400:E400"/>
    <mergeCell ref="C398:E398"/>
    <mergeCell ref="C397:E397"/>
    <mergeCell ref="C396:E396"/>
    <mergeCell ref="C394:E394"/>
    <mergeCell ref="C393:E393"/>
    <mergeCell ref="C408:E408"/>
    <mergeCell ref="C406:E406"/>
    <mergeCell ref="C405:E405"/>
    <mergeCell ref="C404:E404"/>
    <mergeCell ref="C460:E460"/>
    <mergeCell ref="C459:E459"/>
    <mergeCell ref="C458:E458"/>
    <mergeCell ref="C457:E457"/>
    <mergeCell ref="C456:E456"/>
    <mergeCell ref="C455:E455"/>
    <mergeCell ref="C469:E469"/>
    <mergeCell ref="C468:E468"/>
    <mergeCell ref="C467:E467"/>
    <mergeCell ref="C466:E466"/>
    <mergeCell ref="C465:E465"/>
    <mergeCell ref="C464:E464"/>
    <mergeCell ref="C463:E463"/>
    <mergeCell ref="C462:E462"/>
    <mergeCell ref="C461:E461"/>
    <mergeCell ref="C470:E470"/>
    <mergeCell ref="C429:E429"/>
    <mergeCell ref="C448:E448"/>
    <mergeCell ref="C476:E476"/>
    <mergeCell ref="C475:E475"/>
    <mergeCell ref="C474:E474"/>
    <mergeCell ref="C473:E473"/>
    <mergeCell ref="C472:E472"/>
    <mergeCell ref="C471:E471"/>
    <mergeCell ref="C484:E484"/>
    <mergeCell ref="C483:E483"/>
    <mergeCell ref="C481:E481"/>
    <mergeCell ref="C480:E480"/>
    <mergeCell ref="C479:E479"/>
    <mergeCell ref="C478:E478"/>
    <mergeCell ref="C495:E495"/>
    <mergeCell ref="C486:E486"/>
    <mergeCell ref="C477:E477"/>
    <mergeCell ref="C482:E482"/>
    <mergeCell ref="C447:E447"/>
    <mergeCell ref="C494:E494"/>
    <mergeCell ref="C493:E493"/>
    <mergeCell ref="C492:E492"/>
    <mergeCell ref="C491:E491"/>
    <mergeCell ref="C490:E490"/>
    <mergeCell ref="C489:E489"/>
    <mergeCell ref="C488:E488"/>
    <mergeCell ref="C487:E487"/>
    <mergeCell ref="C485:E485"/>
    <mergeCell ref="C454:E454"/>
    <mergeCell ref="C453:E453"/>
    <mergeCell ref="C452:E452"/>
    <mergeCell ref="C451:E451"/>
    <mergeCell ref="C450:E450"/>
    <mergeCell ref="C449:E449"/>
    <mergeCell ref="C500:E500"/>
    <mergeCell ref="C499:E499"/>
    <mergeCell ref="C498:E498"/>
    <mergeCell ref="C497:E497"/>
    <mergeCell ref="C496:E496"/>
    <mergeCell ref="C508:E508"/>
    <mergeCell ref="C507:E507"/>
    <mergeCell ref="C506:E506"/>
    <mergeCell ref="C505:E505"/>
    <mergeCell ref="C504:E504"/>
    <mergeCell ref="C503:E503"/>
    <mergeCell ref="C519:E519"/>
    <mergeCell ref="C518:E518"/>
    <mergeCell ref="C517:E517"/>
    <mergeCell ref="C516:E516"/>
    <mergeCell ref="C514:E514"/>
    <mergeCell ref="C513:E513"/>
    <mergeCell ref="C512:E512"/>
    <mergeCell ref="C511:E511"/>
    <mergeCell ref="C510:E510"/>
    <mergeCell ref="C509:E509"/>
    <mergeCell ref="C515:E515"/>
    <mergeCell ref="C501:E501"/>
    <mergeCell ref="C502:E502"/>
    <mergeCell ref="C526:E526"/>
    <mergeCell ref="C525:E525"/>
    <mergeCell ref="C524:E524"/>
    <mergeCell ref="C522:E522"/>
    <mergeCell ref="C521:E521"/>
    <mergeCell ref="C520:E520"/>
    <mergeCell ref="C533:E533"/>
    <mergeCell ref="C531:E531"/>
    <mergeCell ref="C530:E530"/>
    <mergeCell ref="C529:E529"/>
    <mergeCell ref="C528:E528"/>
    <mergeCell ref="C527:E527"/>
    <mergeCell ref="C544:E544"/>
    <mergeCell ref="C523:E523"/>
    <mergeCell ref="C543:E543"/>
    <mergeCell ref="C541:E541"/>
    <mergeCell ref="C540:E540"/>
    <mergeCell ref="C539:E539"/>
    <mergeCell ref="C538:E538"/>
    <mergeCell ref="C537:E537"/>
    <mergeCell ref="C536:E536"/>
    <mergeCell ref="C535:E535"/>
    <mergeCell ref="C534:E534"/>
    <mergeCell ref="C551:E551"/>
    <mergeCell ref="C550:E550"/>
    <mergeCell ref="C549:E549"/>
    <mergeCell ref="C548:E548"/>
    <mergeCell ref="C547:E547"/>
    <mergeCell ref="C545:E545"/>
    <mergeCell ref="C558:E558"/>
    <mergeCell ref="C557:E557"/>
    <mergeCell ref="C556:E556"/>
    <mergeCell ref="C555:E555"/>
    <mergeCell ref="C553:E553"/>
    <mergeCell ref="C552:E552"/>
    <mergeCell ref="C554:E554"/>
    <mergeCell ref="C569:E569"/>
    <mergeCell ref="C568:E568"/>
    <mergeCell ref="C567:E567"/>
    <mergeCell ref="C565:E565"/>
    <mergeCell ref="C564:E564"/>
    <mergeCell ref="C563:E563"/>
    <mergeCell ref="C562:E562"/>
    <mergeCell ref="C560:E560"/>
    <mergeCell ref="C559:E559"/>
    <mergeCell ref="C546:E546"/>
    <mergeCell ref="C613:E613"/>
    <mergeCell ref="C612:E612"/>
    <mergeCell ref="C611:E611"/>
    <mergeCell ref="C610:E610"/>
    <mergeCell ref="C609:E609"/>
    <mergeCell ref="C578:E578"/>
    <mergeCell ref="C576:E576"/>
    <mergeCell ref="C575:E575"/>
    <mergeCell ref="C574:E574"/>
    <mergeCell ref="C573:E573"/>
    <mergeCell ref="C572:E572"/>
    <mergeCell ref="C585:E585"/>
    <mergeCell ref="C583:E583"/>
    <mergeCell ref="C582:E582"/>
    <mergeCell ref="C581:E581"/>
    <mergeCell ref="C580:E580"/>
    <mergeCell ref="C579:E579"/>
    <mergeCell ref="C595:E595"/>
    <mergeCell ref="C594:E594"/>
    <mergeCell ref="C593:E593"/>
    <mergeCell ref="C592:E592"/>
    <mergeCell ref="C590:E590"/>
    <mergeCell ref="C589:E589"/>
    <mergeCell ref="C588:E588"/>
    <mergeCell ref="C587:E587"/>
    <mergeCell ref="C586:E586"/>
    <mergeCell ref="C631:E631"/>
    <mergeCell ref="C629:E629"/>
    <mergeCell ref="C628:E628"/>
    <mergeCell ref="C627:E627"/>
    <mergeCell ref="C626:E626"/>
    <mergeCell ref="C625:E625"/>
    <mergeCell ref="C596:E596"/>
    <mergeCell ref="C642:E642"/>
    <mergeCell ref="C641:E641"/>
    <mergeCell ref="C640:E640"/>
    <mergeCell ref="C637:E637"/>
    <mergeCell ref="C636:E636"/>
    <mergeCell ref="C635:E635"/>
    <mergeCell ref="C634:E634"/>
    <mergeCell ref="C633:E633"/>
    <mergeCell ref="C632:E632"/>
    <mergeCell ref="C602:E602"/>
    <mergeCell ref="C601:E601"/>
    <mergeCell ref="C600:E600"/>
    <mergeCell ref="C599:E599"/>
    <mergeCell ref="C598:E598"/>
    <mergeCell ref="C597:E597"/>
    <mergeCell ref="C608:E608"/>
    <mergeCell ref="C607:E607"/>
    <mergeCell ref="C606:E606"/>
    <mergeCell ref="C605:E605"/>
    <mergeCell ref="C604:E604"/>
    <mergeCell ref="C603:E603"/>
    <mergeCell ref="C617:E617"/>
    <mergeCell ref="C616:E616"/>
    <mergeCell ref="C615:E615"/>
    <mergeCell ref="C614:E614"/>
    <mergeCell ref="C647:E647"/>
    <mergeCell ref="C646:E646"/>
    <mergeCell ref="C645:E645"/>
    <mergeCell ref="C644:E644"/>
    <mergeCell ref="C643:E643"/>
    <mergeCell ref="C695:E695"/>
    <mergeCell ref="C693:E693"/>
    <mergeCell ref="C692:E692"/>
    <mergeCell ref="C691:E691"/>
    <mergeCell ref="C689:E689"/>
    <mergeCell ref="C657:E657"/>
    <mergeCell ref="C656:E656"/>
    <mergeCell ref="C655:E655"/>
    <mergeCell ref="C654:E654"/>
    <mergeCell ref="C652:E652"/>
    <mergeCell ref="C651:E651"/>
    <mergeCell ref="C618:E618"/>
    <mergeCell ref="C666:E666"/>
    <mergeCell ref="C665:E665"/>
    <mergeCell ref="C664:E664"/>
    <mergeCell ref="C663:E663"/>
    <mergeCell ref="C662:E662"/>
    <mergeCell ref="C661:E661"/>
    <mergeCell ref="C660:E660"/>
    <mergeCell ref="C659:E659"/>
    <mergeCell ref="C658:E658"/>
    <mergeCell ref="C624:E624"/>
    <mergeCell ref="C623:E623"/>
    <mergeCell ref="C622:E622"/>
    <mergeCell ref="C621:E621"/>
    <mergeCell ref="C620:E620"/>
    <mergeCell ref="C619:E619"/>
    <mergeCell ref="C671:E671"/>
    <mergeCell ref="C670:E670"/>
    <mergeCell ref="C668:E668"/>
    <mergeCell ref="C667:E667"/>
    <mergeCell ref="C724:E724"/>
    <mergeCell ref="C723:E723"/>
    <mergeCell ref="C721:E721"/>
    <mergeCell ref="C720:E720"/>
    <mergeCell ref="C719:E719"/>
    <mergeCell ref="C680:E680"/>
    <mergeCell ref="C679:E679"/>
    <mergeCell ref="C677:E677"/>
    <mergeCell ref="C676:E676"/>
    <mergeCell ref="C675:E675"/>
    <mergeCell ref="C673:E673"/>
    <mergeCell ref="C674:E674"/>
    <mergeCell ref="C688:E688"/>
    <mergeCell ref="C687:E687"/>
    <mergeCell ref="C685:E685"/>
    <mergeCell ref="C684:E684"/>
    <mergeCell ref="C683:E683"/>
    <mergeCell ref="C681:E681"/>
    <mergeCell ref="C682:E682"/>
    <mergeCell ref="C701:E701"/>
    <mergeCell ref="C700:E700"/>
    <mergeCell ref="C699:E699"/>
    <mergeCell ref="C697:E697"/>
    <mergeCell ref="C696:E696"/>
    <mergeCell ref="C709:E709"/>
    <mergeCell ref="C708:E708"/>
    <mergeCell ref="C707:E707"/>
    <mergeCell ref="C705:E705"/>
    <mergeCell ref="C704:E704"/>
    <mergeCell ref="C703:E703"/>
    <mergeCell ref="C717:E717"/>
    <mergeCell ref="C716:E716"/>
    <mergeCell ref="C715:E715"/>
    <mergeCell ref="C713:E713"/>
    <mergeCell ref="C712:E712"/>
    <mergeCell ref="C711:E711"/>
    <mergeCell ref="C729:E729"/>
    <mergeCell ref="C728:E728"/>
    <mergeCell ref="C727:E727"/>
    <mergeCell ref="C725:E725"/>
    <mergeCell ref="C672:E672"/>
    <mergeCell ref="C789:E789"/>
    <mergeCell ref="C782:E782"/>
    <mergeCell ref="C781:E781"/>
    <mergeCell ref="C779:E779"/>
    <mergeCell ref="C778:E778"/>
    <mergeCell ref="C777:E777"/>
    <mergeCell ref="C739:E739"/>
    <mergeCell ref="C737:E737"/>
    <mergeCell ref="C736:E736"/>
    <mergeCell ref="C735:E735"/>
    <mergeCell ref="C733:E733"/>
    <mergeCell ref="C732:E732"/>
    <mergeCell ref="C747:E747"/>
    <mergeCell ref="C745:E745"/>
    <mergeCell ref="C744:E744"/>
    <mergeCell ref="C743:E743"/>
    <mergeCell ref="C741:E741"/>
    <mergeCell ref="C740:E740"/>
    <mergeCell ref="C742:E742"/>
    <mergeCell ref="C760:E760"/>
    <mergeCell ref="C759:E759"/>
    <mergeCell ref="C757:E757"/>
    <mergeCell ref="C756:E756"/>
    <mergeCell ref="C755:E755"/>
    <mergeCell ref="C753:E753"/>
    <mergeCell ref="C752:E752"/>
    <mergeCell ref="C751:E751"/>
    <mergeCell ref="C749:E749"/>
    <mergeCell ref="C748:E748"/>
    <mergeCell ref="C767:E767"/>
    <mergeCell ref="C766:E766"/>
    <mergeCell ref="C765:E765"/>
    <mergeCell ref="C764:E764"/>
    <mergeCell ref="C763:E763"/>
    <mergeCell ref="C761:E761"/>
    <mergeCell ref="C775:E775"/>
    <mergeCell ref="C774:E774"/>
    <mergeCell ref="C773:E773"/>
    <mergeCell ref="C771:E771"/>
    <mergeCell ref="C770:E770"/>
    <mergeCell ref="C769:E769"/>
    <mergeCell ref="C787:E787"/>
    <mergeCell ref="C786:E786"/>
    <mergeCell ref="C785:E785"/>
    <mergeCell ref="C783:E783"/>
    <mergeCell ref="C772:E772"/>
    <mergeCell ref="C784:E784"/>
    <mergeCell ref="C797:E797"/>
    <mergeCell ref="C795:E795"/>
    <mergeCell ref="C794:E794"/>
    <mergeCell ref="C793:E793"/>
    <mergeCell ref="C791:E791"/>
    <mergeCell ref="C790:E790"/>
    <mergeCell ref="C805:E805"/>
    <mergeCell ref="C803:E803"/>
    <mergeCell ref="C802:E802"/>
    <mergeCell ref="C801:E801"/>
    <mergeCell ref="C799:E799"/>
    <mergeCell ref="C798:E798"/>
    <mergeCell ref="C800:E800"/>
    <mergeCell ref="C818:E818"/>
    <mergeCell ref="C817:E817"/>
    <mergeCell ref="C815:E815"/>
    <mergeCell ref="C814:E814"/>
    <mergeCell ref="C813:E813"/>
    <mergeCell ref="C812:E812"/>
    <mergeCell ref="C811:E811"/>
    <mergeCell ref="C810:E810"/>
    <mergeCell ref="C809:E809"/>
    <mergeCell ref="C807:E807"/>
    <mergeCell ref="C806:E806"/>
    <mergeCell ref="C826:E826"/>
    <mergeCell ref="C825:E825"/>
    <mergeCell ref="C823:E823"/>
    <mergeCell ref="C822:E822"/>
    <mergeCell ref="C821:E821"/>
    <mergeCell ref="C819:E819"/>
    <mergeCell ref="C834:E834"/>
    <mergeCell ref="C833:E833"/>
    <mergeCell ref="C831:E831"/>
    <mergeCell ref="C830:E830"/>
    <mergeCell ref="C829:E829"/>
    <mergeCell ref="C827:E827"/>
    <mergeCell ref="C828:E828"/>
    <mergeCell ref="C847:E847"/>
    <mergeCell ref="C846:E846"/>
    <mergeCell ref="C845:E845"/>
    <mergeCell ref="C843:E843"/>
    <mergeCell ref="C842:E842"/>
    <mergeCell ref="C844:E844"/>
    <mergeCell ref="C841:E841"/>
    <mergeCell ref="C839:E839"/>
    <mergeCell ref="C838:E838"/>
    <mergeCell ref="C837:E837"/>
    <mergeCell ref="C835:E835"/>
    <mergeCell ref="C855:E855"/>
    <mergeCell ref="C854:E854"/>
    <mergeCell ref="C853:E853"/>
    <mergeCell ref="C851:E851"/>
    <mergeCell ref="C850:E850"/>
    <mergeCell ref="C849:E849"/>
    <mergeCell ref="C863:E863"/>
    <mergeCell ref="C862:E862"/>
    <mergeCell ref="C860:E860"/>
    <mergeCell ref="C859:E859"/>
    <mergeCell ref="C858:E858"/>
    <mergeCell ref="C856:E856"/>
    <mergeCell ref="C876:E876"/>
    <mergeCell ref="C875:E875"/>
    <mergeCell ref="C874:E874"/>
    <mergeCell ref="C872:E872"/>
    <mergeCell ref="C871:E871"/>
    <mergeCell ref="C852:E852"/>
    <mergeCell ref="C870:E870"/>
    <mergeCell ref="C868:E868"/>
    <mergeCell ref="C867:E867"/>
    <mergeCell ref="C866:E866"/>
    <mergeCell ref="C864:E864"/>
    <mergeCell ref="C884:E884"/>
    <mergeCell ref="C883:E883"/>
    <mergeCell ref="C882:E882"/>
    <mergeCell ref="C880:E880"/>
    <mergeCell ref="C879:E879"/>
    <mergeCell ref="C878:E878"/>
    <mergeCell ref="C892:E892"/>
    <mergeCell ref="C891:E891"/>
    <mergeCell ref="C890:E890"/>
    <mergeCell ref="C888:E888"/>
    <mergeCell ref="C887:E887"/>
    <mergeCell ref="C886:E886"/>
    <mergeCell ref="C904:E904"/>
    <mergeCell ref="C903:E903"/>
    <mergeCell ref="C902:E902"/>
    <mergeCell ref="C900:E900"/>
    <mergeCell ref="C899:E899"/>
    <mergeCell ref="C898:E898"/>
    <mergeCell ref="C896:E896"/>
    <mergeCell ref="C895:E895"/>
    <mergeCell ref="C894:E894"/>
    <mergeCell ref="C914:E914"/>
    <mergeCell ref="C912:E912"/>
    <mergeCell ref="C911:E911"/>
    <mergeCell ref="C910:E910"/>
    <mergeCell ref="C908:E908"/>
    <mergeCell ref="C907:E907"/>
    <mergeCell ref="C922:E922"/>
    <mergeCell ref="C920:E920"/>
    <mergeCell ref="C919:E919"/>
    <mergeCell ref="C918:E918"/>
    <mergeCell ref="C916:E916"/>
    <mergeCell ref="C915:E915"/>
    <mergeCell ref="C917:E917"/>
    <mergeCell ref="A956:U956"/>
    <mergeCell ref="A946:B946"/>
    <mergeCell ref="A945:B945"/>
    <mergeCell ref="A944:B944"/>
    <mergeCell ref="A943:B943"/>
    <mergeCell ref="A942:U942"/>
    <mergeCell ref="A940:B940"/>
    <mergeCell ref="C944:E944"/>
    <mergeCell ref="C943:E943"/>
    <mergeCell ref="C940:E940"/>
    <mergeCell ref="G932:H932"/>
    <mergeCell ref="G931:H931"/>
    <mergeCell ref="G930:H930"/>
    <mergeCell ref="G928:H928"/>
    <mergeCell ref="C928:E928"/>
    <mergeCell ref="C927:E927"/>
    <mergeCell ref="C926:E926"/>
    <mergeCell ref="C924:E924"/>
    <mergeCell ref="C923:E923"/>
    <mergeCell ref="C967:E967"/>
    <mergeCell ref="C966:E966"/>
    <mergeCell ref="C931:E931"/>
    <mergeCell ref="C930:E930"/>
    <mergeCell ref="C980:E980"/>
    <mergeCell ref="C978:E978"/>
    <mergeCell ref="C977:E977"/>
    <mergeCell ref="C976:E976"/>
    <mergeCell ref="C975:E975"/>
    <mergeCell ref="C974:E974"/>
    <mergeCell ref="C973:E973"/>
    <mergeCell ref="C972:E972"/>
    <mergeCell ref="C939:E939"/>
    <mergeCell ref="C938:E938"/>
    <mergeCell ref="C936:E936"/>
    <mergeCell ref="C935:E935"/>
    <mergeCell ref="C934:E934"/>
    <mergeCell ref="C932:E932"/>
    <mergeCell ref="C933:E933"/>
    <mergeCell ref="C950:E950"/>
    <mergeCell ref="C949:E949"/>
    <mergeCell ref="C948:E948"/>
    <mergeCell ref="C947:E947"/>
    <mergeCell ref="C946:E946"/>
    <mergeCell ref="C945:E945"/>
    <mergeCell ref="C957:E957"/>
    <mergeCell ref="C955:E955"/>
    <mergeCell ref="C954:E954"/>
    <mergeCell ref="C953:E953"/>
    <mergeCell ref="C951:E951"/>
    <mergeCell ref="C989:E989"/>
    <mergeCell ref="C988:E988"/>
    <mergeCell ref="C987:E987"/>
    <mergeCell ref="C986:E986"/>
    <mergeCell ref="C985:E985"/>
    <mergeCell ref="C983:E983"/>
    <mergeCell ref="C995:E995"/>
    <mergeCell ref="C994:E994"/>
    <mergeCell ref="C993:E993"/>
    <mergeCell ref="C992:E992"/>
    <mergeCell ref="C991:E991"/>
    <mergeCell ref="C990:E990"/>
    <mergeCell ref="C959:E959"/>
    <mergeCell ref="C958:E958"/>
    <mergeCell ref="C1004:E1004"/>
    <mergeCell ref="C1003:E1003"/>
    <mergeCell ref="C1002:E1002"/>
    <mergeCell ref="C1000:E1000"/>
    <mergeCell ref="C999:E999"/>
    <mergeCell ref="C998:E998"/>
    <mergeCell ref="C997:E997"/>
    <mergeCell ref="C996:E996"/>
    <mergeCell ref="C965:E965"/>
    <mergeCell ref="C964:E964"/>
    <mergeCell ref="C963:E963"/>
    <mergeCell ref="C962:E962"/>
    <mergeCell ref="C961:E961"/>
    <mergeCell ref="C960:E960"/>
    <mergeCell ref="C971:E971"/>
    <mergeCell ref="C970:E970"/>
    <mergeCell ref="C969:E969"/>
    <mergeCell ref="C968:E968"/>
    <mergeCell ref="C1010:E1010"/>
    <mergeCell ref="C1009:E1009"/>
    <mergeCell ref="C1008:E1008"/>
    <mergeCell ref="C1007:E1007"/>
    <mergeCell ref="C1005:E1005"/>
    <mergeCell ref="C1017:E1017"/>
    <mergeCell ref="C1016:E1016"/>
    <mergeCell ref="C1015:E1015"/>
    <mergeCell ref="C1014:E1014"/>
    <mergeCell ref="C1013:E1013"/>
    <mergeCell ref="C1012:E1012"/>
    <mergeCell ref="C1023:E1023"/>
    <mergeCell ref="C1022:E1022"/>
    <mergeCell ref="C1021:E1021"/>
    <mergeCell ref="C1020:E1020"/>
    <mergeCell ref="C1019:E1019"/>
    <mergeCell ref="C1018:E1018"/>
    <mergeCell ref="C1032:E1032"/>
    <mergeCell ref="C1031:E1031"/>
    <mergeCell ref="C1030:E1030"/>
    <mergeCell ref="C1029:E1029"/>
    <mergeCell ref="C1078:E1078"/>
    <mergeCell ref="C1077:E1077"/>
    <mergeCell ref="C1076:E1076"/>
    <mergeCell ref="C1075:E1075"/>
    <mergeCell ref="C1073:E1073"/>
    <mergeCell ref="C1072:E1072"/>
    <mergeCell ref="C1038:E1038"/>
    <mergeCell ref="C1037:E1037"/>
    <mergeCell ref="C1036:E1036"/>
    <mergeCell ref="C1035:E1035"/>
    <mergeCell ref="C1034:E1034"/>
    <mergeCell ref="C1033:E1033"/>
    <mergeCell ref="C1046:E1046"/>
    <mergeCell ref="C1045:E1045"/>
    <mergeCell ref="C1043:E1043"/>
    <mergeCell ref="C1041:E1041"/>
    <mergeCell ref="C1040:E1040"/>
    <mergeCell ref="C1039:E1039"/>
    <mergeCell ref="C1052:E1052"/>
    <mergeCell ref="C1051:E1051"/>
    <mergeCell ref="C1050:E1050"/>
    <mergeCell ref="C1049:E1049"/>
    <mergeCell ref="C1048:E1048"/>
    <mergeCell ref="C1047:E1047"/>
    <mergeCell ref="A1044:U1044"/>
    <mergeCell ref="A1050:B1050"/>
    <mergeCell ref="A1068:B1068"/>
    <mergeCell ref="A1049:B1049"/>
    <mergeCell ref="C1055:E1055"/>
    <mergeCell ref="C1054:E1054"/>
    <mergeCell ref="C1053:E1053"/>
    <mergeCell ref="C1106:E1106"/>
    <mergeCell ref="C1104:E1104"/>
    <mergeCell ref="C1103:E1103"/>
    <mergeCell ref="C1102:E1102"/>
    <mergeCell ref="C1101:E1101"/>
    <mergeCell ref="C1100:E1100"/>
    <mergeCell ref="C1063:E1063"/>
    <mergeCell ref="C1062:E1062"/>
    <mergeCell ref="C1061:E1061"/>
    <mergeCell ref="C1060:E1060"/>
    <mergeCell ref="C1059:E1059"/>
    <mergeCell ref="C1058:E1058"/>
    <mergeCell ref="C1071:E1071"/>
    <mergeCell ref="C1069:E1069"/>
    <mergeCell ref="C1068:E1068"/>
    <mergeCell ref="C1067:E1067"/>
    <mergeCell ref="C1066:E1066"/>
    <mergeCell ref="C1064:E1064"/>
    <mergeCell ref="C1081:E1081"/>
    <mergeCell ref="C1080:E1080"/>
    <mergeCell ref="C1057:E1057"/>
    <mergeCell ref="C1267:E1267"/>
    <mergeCell ref="C1266:E1266"/>
    <mergeCell ref="C1265:E1265"/>
    <mergeCell ref="C1264:E1264"/>
    <mergeCell ref="C1263:E1263"/>
    <mergeCell ref="C1274:E1274"/>
    <mergeCell ref="C1273:E1273"/>
    <mergeCell ref="C1272:E1272"/>
    <mergeCell ref="C1271:E1271"/>
    <mergeCell ref="C1270:E1270"/>
    <mergeCell ref="C1269:E1269"/>
    <mergeCell ref="C1246:E1246"/>
    <mergeCell ref="C1245:E1245"/>
    <mergeCell ref="C1244:E1244"/>
    <mergeCell ref="C1243:E1243"/>
    <mergeCell ref="C1242:E1242"/>
    <mergeCell ref="C1255:E1255"/>
    <mergeCell ref="C1254:E1254"/>
    <mergeCell ref="C1253:E1253"/>
    <mergeCell ref="C1252:E1252"/>
    <mergeCell ref="C1251:E1251"/>
    <mergeCell ref="C1250:E1250"/>
    <mergeCell ref="C1249:E1249"/>
    <mergeCell ref="C1248:E1248"/>
    <mergeCell ref="C1247:E1247"/>
    <mergeCell ref="C1278:E1278"/>
    <mergeCell ref="C1277:E1277"/>
    <mergeCell ref="C1276:E1276"/>
    <mergeCell ref="C1275:E1275"/>
    <mergeCell ref="C1326:E1326"/>
    <mergeCell ref="C1325:E1325"/>
    <mergeCell ref="C1324:E1324"/>
    <mergeCell ref="C1323:E1323"/>
    <mergeCell ref="C1322:E1322"/>
    <mergeCell ref="C1320:E1320"/>
    <mergeCell ref="C1284:E1284"/>
    <mergeCell ref="C1283:E1283"/>
    <mergeCell ref="C1282:E1282"/>
    <mergeCell ref="C1281:E1281"/>
    <mergeCell ref="C1280:E1280"/>
    <mergeCell ref="C1279:E1279"/>
    <mergeCell ref="C1256:E1256"/>
    <mergeCell ref="C1293:E1293"/>
    <mergeCell ref="C1292:E1292"/>
    <mergeCell ref="C1291:E1291"/>
    <mergeCell ref="C1290:E1290"/>
    <mergeCell ref="C1289:E1289"/>
    <mergeCell ref="C1288:E1288"/>
    <mergeCell ref="C1287:E1287"/>
    <mergeCell ref="C1286:E1286"/>
    <mergeCell ref="C1285:E1285"/>
    <mergeCell ref="C1262:E1262"/>
    <mergeCell ref="C1261:E1261"/>
    <mergeCell ref="C1260:E1260"/>
    <mergeCell ref="C1259:E1259"/>
    <mergeCell ref="C1258:E1258"/>
    <mergeCell ref="C1257:E1257"/>
    <mergeCell ref="C1297:E1297"/>
    <mergeCell ref="C1296:E1296"/>
    <mergeCell ref="C1295:E1295"/>
    <mergeCell ref="C1294:E1294"/>
    <mergeCell ref="C1347:E1347"/>
    <mergeCell ref="C1346:E1346"/>
    <mergeCell ref="C1345:E1345"/>
    <mergeCell ref="C1344:E1344"/>
    <mergeCell ref="C1343:E1343"/>
    <mergeCell ref="C1342:E1342"/>
    <mergeCell ref="C1315:E1315"/>
    <mergeCell ref="C1314:E1314"/>
    <mergeCell ref="C1313:E1313"/>
    <mergeCell ref="C1312:E1312"/>
    <mergeCell ref="C1299:E1299"/>
    <mergeCell ref="C1298:E1298"/>
    <mergeCell ref="C1351:E1351"/>
    <mergeCell ref="C1350:E1350"/>
    <mergeCell ref="C1349:E1349"/>
    <mergeCell ref="C1348:E1348"/>
    <mergeCell ref="C1407:E1407"/>
    <mergeCell ref="C1357:E1357"/>
    <mergeCell ref="C1356:E1356"/>
    <mergeCell ref="C1355:E1355"/>
    <mergeCell ref="C1354:E1354"/>
    <mergeCell ref="C1353:E1353"/>
    <mergeCell ref="C1352:E1352"/>
    <mergeCell ref="C1327:E1327"/>
    <mergeCell ref="C1366:E1366"/>
    <mergeCell ref="C1365:E1365"/>
    <mergeCell ref="C1364:E1364"/>
    <mergeCell ref="C1363:E1363"/>
    <mergeCell ref="C1362:E1362"/>
    <mergeCell ref="C1361:E1361"/>
    <mergeCell ref="C1360:E1360"/>
    <mergeCell ref="C1359:E1359"/>
    <mergeCell ref="C1358:E1358"/>
    <mergeCell ref="C1335:E1335"/>
    <mergeCell ref="C1334:E1334"/>
    <mergeCell ref="C1333:E1333"/>
    <mergeCell ref="C1330:E1330"/>
    <mergeCell ref="C1329:E1329"/>
    <mergeCell ref="C1328:E1328"/>
    <mergeCell ref="C1379:E1379"/>
    <mergeCell ref="C1378:E1378"/>
    <mergeCell ref="C1377:E1377"/>
    <mergeCell ref="C1376:E1376"/>
    <mergeCell ref="C1375:E1375"/>
    <mergeCell ref="C1374:E1374"/>
    <mergeCell ref="C1389:E1389"/>
    <mergeCell ref="C1388:E1388"/>
    <mergeCell ref="C1387:E1387"/>
    <mergeCell ref="C1395:E1395"/>
    <mergeCell ref="C1394:E1394"/>
    <mergeCell ref="C1393:E1393"/>
    <mergeCell ref="C1392:E1392"/>
    <mergeCell ref="C1391:E1391"/>
    <mergeCell ref="C1390:E1390"/>
    <mergeCell ref="C1367:E1367"/>
    <mergeCell ref="C1406:E1406"/>
    <mergeCell ref="C1405:E1405"/>
    <mergeCell ref="C1404:E1404"/>
    <mergeCell ref="C1402:E1402"/>
    <mergeCell ref="C1400:E1400"/>
    <mergeCell ref="C1399:E1399"/>
    <mergeCell ref="C1398:E1398"/>
    <mergeCell ref="C1397:E1397"/>
    <mergeCell ref="C1396:E1396"/>
    <mergeCell ref="C1373:E1373"/>
    <mergeCell ref="C1372:E1372"/>
    <mergeCell ref="C1371:E1371"/>
    <mergeCell ref="C1370:E1370"/>
    <mergeCell ref="C1369:E1369"/>
    <mergeCell ref="C1368:E1368"/>
    <mergeCell ref="C1386:E1386"/>
    <mergeCell ref="C1413:E1413"/>
    <mergeCell ref="C1412:E1412"/>
    <mergeCell ref="C1411:E1411"/>
    <mergeCell ref="C1410:E1410"/>
    <mergeCell ref="C1409:E1409"/>
    <mergeCell ref="C1408:E1408"/>
    <mergeCell ref="C1419:E1419"/>
    <mergeCell ref="C1418:E1418"/>
    <mergeCell ref="C1417:E1417"/>
    <mergeCell ref="C1416:E1416"/>
    <mergeCell ref="C1415:E1415"/>
    <mergeCell ref="C1414:E1414"/>
    <mergeCell ref="C1425:E1425"/>
    <mergeCell ref="C1424:E1424"/>
    <mergeCell ref="C1423:E1423"/>
    <mergeCell ref="C1422:E1422"/>
    <mergeCell ref="C1421:E1421"/>
    <mergeCell ref="C1420:E1420"/>
    <mergeCell ref="C1458:E1458"/>
    <mergeCell ref="C1457:E1457"/>
    <mergeCell ref="C1456:E1456"/>
    <mergeCell ref="C1455:E1455"/>
    <mergeCell ref="C1454:E1454"/>
    <mergeCell ref="C1453:E1453"/>
    <mergeCell ref="C1429:E1429"/>
    <mergeCell ref="C1428:E1428"/>
    <mergeCell ref="C1427:E1427"/>
    <mergeCell ref="C1426:E1426"/>
    <mergeCell ref="C1464:E1464"/>
    <mergeCell ref="C1463:E1463"/>
    <mergeCell ref="C1462:E1462"/>
    <mergeCell ref="C1461:E1461"/>
    <mergeCell ref="C1460:E1460"/>
    <mergeCell ref="C1459:E1459"/>
    <mergeCell ref="C1435:E1435"/>
    <mergeCell ref="C1434:E1434"/>
    <mergeCell ref="C1433:E1433"/>
    <mergeCell ref="C1432:E1432"/>
    <mergeCell ref="C1431:E1431"/>
    <mergeCell ref="C1430:E1430"/>
    <mergeCell ref="C1445:E1445"/>
    <mergeCell ref="C1444:E1444"/>
    <mergeCell ref="C1443:E1443"/>
    <mergeCell ref="C1441:E1441"/>
    <mergeCell ref="C1440:E1440"/>
    <mergeCell ref="C1439:E1439"/>
    <mergeCell ref="C1438:E1438"/>
    <mergeCell ref="C1437:E1437"/>
    <mergeCell ref="C1436:E1436"/>
    <mergeCell ref="C1468:E1468"/>
    <mergeCell ref="C1467:E1467"/>
    <mergeCell ref="C1466:E1466"/>
    <mergeCell ref="C1465:E1465"/>
    <mergeCell ref="C1504:E1504"/>
    <mergeCell ref="C1503:E1503"/>
    <mergeCell ref="C1502:E1502"/>
    <mergeCell ref="C1501:E1501"/>
    <mergeCell ref="C1500:E1500"/>
    <mergeCell ref="C1499:E1499"/>
    <mergeCell ref="C1474:E1474"/>
    <mergeCell ref="C1473:E1473"/>
    <mergeCell ref="C1472:E1472"/>
    <mergeCell ref="C1471:E1471"/>
    <mergeCell ref="C1470:E1470"/>
    <mergeCell ref="C1469:E1469"/>
    <mergeCell ref="C1446:E1446"/>
    <mergeCell ref="C1485:E1485"/>
    <mergeCell ref="C1484:E1484"/>
    <mergeCell ref="C1483:E1483"/>
    <mergeCell ref="C1482:E1482"/>
    <mergeCell ref="C1481:E1481"/>
    <mergeCell ref="C1480:E1480"/>
    <mergeCell ref="C1479:E1479"/>
    <mergeCell ref="C1476:E1476"/>
    <mergeCell ref="C1475:E1475"/>
    <mergeCell ref="C1452:E1452"/>
    <mergeCell ref="C1451:E1451"/>
    <mergeCell ref="C1450:E1450"/>
    <mergeCell ref="C1449:E1449"/>
    <mergeCell ref="C1448:E1448"/>
    <mergeCell ref="C1447:E1447"/>
    <mergeCell ref="C1513:E1513"/>
    <mergeCell ref="C1512:E1512"/>
    <mergeCell ref="C1511:E1511"/>
    <mergeCell ref="C1510:E1510"/>
    <mergeCell ref="C1509:E1509"/>
    <mergeCell ref="C1486:E1486"/>
    <mergeCell ref="C1523:E1523"/>
    <mergeCell ref="C1522:E1522"/>
    <mergeCell ref="C1521:E1521"/>
    <mergeCell ref="C1520:E1520"/>
    <mergeCell ref="C1519:E1519"/>
    <mergeCell ref="C1518:E1518"/>
    <mergeCell ref="C1517:E1517"/>
    <mergeCell ref="C1516:E1516"/>
    <mergeCell ref="C1515:E1515"/>
    <mergeCell ref="C1492:E1492"/>
    <mergeCell ref="C1491:E1491"/>
    <mergeCell ref="C1490:E1490"/>
    <mergeCell ref="C1489:E1489"/>
    <mergeCell ref="C1488:E1488"/>
    <mergeCell ref="C1487:E1487"/>
    <mergeCell ref="C1498:E1498"/>
    <mergeCell ref="C1497:E1497"/>
    <mergeCell ref="C1496:E1496"/>
    <mergeCell ref="C1495:E1495"/>
    <mergeCell ref="C1494:E1494"/>
    <mergeCell ref="C1493:E1493"/>
    <mergeCell ref="G15:H15"/>
    <mergeCell ref="G14:H14"/>
    <mergeCell ref="G13:H13"/>
    <mergeCell ref="G12:H12"/>
    <mergeCell ref="G10:H10"/>
    <mergeCell ref="G82:H82"/>
    <mergeCell ref="G81:H81"/>
    <mergeCell ref="G79:H79"/>
    <mergeCell ref="G78:H78"/>
    <mergeCell ref="G77:H77"/>
    <mergeCell ref="G33:H33"/>
    <mergeCell ref="G32:H32"/>
    <mergeCell ref="G31:H31"/>
    <mergeCell ref="G30:H30"/>
    <mergeCell ref="G29:H29"/>
    <mergeCell ref="G28:H28"/>
    <mergeCell ref="G40:H40"/>
    <mergeCell ref="G38:H38"/>
    <mergeCell ref="G37:H37"/>
    <mergeCell ref="G36:H36"/>
    <mergeCell ref="G54:H54"/>
    <mergeCell ref="G66:H66"/>
    <mergeCell ref="G65:H65"/>
    <mergeCell ref="G64:H64"/>
    <mergeCell ref="G62:H62"/>
    <mergeCell ref="G61:H61"/>
    <mergeCell ref="G60:H60"/>
    <mergeCell ref="G72:H72"/>
    <mergeCell ref="G71:H71"/>
    <mergeCell ref="G35:H35"/>
    <mergeCell ref="G34:H34"/>
    <mergeCell ref="G46:H46"/>
    <mergeCell ref="C1550:E1550"/>
    <mergeCell ref="C1549:E1549"/>
    <mergeCell ref="C1548:E1548"/>
    <mergeCell ref="C1524:E1524"/>
    <mergeCell ref="G27:H27"/>
    <mergeCell ref="G26:H26"/>
    <mergeCell ref="G25:H25"/>
    <mergeCell ref="G24:H24"/>
    <mergeCell ref="G23:H23"/>
    <mergeCell ref="C1530:E1530"/>
    <mergeCell ref="C1529:E1529"/>
    <mergeCell ref="C1528:E1528"/>
    <mergeCell ref="C1527:E1527"/>
    <mergeCell ref="C1526:E1526"/>
    <mergeCell ref="C1525:E1525"/>
    <mergeCell ref="C1537:E1537"/>
    <mergeCell ref="C1536:E1536"/>
    <mergeCell ref="C1535:E1535"/>
    <mergeCell ref="C1533:E1533"/>
    <mergeCell ref="C1532:E1532"/>
    <mergeCell ref="C1531:E1531"/>
    <mergeCell ref="C1508:E1508"/>
    <mergeCell ref="C1507:E1507"/>
    <mergeCell ref="C1506:E1506"/>
    <mergeCell ref="C1505:E1505"/>
    <mergeCell ref="C1543:E1543"/>
    <mergeCell ref="C1542:E1542"/>
    <mergeCell ref="C1541:E1541"/>
    <mergeCell ref="C1540:E1540"/>
    <mergeCell ref="C1539:E1539"/>
    <mergeCell ref="C1538:E1538"/>
    <mergeCell ref="C1514:E1514"/>
    <mergeCell ref="C1592:E1592"/>
    <mergeCell ref="C1591:E1591"/>
    <mergeCell ref="C1590:E1590"/>
    <mergeCell ref="C1589:E1589"/>
    <mergeCell ref="C1588:E1588"/>
    <mergeCell ref="C1587:E1587"/>
    <mergeCell ref="G16:H16"/>
    <mergeCell ref="C1575:E1575"/>
    <mergeCell ref="C1574:E1574"/>
    <mergeCell ref="C1573:E1573"/>
    <mergeCell ref="C1572:E1572"/>
    <mergeCell ref="C1571:E1571"/>
    <mergeCell ref="C1570:E1570"/>
    <mergeCell ref="C1581:E1581"/>
    <mergeCell ref="C1580:E1580"/>
    <mergeCell ref="C1579:E1579"/>
    <mergeCell ref="C1578:E1578"/>
    <mergeCell ref="C1577:E1577"/>
    <mergeCell ref="C1576:E1576"/>
    <mergeCell ref="C1562:E1562"/>
    <mergeCell ref="C1561:E1561"/>
    <mergeCell ref="C1560:E1560"/>
    <mergeCell ref="C1563:E1563"/>
    <mergeCell ref="G22:H22"/>
    <mergeCell ref="G21:H21"/>
    <mergeCell ref="G20:H20"/>
    <mergeCell ref="G19:H19"/>
    <mergeCell ref="G17:H17"/>
    <mergeCell ref="G50:H50"/>
    <mergeCell ref="G49:H49"/>
    <mergeCell ref="G48:H48"/>
    <mergeCell ref="G47:H47"/>
    <mergeCell ref="C1586:E1586"/>
    <mergeCell ref="C1585:E1585"/>
    <mergeCell ref="C1584:E1584"/>
    <mergeCell ref="C1583:E1583"/>
    <mergeCell ref="C1582:E1582"/>
    <mergeCell ref="G51:H51"/>
    <mergeCell ref="G76:H76"/>
    <mergeCell ref="G75:H75"/>
    <mergeCell ref="G74:H74"/>
    <mergeCell ref="G73:H73"/>
    <mergeCell ref="C1569:E1569"/>
    <mergeCell ref="C1568:E1568"/>
    <mergeCell ref="C1567:E1567"/>
    <mergeCell ref="C1566:E1566"/>
    <mergeCell ref="C1565:E1565"/>
    <mergeCell ref="C1564:E1564"/>
    <mergeCell ref="C1547:E1547"/>
    <mergeCell ref="C1546:E1546"/>
    <mergeCell ref="C1545:E1545"/>
    <mergeCell ref="C1544:E1544"/>
    <mergeCell ref="C1553:E1553"/>
    <mergeCell ref="C1552:E1552"/>
    <mergeCell ref="C1551:E1551"/>
    <mergeCell ref="G100:H100"/>
    <mergeCell ref="G99:H99"/>
    <mergeCell ref="G98:H98"/>
    <mergeCell ref="G97:H97"/>
    <mergeCell ref="G116:H116"/>
    <mergeCell ref="G115:H115"/>
    <mergeCell ref="G114:H114"/>
    <mergeCell ref="G113:H113"/>
    <mergeCell ref="G112:H112"/>
    <mergeCell ref="G45:H45"/>
    <mergeCell ref="G44:H44"/>
    <mergeCell ref="G43:H43"/>
    <mergeCell ref="G42:H42"/>
    <mergeCell ref="G41:H41"/>
    <mergeCell ref="G53:H53"/>
    <mergeCell ref="G111:H111"/>
    <mergeCell ref="G110:H110"/>
    <mergeCell ref="G109:H109"/>
    <mergeCell ref="G108:H108"/>
    <mergeCell ref="G107:H107"/>
    <mergeCell ref="G106:H106"/>
    <mergeCell ref="G105:H105"/>
    <mergeCell ref="G104:H104"/>
    <mergeCell ref="G103:H103"/>
    <mergeCell ref="G59:H59"/>
    <mergeCell ref="G58:H58"/>
    <mergeCell ref="G57:H57"/>
    <mergeCell ref="G56:H56"/>
    <mergeCell ref="G55:H55"/>
    <mergeCell ref="G52:H52"/>
    <mergeCell ref="G117:H117"/>
    <mergeCell ref="G131:H131"/>
    <mergeCell ref="G130:H130"/>
    <mergeCell ref="G128:H128"/>
    <mergeCell ref="G127:H127"/>
    <mergeCell ref="G126:H126"/>
    <mergeCell ref="G124:H124"/>
    <mergeCell ref="G125:H125"/>
    <mergeCell ref="G134:H134"/>
    <mergeCell ref="G158:H158"/>
    <mergeCell ref="G70:H70"/>
    <mergeCell ref="G69:H69"/>
    <mergeCell ref="G68:H68"/>
    <mergeCell ref="G67:H67"/>
    <mergeCell ref="G87:H87"/>
    <mergeCell ref="G86:H86"/>
    <mergeCell ref="G85:H85"/>
    <mergeCell ref="G84:H84"/>
    <mergeCell ref="G83:H83"/>
    <mergeCell ref="G137:H137"/>
    <mergeCell ref="G136:H136"/>
    <mergeCell ref="G135:H135"/>
    <mergeCell ref="G133:H133"/>
    <mergeCell ref="G132:H132"/>
    <mergeCell ref="G96:H96"/>
    <mergeCell ref="G95:H95"/>
    <mergeCell ref="G94:H94"/>
    <mergeCell ref="G92:H92"/>
    <mergeCell ref="G89:H89"/>
    <mergeCell ref="G88:H88"/>
    <mergeCell ref="G102:H102"/>
    <mergeCell ref="G101:H101"/>
    <mergeCell ref="A188:B188"/>
    <mergeCell ref="J167:M167"/>
    <mergeCell ref="J165:M165"/>
    <mergeCell ref="J164:M164"/>
    <mergeCell ref="G164:H164"/>
    <mergeCell ref="G163:H163"/>
    <mergeCell ref="G161:H161"/>
    <mergeCell ref="G160:H160"/>
    <mergeCell ref="G159:H159"/>
    <mergeCell ref="G123:H123"/>
    <mergeCell ref="G122:H122"/>
    <mergeCell ref="G120:H120"/>
    <mergeCell ref="G119:H119"/>
    <mergeCell ref="G118:H118"/>
    <mergeCell ref="C165:E165"/>
    <mergeCell ref="C164:E164"/>
    <mergeCell ref="C163:E163"/>
    <mergeCell ref="C161:E161"/>
    <mergeCell ref="C175:E175"/>
    <mergeCell ref="C174:E174"/>
    <mergeCell ref="C173:E173"/>
    <mergeCell ref="C171:E171"/>
    <mergeCell ref="C170:E170"/>
    <mergeCell ref="C169:E169"/>
    <mergeCell ref="C138:E138"/>
    <mergeCell ref="C137:E137"/>
    <mergeCell ref="C136:E136"/>
    <mergeCell ref="C135:E135"/>
    <mergeCell ref="G180:H180"/>
    <mergeCell ref="G179:H179"/>
    <mergeCell ref="G178:H178"/>
    <mergeCell ref="J135:M135"/>
    <mergeCell ref="C191:E191"/>
    <mergeCell ref="G148:H148"/>
    <mergeCell ref="G147:H147"/>
    <mergeCell ref="G146:H146"/>
    <mergeCell ref="G145:H145"/>
    <mergeCell ref="G143:H143"/>
    <mergeCell ref="G149:H149"/>
    <mergeCell ref="G157:H157"/>
    <mergeCell ref="G156:H156"/>
    <mergeCell ref="G155:H155"/>
    <mergeCell ref="G153:H153"/>
    <mergeCell ref="G152:H152"/>
    <mergeCell ref="G151:H151"/>
    <mergeCell ref="A183:U183"/>
    <mergeCell ref="A181:B181"/>
    <mergeCell ref="A180:B180"/>
    <mergeCell ref="A179:B179"/>
    <mergeCell ref="A178:B178"/>
    <mergeCell ref="A176:B176"/>
    <mergeCell ref="C180:E180"/>
    <mergeCell ref="C179:E179"/>
    <mergeCell ref="C178:E178"/>
    <mergeCell ref="C176:E176"/>
    <mergeCell ref="G167:H167"/>
    <mergeCell ref="G165:H165"/>
    <mergeCell ref="G174:H174"/>
    <mergeCell ref="G173:H173"/>
    <mergeCell ref="G171:H171"/>
    <mergeCell ref="G170:H170"/>
    <mergeCell ref="G169:H169"/>
    <mergeCell ref="G168:H168"/>
    <mergeCell ref="G181:H181"/>
    <mergeCell ref="G191:H191"/>
    <mergeCell ref="G190:H190"/>
    <mergeCell ref="G234:H234"/>
    <mergeCell ref="G233:H233"/>
    <mergeCell ref="G232:H232"/>
    <mergeCell ref="G246:H246"/>
    <mergeCell ref="G245:H245"/>
    <mergeCell ref="G243:H243"/>
    <mergeCell ref="G242:H242"/>
    <mergeCell ref="G241:H241"/>
    <mergeCell ref="G239:H239"/>
    <mergeCell ref="G251:H251"/>
    <mergeCell ref="G250:H250"/>
    <mergeCell ref="G249:H249"/>
    <mergeCell ref="G247:H247"/>
    <mergeCell ref="G200:H200"/>
    <mergeCell ref="G199:H199"/>
    <mergeCell ref="G198:H198"/>
    <mergeCell ref="G197:H197"/>
    <mergeCell ref="G194:H194"/>
    <mergeCell ref="G193:H193"/>
    <mergeCell ref="G192:H192"/>
    <mergeCell ref="G196:H196"/>
    <mergeCell ref="G195:H195"/>
    <mergeCell ref="G208:H208"/>
    <mergeCell ref="G205:H205"/>
    <mergeCell ref="G204:H204"/>
    <mergeCell ref="G203:H203"/>
    <mergeCell ref="G248:H248"/>
    <mergeCell ref="G244:H244"/>
    <mergeCell ref="G236:H236"/>
    <mergeCell ref="G240:H240"/>
    <mergeCell ref="G257:H257"/>
    <mergeCell ref="G256:H256"/>
    <mergeCell ref="G255:H255"/>
    <mergeCell ref="G253:H253"/>
    <mergeCell ref="G252:H252"/>
    <mergeCell ref="G254:H254"/>
    <mergeCell ref="G266:H266"/>
    <mergeCell ref="G265:H265"/>
    <mergeCell ref="G264:H264"/>
    <mergeCell ref="G262:H262"/>
    <mergeCell ref="G261:H261"/>
    <mergeCell ref="G260:H260"/>
    <mergeCell ref="G276:H276"/>
    <mergeCell ref="G224:H224"/>
    <mergeCell ref="G223:H223"/>
    <mergeCell ref="G222:H222"/>
    <mergeCell ref="G220:H220"/>
    <mergeCell ref="G274:H274"/>
    <mergeCell ref="G273:H273"/>
    <mergeCell ref="G272:H272"/>
    <mergeCell ref="G270:H270"/>
    <mergeCell ref="G269:H269"/>
    <mergeCell ref="G268:H268"/>
    <mergeCell ref="G231:H231"/>
    <mergeCell ref="G230:H230"/>
    <mergeCell ref="G229:H229"/>
    <mergeCell ref="G228:H228"/>
    <mergeCell ref="G227:H227"/>
    <mergeCell ref="G226:H226"/>
    <mergeCell ref="G238:H238"/>
    <mergeCell ref="G237:H237"/>
    <mergeCell ref="G235:H235"/>
    <mergeCell ref="G285:H285"/>
    <mergeCell ref="G284:H284"/>
    <mergeCell ref="G282:H282"/>
    <mergeCell ref="G281:H281"/>
    <mergeCell ref="G283:H283"/>
    <mergeCell ref="G294:H294"/>
    <mergeCell ref="G293:H293"/>
    <mergeCell ref="G292:H292"/>
    <mergeCell ref="G291:H291"/>
    <mergeCell ref="G290:H290"/>
    <mergeCell ref="G289:H289"/>
    <mergeCell ref="G305:H305"/>
    <mergeCell ref="G304:H304"/>
    <mergeCell ref="G303:H303"/>
    <mergeCell ref="G302:H302"/>
    <mergeCell ref="G301:H301"/>
    <mergeCell ref="G300:H300"/>
    <mergeCell ref="G298:H298"/>
    <mergeCell ref="G297:H297"/>
    <mergeCell ref="G296:H296"/>
    <mergeCell ref="G295:H295"/>
    <mergeCell ref="G288:H288"/>
    <mergeCell ref="G287:H287"/>
    <mergeCell ref="G286:H286"/>
    <mergeCell ref="G371:H371"/>
    <mergeCell ref="G365:H365"/>
    <mergeCell ref="G364:H364"/>
    <mergeCell ref="G362:H362"/>
    <mergeCell ref="G361:H361"/>
    <mergeCell ref="G360:H360"/>
    <mergeCell ref="G358:H358"/>
    <mergeCell ref="G318:H318"/>
    <mergeCell ref="G317:H317"/>
    <mergeCell ref="G316:H316"/>
    <mergeCell ref="G315:H315"/>
    <mergeCell ref="G307:H307"/>
    <mergeCell ref="G306:H306"/>
    <mergeCell ref="G308:H308"/>
    <mergeCell ref="G331:H331"/>
    <mergeCell ref="G323:H323"/>
    <mergeCell ref="G322:H322"/>
    <mergeCell ref="G321:H321"/>
    <mergeCell ref="G320:H320"/>
    <mergeCell ref="G319:H319"/>
    <mergeCell ref="G334:H334"/>
    <mergeCell ref="G339:H339"/>
    <mergeCell ref="G337:H337"/>
    <mergeCell ref="G336:H336"/>
    <mergeCell ref="G335:H335"/>
    <mergeCell ref="G333:H333"/>
    <mergeCell ref="G332:H332"/>
    <mergeCell ref="G309:H309"/>
    <mergeCell ref="G312:H312"/>
    <mergeCell ref="G327:H327"/>
    <mergeCell ref="G429:H429"/>
    <mergeCell ref="G428:H428"/>
    <mergeCell ref="G426:H426"/>
    <mergeCell ref="G425:H425"/>
    <mergeCell ref="G448:H448"/>
    <mergeCell ref="G384:H384"/>
    <mergeCell ref="G382:H382"/>
    <mergeCell ref="G381:H381"/>
    <mergeCell ref="G380:H380"/>
    <mergeCell ref="G343:H343"/>
    <mergeCell ref="G342:H342"/>
    <mergeCell ref="G341:H341"/>
    <mergeCell ref="G340:H340"/>
    <mergeCell ref="G394:H394"/>
    <mergeCell ref="G393:H393"/>
    <mergeCell ref="G392:H392"/>
    <mergeCell ref="G390:H390"/>
    <mergeCell ref="G389:H389"/>
    <mergeCell ref="G388:H388"/>
    <mergeCell ref="G349:H349"/>
    <mergeCell ref="G348:H348"/>
    <mergeCell ref="G347:H347"/>
    <mergeCell ref="G346:H346"/>
    <mergeCell ref="G345:H345"/>
    <mergeCell ref="G344:H344"/>
    <mergeCell ref="G357:H357"/>
    <mergeCell ref="G356:H356"/>
    <mergeCell ref="G354:H354"/>
    <mergeCell ref="G353:H353"/>
    <mergeCell ref="G352:H352"/>
    <mergeCell ref="G350:H350"/>
    <mergeCell ref="G359:H359"/>
    <mergeCell ref="G460:H460"/>
    <mergeCell ref="G459:H459"/>
    <mergeCell ref="G458:H458"/>
    <mergeCell ref="G457:H457"/>
    <mergeCell ref="G456:H456"/>
    <mergeCell ref="G455:H455"/>
    <mergeCell ref="G466:H466"/>
    <mergeCell ref="G465:H465"/>
    <mergeCell ref="G464:H464"/>
    <mergeCell ref="G397:H397"/>
    <mergeCell ref="G396:H396"/>
    <mergeCell ref="G450:H450"/>
    <mergeCell ref="G449:H449"/>
    <mergeCell ref="G447:H447"/>
    <mergeCell ref="G446:H446"/>
    <mergeCell ref="G445:H445"/>
    <mergeCell ref="G444:H444"/>
    <mergeCell ref="G408:H408"/>
    <mergeCell ref="G406:H406"/>
    <mergeCell ref="G405:H405"/>
    <mergeCell ref="G404:H404"/>
    <mergeCell ref="G402:H402"/>
    <mergeCell ref="G401:H401"/>
    <mergeCell ref="G403:H403"/>
    <mergeCell ref="G416:H416"/>
    <mergeCell ref="G414:H414"/>
    <mergeCell ref="G413:H413"/>
    <mergeCell ref="G412:H412"/>
    <mergeCell ref="G410:H410"/>
    <mergeCell ref="G409:H409"/>
    <mergeCell ref="G424:H424"/>
    <mergeCell ref="G422:H422"/>
    <mergeCell ref="G436:H436"/>
    <mergeCell ref="G435:H435"/>
    <mergeCell ref="G434:H434"/>
    <mergeCell ref="G433:H433"/>
    <mergeCell ref="G432:H432"/>
    <mergeCell ref="G430:H430"/>
    <mergeCell ref="G431:H431"/>
    <mergeCell ref="G443:H443"/>
    <mergeCell ref="G442:H442"/>
    <mergeCell ref="G441:H441"/>
    <mergeCell ref="G440:H440"/>
    <mergeCell ref="G439:H439"/>
    <mergeCell ref="G437:H437"/>
    <mergeCell ref="G454:H454"/>
    <mergeCell ref="G453:H453"/>
    <mergeCell ref="G452:H452"/>
    <mergeCell ref="G451:H451"/>
    <mergeCell ref="G463:H463"/>
    <mergeCell ref="G462:H462"/>
    <mergeCell ref="G461:H461"/>
    <mergeCell ref="G476:H476"/>
    <mergeCell ref="G475:H475"/>
    <mergeCell ref="G474:H474"/>
    <mergeCell ref="G473:H473"/>
    <mergeCell ref="G477:H477"/>
    <mergeCell ref="G484:H484"/>
    <mergeCell ref="G483:H483"/>
    <mergeCell ref="G481:H481"/>
    <mergeCell ref="G480:H480"/>
    <mergeCell ref="G479:H479"/>
    <mergeCell ref="G478:H478"/>
    <mergeCell ref="G491:H491"/>
    <mergeCell ref="G490:H490"/>
    <mergeCell ref="G489:H489"/>
    <mergeCell ref="G488:H488"/>
    <mergeCell ref="G487:H487"/>
    <mergeCell ref="G485:H485"/>
    <mergeCell ref="G472:H472"/>
    <mergeCell ref="G471:H471"/>
    <mergeCell ref="G470:H470"/>
    <mergeCell ref="G469:H469"/>
    <mergeCell ref="G468:H468"/>
    <mergeCell ref="G467:H467"/>
    <mergeCell ref="G500:H500"/>
    <mergeCell ref="G499:H499"/>
    <mergeCell ref="G498:H498"/>
    <mergeCell ref="G486:H486"/>
    <mergeCell ref="G482:H482"/>
    <mergeCell ref="G497:H497"/>
    <mergeCell ref="G496:H496"/>
    <mergeCell ref="G495:H495"/>
    <mergeCell ref="G494:H494"/>
    <mergeCell ref="G493:H493"/>
    <mergeCell ref="G492:H492"/>
    <mergeCell ref="G508:H508"/>
    <mergeCell ref="G507:H507"/>
    <mergeCell ref="G506:H506"/>
    <mergeCell ref="G505:H505"/>
    <mergeCell ref="G504:H504"/>
    <mergeCell ref="G503:H503"/>
    <mergeCell ref="G501:H501"/>
    <mergeCell ref="G502:H502"/>
    <mergeCell ref="G514:H514"/>
    <mergeCell ref="G513:H513"/>
    <mergeCell ref="G512:H512"/>
    <mergeCell ref="G511:H511"/>
    <mergeCell ref="G510:H510"/>
    <mergeCell ref="G509:H509"/>
    <mergeCell ref="G526:H526"/>
    <mergeCell ref="G525:H525"/>
    <mergeCell ref="G524:H524"/>
    <mergeCell ref="G522:H522"/>
    <mergeCell ref="G523:H523"/>
    <mergeCell ref="G521:H521"/>
    <mergeCell ref="G520:H520"/>
    <mergeCell ref="G519:H519"/>
    <mergeCell ref="G518:H518"/>
    <mergeCell ref="G517:H517"/>
    <mergeCell ref="G516:H516"/>
    <mergeCell ref="G515:H515"/>
    <mergeCell ref="G533:H533"/>
    <mergeCell ref="G531:H531"/>
    <mergeCell ref="G530:H530"/>
    <mergeCell ref="G529:H529"/>
    <mergeCell ref="G528:H528"/>
    <mergeCell ref="G527:H527"/>
    <mergeCell ref="G539:H539"/>
    <mergeCell ref="G538:H538"/>
    <mergeCell ref="G537:H537"/>
    <mergeCell ref="G536:H536"/>
    <mergeCell ref="G535:H535"/>
    <mergeCell ref="G534:H534"/>
    <mergeCell ref="G551:H551"/>
    <mergeCell ref="G550:H550"/>
    <mergeCell ref="G549:H549"/>
    <mergeCell ref="G548:H548"/>
    <mergeCell ref="G547:H547"/>
    <mergeCell ref="G545:H545"/>
    <mergeCell ref="G544:H544"/>
    <mergeCell ref="G543:H543"/>
    <mergeCell ref="G541:H541"/>
    <mergeCell ref="G540:H540"/>
    <mergeCell ref="G546:H546"/>
    <mergeCell ref="G558:H558"/>
    <mergeCell ref="G557:H557"/>
    <mergeCell ref="G556:H556"/>
    <mergeCell ref="G555:H555"/>
    <mergeCell ref="G553:H553"/>
    <mergeCell ref="G552:H552"/>
    <mergeCell ref="G554:H554"/>
    <mergeCell ref="G565:H565"/>
    <mergeCell ref="G564:H564"/>
    <mergeCell ref="G563:H563"/>
    <mergeCell ref="G562:H562"/>
    <mergeCell ref="G560:H560"/>
    <mergeCell ref="G559:H559"/>
    <mergeCell ref="G578:H578"/>
    <mergeCell ref="G576:H576"/>
    <mergeCell ref="G575:H575"/>
    <mergeCell ref="G574:H574"/>
    <mergeCell ref="G573:H573"/>
    <mergeCell ref="G572:H572"/>
    <mergeCell ref="G571:H571"/>
    <mergeCell ref="G569:H569"/>
    <mergeCell ref="G568:H568"/>
    <mergeCell ref="G567:H567"/>
    <mergeCell ref="G585:H585"/>
    <mergeCell ref="G583:H583"/>
    <mergeCell ref="G582:H582"/>
    <mergeCell ref="G581:H581"/>
    <mergeCell ref="G580:H580"/>
    <mergeCell ref="G579:H579"/>
    <mergeCell ref="G592:H592"/>
    <mergeCell ref="G590:H590"/>
    <mergeCell ref="G589:H589"/>
    <mergeCell ref="G588:H588"/>
    <mergeCell ref="G587:H587"/>
    <mergeCell ref="G586:H586"/>
    <mergeCell ref="G602:H602"/>
    <mergeCell ref="G601:H601"/>
    <mergeCell ref="G600:H600"/>
    <mergeCell ref="G599:H599"/>
    <mergeCell ref="G598:H598"/>
    <mergeCell ref="G597:H597"/>
    <mergeCell ref="G596:H596"/>
    <mergeCell ref="G595:H595"/>
    <mergeCell ref="G594:H594"/>
    <mergeCell ref="G593:H593"/>
    <mergeCell ref="G608:H608"/>
    <mergeCell ref="G607:H607"/>
    <mergeCell ref="G606:H606"/>
    <mergeCell ref="G605:H605"/>
    <mergeCell ref="G604:H604"/>
    <mergeCell ref="G603:H603"/>
    <mergeCell ref="G614:H614"/>
    <mergeCell ref="G613:H613"/>
    <mergeCell ref="G612:H612"/>
    <mergeCell ref="G611:H611"/>
    <mergeCell ref="G610:H610"/>
    <mergeCell ref="G609:H609"/>
    <mergeCell ref="G624:H624"/>
    <mergeCell ref="G623:H623"/>
    <mergeCell ref="G622:H622"/>
    <mergeCell ref="G621:H621"/>
    <mergeCell ref="G620:H620"/>
    <mergeCell ref="G619:H619"/>
    <mergeCell ref="G618:H618"/>
    <mergeCell ref="G617:H617"/>
    <mergeCell ref="G616:H616"/>
    <mergeCell ref="G615:H615"/>
    <mergeCell ref="G631:H631"/>
    <mergeCell ref="G629:H629"/>
    <mergeCell ref="G628:H628"/>
    <mergeCell ref="G627:H627"/>
    <mergeCell ref="G626:H626"/>
    <mergeCell ref="G625:H625"/>
    <mergeCell ref="G637:H637"/>
    <mergeCell ref="G636:H636"/>
    <mergeCell ref="G635:H635"/>
    <mergeCell ref="G634:H634"/>
    <mergeCell ref="G633:H633"/>
    <mergeCell ref="G632:H632"/>
    <mergeCell ref="G647:H647"/>
    <mergeCell ref="G646:H646"/>
    <mergeCell ref="G645:H645"/>
    <mergeCell ref="G644:H644"/>
    <mergeCell ref="G643:H643"/>
    <mergeCell ref="G642:H642"/>
    <mergeCell ref="G641:H641"/>
    <mergeCell ref="G640:H640"/>
    <mergeCell ref="G657:H657"/>
    <mergeCell ref="G656:H656"/>
    <mergeCell ref="G655:H655"/>
    <mergeCell ref="G654:H654"/>
    <mergeCell ref="G652:H652"/>
    <mergeCell ref="G651:H651"/>
    <mergeCell ref="G663:H663"/>
    <mergeCell ref="G662:H662"/>
    <mergeCell ref="G661:H661"/>
    <mergeCell ref="G660:H660"/>
    <mergeCell ref="G659:H659"/>
    <mergeCell ref="G658:H658"/>
    <mergeCell ref="G672:H672"/>
    <mergeCell ref="G671:H671"/>
    <mergeCell ref="G670:H670"/>
    <mergeCell ref="G668:H668"/>
    <mergeCell ref="G667:H667"/>
    <mergeCell ref="G666:H666"/>
    <mergeCell ref="G665:H665"/>
    <mergeCell ref="G664:H664"/>
    <mergeCell ref="G680:H680"/>
    <mergeCell ref="G679:H679"/>
    <mergeCell ref="G677:H677"/>
    <mergeCell ref="G676:H676"/>
    <mergeCell ref="G675:H675"/>
    <mergeCell ref="G673:H673"/>
    <mergeCell ref="G674:H674"/>
    <mergeCell ref="G688:H688"/>
    <mergeCell ref="G687:H687"/>
    <mergeCell ref="G685:H685"/>
    <mergeCell ref="G684:H684"/>
    <mergeCell ref="G683:H683"/>
    <mergeCell ref="G681:H681"/>
    <mergeCell ref="G682:H682"/>
    <mergeCell ref="G701:H701"/>
    <mergeCell ref="G700:H700"/>
    <mergeCell ref="G699:H699"/>
    <mergeCell ref="G697:H697"/>
    <mergeCell ref="G696:H696"/>
    <mergeCell ref="G695:H695"/>
    <mergeCell ref="G693:H693"/>
    <mergeCell ref="G692:H692"/>
    <mergeCell ref="G691:H691"/>
    <mergeCell ref="G689:H689"/>
    <mergeCell ref="G708:H708"/>
    <mergeCell ref="G707:H707"/>
    <mergeCell ref="G705:H705"/>
    <mergeCell ref="G704:H704"/>
    <mergeCell ref="G703:H703"/>
    <mergeCell ref="G717:H717"/>
    <mergeCell ref="G716:H716"/>
    <mergeCell ref="G715:H715"/>
    <mergeCell ref="G713:H713"/>
    <mergeCell ref="G712:H712"/>
    <mergeCell ref="G711:H711"/>
    <mergeCell ref="G729:H729"/>
    <mergeCell ref="G728:H728"/>
    <mergeCell ref="G727:H727"/>
    <mergeCell ref="G725:H725"/>
    <mergeCell ref="G724:H724"/>
    <mergeCell ref="G723:H723"/>
    <mergeCell ref="G721:H721"/>
    <mergeCell ref="G720:H720"/>
    <mergeCell ref="G719:H719"/>
    <mergeCell ref="G739:H739"/>
    <mergeCell ref="G737:H737"/>
    <mergeCell ref="G736:H736"/>
    <mergeCell ref="G735:H735"/>
    <mergeCell ref="G733:H733"/>
    <mergeCell ref="G732:H732"/>
    <mergeCell ref="G747:H747"/>
    <mergeCell ref="G745:H745"/>
    <mergeCell ref="G744:H744"/>
    <mergeCell ref="G743:H743"/>
    <mergeCell ref="G741:H741"/>
    <mergeCell ref="G740:H740"/>
    <mergeCell ref="G742:H742"/>
    <mergeCell ref="G760:H760"/>
    <mergeCell ref="G759:H759"/>
    <mergeCell ref="G757:H757"/>
    <mergeCell ref="G756:H756"/>
    <mergeCell ref="G755:H755"/>
    <mergeCell ref="G753:H753"/>
    <mergeCell ref="G752:H752"/>
    <mergeCell ref="G751:H751"/>
    <mergeCell ref="G749:H749"/>
    <mergeCell ref="G748:H748"/>
    <mergeCell ref="G767:H767"/>
    <mergeCell ref="G766:H766"/>
    <mergeCell ref="G765:H765"/>
    <mergeCell ref="G764:H764"/>
    <mergeCell ref="G763:H763"/>
    <mergeCell ref="G761:H761"/>
    <mergeCell ref="G775:H775"/>
    <mergeCell ref="G774:H774"/>
    <mergeCell ref="G773:H773"/>
    <mergeCell ref="G771:H771"/>
    <mergeCell ref="G770:H770"/>
    <mergeCell ref="G769:H769"/>
    <mergeCell ref="G787:H787"/>
    <mergeCell ref="G772:H772"/>
    <mergeCell ref="G784:H784"/>
    <mergeCell ref="G789:H789"/>
    <mergeCell ref="G786:H786"/>
    <mergeCell ref="G785:H785"/>
    <mergeCell ref="G783:H783"/>
    <mergeCell ref="G782:H782"/>
    <mergeCell ref="G781:H781"/>
    <mergeCell ref="G779:H779"/>
    <mergeCell ref="G778:H778"/>
    <mergeCell ref="G777:H777"/>
    <mergeCell ref="G797:H797"/>
    <mergeCell ref="G795:H795"/>
    <mergeCell ref="G794:H794"/>
    <mergeCell ref="G793:H793"/>
    <mergeCell ref="G791:H791"/>
    <mergeCell ref="G790:H790"/>
    <mergeCell ref="G805:H805"/>
    <mergeCell ref="G803:H803"/>
    <mergeCell ref="G802:H802"/>
    <mergeCell ref="G801:H801"/>
    <mergeCell ref="G799:H799"/>
    <mergeCell ref="G798:H798"/>
    <mergeCell ref="G800:H800"/>
    <mergeCell ref="G818:H818"/>
    <mergeCell ref="G817:H817"/>
    <mergeCell ref="G812:H812"/>
    <mergeCell ref="G815:H815"/>
    <mergeCell ref="G814:H814"/>
    <mergeCell ref="G813:H813"/>
    <mergeCell ref="G811:H811"/>
    <mergeCell ref="G810:H810"/>
    <mergeCell ref="G809:H809"/>
    <mergeCell ref="G807:H807"/>
    <mergeCell ref="G806:H806"/>
    <mergeCell ref="G826:H826"/>
    <mergeCell ref="G825:H825"/>
    <mergeCell ref="G823:H823"/>
    <mergeCell ref="G822:H822"/>
    <mergeCell ref="G821:H821"/>
    <mergeCell ref="G819:H819"/>
    <mergeCell ref="G834:H834"/>
    <mergeCell ref="G833:H833"/>
    <mergeCell ref="G831:H831"/>
    <mergeCell ref="G830:H830"/>
    <mergeCell ref="G829:H829"/>
    <mergeCell ref="G827:H827"/>
    <mergeCell ref="G828:H828"/>
    <mergeCell ref="G847:H847"/>
    <mergeCell ref="G846:H846"/>
    <mergeCell ref="G844:H844"/>
    <mergeCell ref="G845:H845"/>
    <mergeCell ref="G843:H843"/>
    <mergeCell ref="G842:H842"/>
    <mergeCell ref="G841:H841"/>
    <mergeCell ref="G839:H839"/>
    <mergeCell ref="G838:H838"/>
    <mergeCell ref="G837:H837"/>
    <mergeCell ref="G835:H835"/>
    <mergeCell ref="G855:H855"/>
    <mergeCell ref="G854:H854"/>
    <mergeCell ref="G853:H853"/>
    <mergeCell ref="G851:H851"/>
    <mergeCell ref="G850:H850"/>
    <mergeCell ref="G849:H849"/>
    <mergeCell ref="G863:H863"/>
    <mergeCell ref="G862:H862"/>
    <mergeCell ref="G860:H860"/>
    <mergeCell ref="G859:H859"/>
    <mergeCell ref="G858:H858"/>
    <mergeCell ref="G856:H856"/>
    <mergeCell ref="G876:H876"/>
    <mergeCell ref="G875:H875"/>
    <mergeCell ref="G852:H852"/>
    <mergeCell ref="G874:H874"/>
    <mergeCell ref="G872:H872"/>
    <mergeCell ref="G871:H871"/>
    <mergeCell ref="G870:H870"/>
    <mergeCell ref="G868:H868"/>
    <mergeCell ref="G867:H867"/>
    <mergeCell ref="G866:H866"/>
    <mergeCell ref="G864:H864"/>
    <mergeCell ref="G884:H884"/>
    <mergeCell ref="G883:H883"/>
    <mergeCell ref="G882:H882"/>
    <mergeCell ref="G880:H880"/>
    <mergeCell ref="G879:H879"/>
    <mergeCell ref="G878:H878"/>
    <mergeCell ref="G892:H892"/>
    <mergeCell ref="G891:H891"/>
    <mergeCell ref="G890:H890"/>
    <mergeCell ref="G888:H888"/>
    <mergeCell ref="G887:H887"/>
    <mergeCell ref="G886:H886"/>
    <mergeCell ref="G904:H904"/>
    <mergeCell ref="G903:H903"/>
    <mergeCell ref="G902:H902"/>
    <mergeCell ref="G900:H900"/>
    <mergeCell ref="G899:H899"/>
    <mergeCell ref="G898:H898"/>
    <mergeCell ref="G896:H896"/>
    <mergeCell ref="G895:H895"/>
    <mergeCell ref="G894:H894"/>
    <mergeCell ref="G914:H914"/>
    <mergeCell ref="G912:H912"/>
    <mergeCell ref="G911:H911"/>
    <mergeCell ref="G910:H910"/>
    <mergeCell ref="G908:H908"/>
    <mergeCell ref="G907:H907"/>
    <mergeCell ref="G922:H922"/>
    <mergeCell ref="G920:H920"/>
    <mergeCell ref="G919:H919"/>
    <mergeCell ref="G918:H918"/>
    <mergeCell ref="G916:H916"/>
    <mergeCell ref="G915:H915"/>
    <mergeCell ref="G917:H917"/>
    <mergeCell ref="G944:H944"/>
    <mergeCell ref="G934:H934"/>
    <mergeCell ref="G927:H927"/>
    <mergeCell ref="G926:H926"/>
    <mergeCell ref="G924:H924"/>
    <mergeCell ref="G923:H923"/>
    <mergeCell ref="G943:H943"/>
    <mergeCell ref="G940:H940"/>
    <mergeCell ref="G939:H939"/>
    <mergeCell ref="G938:H938"/>
    <mergeCell ref="G936:H936"/>
    <mergeCell ref="G935:H935"/>
    <mergeCell ref="G933:H933"/>
    <mergeCell ref="G950:H950"/>
    <mergeCell ref="G949:H949"/>
    <mergeCell ref="G948:H948"/>
    <mergeCell ref="G947:H947"/>
    <mergeCell ref="G946:H946"/>
    <mergeCell ref="G945:H945"/>
    <mergeCell ref="G961:H961"/>
    <mergeCell ref="G960:H960"/>
    <mergeCell ref="G959:H959"/>
    <mergeCell ref="G958:H958"/>
    <mergeCell ref="G957:H957"/>
    <mergeCell ref="G955:H955"/>
    <mergeCell ref="G954:H954"/>
    <mergeCell ref="G953:H953"/>
    <mergeCell ref="G951:H951"/>
    <mergeCell ref="G967:H967"/>
    <mergeCell ref="G966:H966"/>
    <mergeCell ref="G965:H965"/>
    <mergeCell ref="G964:H964"/>
    <mergeCell ref="G963:H963"/>
    <mergeCell ref="G962:H962"/>
    <mergeCell ref="G973:H973"/>
    <mergeCell ref="G972:H972"/>
    <mergeCell ref="G971:H971"/>
    <mergeCell ref="G970:H970"/>
    <mergeCell ref="G969:H969"/>
    <mergeCell ref="G968:H968"/>
    <mergeCell ref="G985:H985"/>
    <mergeCell ref="G983:H983"/>
    <mergeCell ref="G982:H982"/>
    <mergeCell ref="G981:H981"/>
    <mergeCell ref="G980:H980"/>
    <mergeCell ref="G978:H978"/>
    <mergeCell ref="G977:H977"/>
    <mergeCell ref="G976:H976"/>
    <mergeCell ref="G975:H975"/>
    <mergeCell ref="G974:H974"/>
    <mergeCell ref="G991:H991"/>
    <mergeCell ref="G990:H990"/>
    <mergeCell ref="G989:H989"/>
    <mergeCell ref="G988:H988"/>
    <mergeCell ref="G987:H987"/>
    <mergeCell ref="G986:H986"/>
    <mergeCell ref="G997:H997"/>
    <mergeCell ref="G996:H996"/>
    <mergeCell ref="G995:H995"/>
    <mergeCell ref="G994:H994"/>
    <mergeCell ref="G993:H993"/>
    <mergeCell ref="G992:H992"/>
    <mergeCell ref="G1009:H1009"/>
    <mergeCell ref="G1008:H1008"/>
    <mergeCell ref="G1007:H1007"/>
    <mergeCell ref="G1005:H1005"/>
    <mergeCell ref="G1004:H1004"/>
    <mergeCell ref="G1003:H1003"/>
    <mergeCell ref="G1002:H1002"/>
    <mergeCell ref="G1000:H1000"/>
    <mergeCell ref="G999:H999"/>
    <mergeCell ref="G998:H998"/>
    <mergeCell ref="G1015:H1015"/>
    <mergeCell ref="G1014:H1014"/>
    <mergeCell ref="G1013:H1013"/>
    <mergeCell ref="G1012:H1012"/>
    <mergeCell ref="G1011:H1011"/>
    <mergeCell ref="G1010:H1010"/>
    <mergeCell ref="G1021:H1021"/>
    <mergeCell ref="G1020:H1020"/>
    <mergeCell ref="G1019:H1019"/>
    <mergeCell ref="G1018:H1018"/>
    <mergeCell ref="G1017:H1017"/>
    <mergeCell ref="G1016:H1016"/>
    <mergeCell ref="G1031:H1031"/>
    <mergeCell ref="G1030:H1030"/>
    <mergeCell ref="G1029:H1029"/>
    <mergeCell ref="G1028:H1028"/>
    <mergeCell ref="G1026:H1026"/>
    <mergeCell ref="G1025:H1025"/>
    <mergeCell ref="G1024:H1024"/>
    <mergeCell ref="G1023:H1023"/>
    <mergeCell ref="G1022:H1022"/>
    <mergeCell ref="G1064:H1064"/>
    <mergeCell ref="G1032:H1032"/>
    <mergeCell ref="G1038:H1038"/>
    <mergeCell ref="G1037:H1037"/>
    <mergeCell ref="G1036:H1036"/>
    <mergeCell ref="G1035:H1035"/>
    <mergeCell ref="G1034:H1034"/>
    <mergeCell ref="G1033:H1033"/>
    <mergeCell ref="G1046:H1046"/>
    <mergeCell ref="G1045:H1045"/>
    <mergeCell ref="G1043:H1043"/>
    <mergeCell ref="G1041:H1041"/>
    <mergeCell ref="G1040:H1040"/>
    <mergeCell ref="G1039:H1039"/>
    <mergeCell ref="G1055:H1055"/>
    <mergeCell ref="G1054:H1054"/>
    <mergeCell ref="G1053:H1053"/>
    <mergeCell ref="G1083:H1083"/>
    <mergeCell ref="G1052:H1052"/>
    <mergeCell ref="G1051:H1051"/>
    <mergeCell ref="G1050:H1050"/>
    <mergeCell ref="G1049:H1049"/>
    <mergeCell ref="G1048:H1048"/>
    <mergeCell ref="G1047:H1047"/>
    <mergeCell ref="G1057:H1057"/>
    <mergeCell ref="G1109:H1109"/>
    <mergeCell ref="G1108:H1108"/>
    <mergeCell ref="G1107:H1107"/>
    <mergeCell ref="G1106:H1106"/>
    <mergeCell ref="G1104:H1104"/>
    <mergeCell ref="G1103:H1103"/>
    <mergeCell ref="G1102:H1102"/>
    <mergeCell ref="G1101:H1101"/>
    <mergeCell ref="G1100:H1100"/>
    <mergeCell ref="G1063:H1063"/>
    <mergeCell ref="G1062:H1062"/>
    <mergeCell ref="G1061:H1061"/>
    <mergeCell ref="G1060:H1060"/>
    <mergeCell ref="G1059:H1059"/>
    <mergeCell ref="G1058:H1058"/>
    <mergeCell ref="G1071:H1071"/>
    <mergeCell ref="G1069:H1069"/>
    <mergeCell ref="G1068:H1068"/>
    <mergeCell ref="G1067:H1067"/>
    <mergeCell ref="G1082:H1082"/>
    <mergeCell ref="G1081:H1081"/>
    <mergeCell ref="G1080:H1080"/>
    <mergeCell ref="G1078:H1078"/>
    <mergeCell ref="G1077:H1077"/>
    <mergeCell ref="G1121:H1121"/>
    <mergeCell ref="G1120:H1120"/>
    <mergeCell ref="G1119:H1119"/>
    <mergeCell ref="G1118:H1118"/>
    <mergeCell ref="G1117:H1117"/>
    <mergeCell ref="G1129:H1129"/>
    <mergeCell ref="G1128:H1128"/>
    <mergeCell ref="G1127:H1127"/>
    <mergeCell ref="G1126:H1126"/>
    <mergeCell ref="G1125:H1125"/>
    <mergeCell ref="G1124:H1124"/>
    <mergeCell ref="G1123:H1123"/>
    <mergeCell ref="G1091:H1091"/>
    <mergeCell ref="G1116:H1116"/>
    <mergeCell ref="G1115:H1115"/>
    <mergeCell ref="G1114:H1114"/>
    <mergeCell ref="G1113:H1113"/>
    <mergeCell ref="G1112:H1112"/>
    <mergeCell ref="G1111:H1111"/>
    <mergeCell ref="J1111:M1111"/>
    <mergeCell ref="J1110:M1110"/>
    <mergeCell ref="N1124:O1124"/>
    <mergeCell ref="N1123:O1123"/>
    <mergeCell ref="N1122:O1122"/>
    <mergeCell ref="N1121:O1121"/>
    <mergeCell ref="N1120:O1120"/>
    <mergeCell ref="N1119:O1119"/>
    <mergeCell ref="P1124:U1124"/>
    <mergeCell ref="P1123:U1123"/>
    <mergeCell ref="P1122:U1122"/>
    <mergeCell ref="P1121:U1121"/>
    <mergeCell ref="P1120:U1120"/>
    <mergeCell ref="P1119:U1119"/>
    <mergeCell ref="G1259:H1259"/>
    <mergeCell ref="G1246:H1246"/>
    <mergeCell ref="G1245:H1245"/>
    <mergeCell ref="G1244:H1244"/>
    <mergeCell ref="G1243:H1243"/>
    <mergeCell ref="G1242:H1242"/>
    <mergeCell ref="J1124:M1124"/>
    <mergeCell ref="J1123:M1123"/>
    <mergeCell ref="J1122:M1122"/>
    <mergeCell ref="J1121:M1121"/>
    <mergeCell ref="J1120:M1120"/>
    <mergeCell ref="J1119:M1119"/>
    <mergeCell ref="J1127:M1127"/>
    <mergeCell ref="J1126:M1126"/>
    <mergeCell ref="J1125:M1125"/>
    <mergeCell ref="J1135:M1135"/>
    <mergeCell ref="A1130:U1130"/>
    <mergeCell ref="G1122:H1122"/>
    <mergeCell ref="P1127:U1127"/>
    <mergeCell ref="C1129:E1129"/>
    <mergeCell ref="J1129:M1129"/>
    <mergeCell ref="J1128:M1128"/>
    <mergeCell ref="A1243:B1243"/>
    <mergeCell ref="A1242:B1242"/>
    <mergeCell ref="A1241:U1241"/>
    <mergeCell ref="G1268:H1268"/>
    <mergeCell ref="G1267:H1267"/>
    <mergeCell ref="G1266:H1266"/>
    <mergeCell ref="G1265:H1265"/>
    <mergeCell ref="G1264:H1264"/>
    <mergeCell ref="G1263:H1263"/>
    <mergeCell ref="G1277:H1277"/>
    <mergeCell ref="G1276:H1276"/>
    <mergeCell ref="G1275:H1275"/>
    <mergeCell ref="G1274:H1274"/>
    <mergeCell ref="G1273:H1273"/>
    <mergeCell ref="G1272:H1272"/>
    <mergeCell ref="G1271:H1271"/>
    <mergeCell ref="G1270:H1270"/>
    <mergeCell ref="G1269:H1269"/>
    <mergeCell ref="J1255:M1255"/>
    <mergeCell ref="J1264:M1264"/>
    <mergeCell ref="J1263:M1263"/>
    <mergeCell ref="J1262:M1262"/>
    <mergeCell ref="J1261:M1261"/>
    <mergeCell ref="J1260:M1260"/>
    <mergeCell ref="J1270:M1270"/>
    <mergeCell ref="J1269:M1269"/>
    <mergeCell ref="J1268:M1268"/>
    <mergeCell ref="J1267:M1267"/>
    <mergeCell ref="G1278:H1278"/>
    <mergeCell ref="J1109:M1109"/>
    <mergeCell ref="G1252:H1252"/>
    <mergeCell ref="G1251:H1251"/>
    <mergeCell ref="G1250:H1250"/>
    <mergeCell ref="G1249:H1249"/>
    <mergeCell ref="G1248:H1248"/>
    <mergeCell ref="G1247:H1247"/>
    <mergeCell ref="G1258:H1258"/>
    <mergeCell ref="G1257:H1257"/>
    <mergeCell ref="G1256:H1256"/>
    <mergeCell ref="G1255:H1255"/>
    <mergeCell ref="G1254:H1254"/>
    <mergeCell ref="G1253:H1253"/>
    <mergeCell ref="G1262:H1262"/>
    <mergeCell ref="G1261:H1261"/>
    <mergeCell ref="G1260:H1260"/>
    <mergeCell ref="J1274:M1274"/>
    <mergeCell ref="J1273:M1273"/>
    <mergeCell ref="J1272:M1272"/>
    <mergeCell ref="J1271:M1271"/>
    <mergeCell ref="J1248:M1248"/>
    <mergeCell ref="J1247:M1247"/>
    <mergeCell ref="J1246:M1246"/>
    <mergeCell ref="J1245:M1245"/>
    <mergeCell ref="J1244:M1244"/>
    <mergeCell ref="J1243:M1243"/>
    <mergeCell ref="J1254:M1254"/>
    <mergeCell ref="J1253:M1253"/>
    <mergeCell ref="J1252:M1252"/>
    <mergeCell ref="J1251:M1251"/>
    <mergeCell ref="J1256:M1256"/>
    <mergeCell ref="G1284:H1284"/>
    <mergeCell ref="G1283:H1283"/>
    <mergeCell ref="G1282:H1282"/>
    <mergeCell ref="G1281:H1281"/>
    <mergeCell ref="G1280:H1280"/>
    <mergeCell ref="G1279:H1279"/>
    <mergeCell ref="G1290:H1290"/>
    <mergeCell ref="G1289:H1289"/>
    <mergeCell ref="G1288:H1288"/>
    <mergeCell ref="G1287:H1287"/>
    <mergeCell ref="G1286:H1286"/>
    <mergeCell ref="G1285:H1285"/>
    <mergeCell ref="G1308:H1308"/>
    <mergeCell ref="G1296:H1296"/>
    <mergeCell ref="G1295:H1295"/>
    <mergeCell ref="G1294:H1294"/>
    <mergeCell ref="G1293:H1293"/>
    <mergeCell ref="G1292:H1292"/>
    <mergeCell ref="G1291:H1291"/>
    <mergeCell ref="G1335:H1335"/>
    <mergeCell ref="G1334:H1334"/>
    <mergeCell ref="G1333:H1333"/>
    <mergeCell ref="G1330:H1330"/>
    <mergeCell ref="G1343:H1343"/>
    <mergeCell ref="G1342:H1342"/>
    <mergeCell ref="G1341:H1341"/>
    <mergeCell ref="G1340:H1340"/>
    <mergeCell ref="G1339:H1339"/>
    <mergeCell ref="G1338:H1338"/>
    <mergeCell ref="G1299:H1299"/>
    <mergeCell ref="G1298:H1298"/>
    <mergeCell ref="G1297:H1297"/>
    <mergeCell ref="G1350:H1350"/>
    <mergeCell ref="G1349:H1349"/>
    <mergeCell ref="G1348:H1348"/>
    <mergeCell ref="G1347:H1347"/>
    <mergeCell ref="G1346:H1346"/>
    <mergeCell ref="G1345:H1345"/>
    <mergeCell ref="G1344:H1344"/>
    <mergeCell ref="G1317:H1317"/>
    <mergeCell ref="G1316:H1316"/>
    <mergeCell ref="G1315:H1315"/>
    <mergeCell ref="G1314:H1314"/>
    <mergeCell ref="G1313:H1313"/>
    <mergeCell ref="G1312:H1312"/>
    <mergeCell ref="G1329:H1329"/>
    <mergeCell ref="G1328:H1328"/>
    <mergeCell ref="G1327:H1327"/>
    <mergeCell ref="G1326:H1326"/>
    <mergeCell ref="G1336:H1336"/>
    <mergeCell ref="G1351:H1351"/>
    <mergeCell ref="G1388:H1388"/>
    <mergeCell ref="G1387:H1387"/>
    <mergeCell ref="G1386:H1386"/>
    <mergeCell ref="G1385:H1385"/>
    <mergeCell ref="G1384:H1384"/>
    <mergeCell ref="G1383:H1383"/>
    <mergeCell ref="G1382:H1382"/>
    <mergeCell ref="G1381:H1381"/>
    <mergeCell ref="G1380:H1380"/>
    <mergeCell ref="G1357:H1357"/>
    <mergeCell ref="G1356:H1356"/>
    <mergeCell ref="G1355:H1355"/>
    <mergeCell ref="G1354:H1354"/>
    <mergeCell ref="G1353:H1353"/>
    <mergeCell ref="G1352:H1352"/>
    <mergeCell ref="G1389:H1389"/>
    <mergeCell ref="G1363:H1363"/>
    <mergeCell ref="G1362:H1362"/>
    <mergeCell ref="G1361:H1361"/>
    <mergeCell ref="G1360:H1360"/>
    <mergeCell ref="G1359:H1359"/>
    <mergeCell ref="G1358:H1358"/>
    <mergeCell ref="G1369:H1369"/>
    <mergeCell ref="G1368:H1368"/>
    <mergeCell ref="G1367:H1367"/>
    <mergeCell ref="G1366:H1366"/>
    <mergeCell ref="G1365:H1365"/>
    <mergeCell ref="G1364:H1364"/>
    <mergeCell ref="G1371:H1371"/>
    <mergeCell ref="G1373:H1373"/>
    <mergeCell ref="G1372:H1372"/>
    <mergeCell ref="G1394:H1394"/>
    <mergeCell ref="G1393:H1393"/>
    <mergeCell ref="G1392:H1392"/>
    <mergeCell ref="G1391:H1391"/>
    <mergeCell ref="G1390:H1390"/>
    <mergeCell ref="G1402:H1402"/>
    <mergeCell ref="G1400:H1400"/>
    <mergeCell ref="G1399:H1399"/>
    <mergeCell ref="G1398:H1398"/>
    <mergeCell ref="G1397:H1397"/>
    <mergeCell ref="G1396:H1396"/>
    <mergeCell ref="G1370:H1370"/>
    <mergeCell ref="G1409:H1409"/>
    <mergeCell ref="G1408:H1408"/>
    <mergeCell ref="G1407:H1407"/>
    <mergeCell ref="G1406:H1406"/>
    <mergeCell ref="G1405:H1405"/>
    <mergeCell ref="G1404:H1404"/>
    <mergeCell ref="G1379:H1379"/>
    <mergeCell ref="G1378:H1378"/>
    <mergeCell ref="G1377:H1377"/>
    <mergeCell ref="G1376:H1376"/>
    <mergeCell ref="G1375:H1375"/>
    <mergeCell ref="G1374:H1374"/>
    <mergeCell ref="G1468:H1468"/>
    <mergeCell ref="G1441:H1441"/>
    <mergeCell ref="G1440:H1440"/>
    <mergeCell ref="G1439:H1439"/>
    <mergeCell ref="G1438:H1438"/>
    <mergeCell ref="G1437:H1437"/>
    <mergeCell ref="G1436:H1436"/>
    <mergeCell ref="G1413:H1413"/>
    <mergeCell ref="G1412:H1412"/>
    <mergeCell ref="G1411:H1411"/>
    <mergeCell ref="G1410:H1410"/>
    <mergeCell ref="G1448:H1448"/>
    <mergeCell ref="G1447:H1447"/>
    <mergeCell ref="G1446:H1446"/>
    <mergeCell ref="G1445:H1445"/>
    <mergeCell ref="G1444:H1444"/>
    <mergeCell ref="G1443:H1443"/>
    <mergeCell ref="G1419:H1419"/>
    <mergeCell ref="G1418:H1418"/>
    <mergeCell ref="G1417:H1417"/>
    <mergeCell ref="G1416:H1416"/>
    <mergeCell ref="G1415:H1415"/>
    <mergeCell ref="G1414:H1414"/>
    <mergeCell ref="G1428:H1428"/>
    <mergeCell ref="G1427:H1427"/>
    <mergeCell ref="G1426:H1426"/>
    <mergeCell ref="G1425:H1425"/>
    <mergeCell ref="G1424:H1424"/>
    <mergeCell ref="G1423:H1423"/>
    <mergeCell ref="G1422:H1422"/>
    <mergeCell ref="G1421:H1421"/>
    <mergeCell ref="G1420:H1420"/>
    <mergeCell ref="G1458:H1458"/>
    <mergeCell ref="G1457:H1457"/>
    <mergeCell ref="G1456:H1456"/>
    <mergeCell ref="G1455:H1455"/>
    <mergeCell ref="G1454:H1454"/>
    <mergeCell ref="G1453:H1453"/>
    <mergeCell ref="G1429:H1429"/>
    <mergeCell ref="G1467:H1467"/>
    <mergeCell ref="G1466:H1466"/>
    <mergeCell ref="G1465:H1465"/>
    <mergeCell ref="G1464:H1464"/>
    <mergeCell ref="G1463:H1463"/>
    <mergeCell ref="G1462:H1462"/>
    <mergeCell ref="G1461:H1461"/>
    <mergeCell ref="G1460:H1460"/>
    <mergeCell ref="G1459:H1459"/>
    <mergeCell ref="G1435:H1435"/>
    <mergeCell ref="G1434:H1434"/>
    <mergeCell ref="G1433:H1433"/>
    <mergeCell ref="G1432:H1432"/>
    <mergeCell ref="G1431:H1431"/>
    <mergeCell ref="G1430:H1430"/>
    <mergeCell ref="G1503:H1503"/>
    <mergeCell ref="G1502:H1502"/>
    <mergeCell ref="G1501:H1501"/>
    <mergeCell ref="G1500:H1500"/>
    <mergeCell ref="G1499:H1499"/>
    <mergeCell ref="G1474:H1474"/>
    <mergeCell ref="G1473:H1473"/>
    <mergeCell ref="G1472:H1472"/>
    <mergeCell ref="G1471:H1471"/>
    <mergeCell ref="G1470:H1470"/>
    <mergeCell ref="G1469:H1469"/>
    <mergeCell ref="G1482:H1482"/>
    <mergeCell ref="G1481:H1481"/>
    <mergeCell ref="G1480:H1480"/>
    <mergeCell ref="G1479:H1479"/>
    <mergeCell ref="G1476:H1476"/>
    <mergeCell ref="G1475:H1475"/>
    <mergeCell ref="G1488:H1488"/>
    <mergeCell ref="G1487:H1487"/>
    <mergeCell ref="G1486:H1486"/>
    <mergeCell ref="G1485:H1485"/>
    <mergeCell ref="G1484:H1484"/>
    <mergeCell ref="G1483:H1483"/>
    <mergeCell ref="G1514:H1514"/>
    <mergeCell ref="G1513:H1513"/>
    <mergeCell ref="G1512:H1512"/>
    <mergeCell ref="G1511:H1511"/>
    <mergeCell ref="G1510:H1510"/>
    <mergeCell ref="G1509:H1509"/>
    <mergeCell ref="G1520:H1520"/>
    <mergeCell ref="G1519:H1519"/>
    <mergeCell ref="G1518:H1518"/>
    <mergeCell ref="G1517:H1517"/>
    <mergeCell ref="G1516:H1516"/>
    <mergeCell ref="G1515:H1515"/>
    <mergeCell ref="G1492:H1492"/>
    <mergeCell ref="G1491:H1491"/>
    <mergeCell ref="G1490:H1490"/>
    <mergeCell ref="G1489:H1489"/>
    <mergeCell ref="G1526:H1526"/>
    <mergeCell ref="G1525:H1525"/>
    <mergeCell ref="G1524:H1524"/>
    <mergeCell ref="G1523:H1523"/>
    <mergeCell ref="G1522:H1522"/>
    <mergeCell ref="G1521:H1521"/>
    <mergeCell ref="G1498:H1498"/>
    <mergeCell ref="G1497:H1497"/>
    <mergeCell ref="G1496:H1496"/>
    <mergeCell ref="G1495:H1495"/>
    <mergeCell ref="G1494:H1494"/>
    <mergeCell ref="G1493:H1493"/>
    <mergeCell ref="G1507:H1507"/>
    <mergeCell ref="G1506:H1506"/>
    <mergeCell ref="G1505:H1505"/>
    <mergeCell ref="G1504:H1504"/>
    <mergeCell ref="G1578:H1578"/>
    <mergeCell ref="G1577:H1577"/>
    <mergeCell ref="G1576:H1576"/>
    <mergeCell ref="G1553:H1553"/>
    <mergeCell ref="G1552:H1552"/>
    <mergeCell ref="G1551:H1551"/>
    <mergeCell ref="G1550:H1550"/>
    <mergeCell ref="G1549:H1549"/>
    <mergeCell ref="G1548:H1548"/>
    <mergeCell ref="G1559:H1559"/>
    <mergeCell ref="G1558:H1558"/>
    <mergeCell ref="G1557:H1557"/>
    <mergeCell ref="G1556:H1556"/>
    <mergeCell ref="G1555:H1555"/>
    <mergeCell ref="G1554:H1554"/>
    <mergeCell ref="G1530:H1530"/>
    <mergeCell ref="G1529:H1529"/>
    <mergeCell ref="G1565:H1565"/>
    <mergeCell ref="G1564:H1564"/>
    <mergeCell ref="G1563:H1563"/>
    <mergeCell ref="G1562:H1562"/>
    <mergeCell ref="G1561:H1561"/>
    <mergeCell ref="G1560:H1560"/>
    <mergeCell ref="G1537:H1537"/>
    <mergeCell ref="G1536:H1536"/>
    <mergeCell ref="G1535:H1535"/>
    <mergeCell ref="G1533:H1533"/>
    <mergeCell ref="G1532:H1532"/>
    <mergeCell ref="G1531:H1531"/>
    <mergeCell ref="G1546:H1546"/>
    <mergeCell ref="G1545:H1545"/>
    <mergeCell ref="G1544:H1544"/>
    <mergeCell ref="J16:M16"/>
    <mergeCell ref="J15:M15"/>
    <mergeCell ref="J14:M14"/>
    <mergeCell ref="J13:M13"/>
    <mergeCell ref="J12:M12"/>
    <mergeCell ref="J10:M10"/>
    <mergeCell ref="J23:M23"/>
    <mergeCell ref="J22:M22"/>
    <mergeCell ref="J21:M21"/>
    <mergeCell ref="J20:M20"/>
    <mergeCell ref="J19:M19"/>
    <mergeCell ref="J17:M17"/>
    <mergeCell ref="G1569:H1569"/>
    <mergeCell ref="G1568:H1568"/>
    <mergeCell ref="G1567:H1567"/>
    <mergeCell ref="G1566:H1566"/>
    <mergeCell ref="J25:M25"/>
    <mergeCell ref="J24:M24"/>
    <mergeCell ref="J51:M51"/>
    <mergeCell ref="J50:M50"/>
    <mergeCell ref="J49:M49"/>
    <mergeCell ref="J48:M48"/>
    <mergeCell ref="G1547:H1547"/>
    <mergeCell ref="G1528:H1528"/>
    <mergeCell ref="G1527:H1527"/>
    <mergeCell ref="G1508:H1508"/>
    <mergeCell ref="G1543:H1543"/>
    <mergeCell ref="G1542:H1542"/>
    <mergeCell ref="G1541:H1541"/>
    <mergeCell ref="G1540:H1540"/>
    <mergeCell ref="G1539:H1539"/>
    <mergeCell ref="G1538:H1538"/>
    <mergeCell ref="G1587:H1587"/>
    <mergeCell ref="G1586:H1586"/>
    <mergeCell ref="G1585:H1585"/>
    <mergeCell ref="J55:M55"/>
    <mergeCell ref="J54:M54"/>
    <mergeCell ref="J53:M53"/>
    <mergeCell ref="J77:M77"/>
    <mergeCell ref="J76:M76"/>
    <mergeCell ref="J75:M75"/>
    <mergeCell ref="J74:M74"/>
    <mergeCell ref="H1596:V1596"/>
    <mergeCell ref="G1592:H1592"/>
    <mergeCell ref="G1591:H1591"/>
    <mergeCell ref="G1590:H1590"/>
    <mergeCell ref="G1589:H1589"/>
    <mergeCell ref="G1588:H1588"/>
    <mergeCell ref="P1592:U1592"/>
    <mergeCell ref="P1591:U1591"/>
    <mergeCell ref="P1590:U1590"/>
    <mergeCell ref="P1589:U1589"/>
    <mergeCell ref="G1575:H1575"/>
    <mergeCell ref="G1574:H1574"/>
    <mergeCell ref="G1573:H1573"/>
    <mergeCell ref="G1572:H1572"/>
    <mergeCell ref="G1571:H1571"/>
    <mergeCell ref="G1570:H1570"/>
    <mergeCell ref="G1584:H1584"/>
    <mergeCell ref="G1583:H1583"/>
    <mergeCell ref="G1582:H1582"/>
    <mergeCell ref="G1581:H1581"/>
    <mergeCell ref="G1580:H1580"/>
    <mergeCell ref="G1579:H1579"/>
    <mergeCell ref="J28:M28"/>
    <mergeCell ref="J27:M27"/>
    <mergeCell ref="J26:M26"/>
    <mergeCell ref="J85:M85"/>
    <mergeCell ref="J84:M84"/>
    <mergeCell ref="J83:M83"/>
    <mergeCell ref="J82:M82"/>
    <mergeCell ref="J81:M81"/>
    <mergeCell ref="J79:M79"/>
    <mergeCell ref="J78:M78"/>
    <mergeCell ref="J34:M34"/>
    <mergeCell ref="J33:M33"/>
    <mergeCell ref="J32:M32"/>
    <mergeCell ref="J31:M31"/>
    <mergeCell ref="J30:M30"/>
    <mergeCell ref="J29:M29"/>
    <mergeCell ref="J41:M41"/>
    <mergeCell ref="J40:M40"/>
    <mergeCell ref="J38:M38"/>
    <mergeCell ref="J37:M37"/>
    <mergeCell ref="J36:M36"/>
    <mergeCell ref="J35:M35"/>
    <mergeCell ref="J47:M47"/>
    <mergeCell ref="J46:M46"/>
    <mergeCell ref="J45:M45"/>
    <mergeCell ref="J44:M44"/>
    <mergeCell ref="J43:M43"/>
    <mergeCell ref="J42:M42"/>
    <mergeCell ref="J60:M60"/>
    <mergeCell ref="J59:M59"/>
    <mergeCell ref="J58:M58"/>
    <mergeCell ref="J57:M57"/>
    <mergeCell ref="J115:M115"/>
    <mergeCell ref="J114:M114"/>
    <mergeCell ref="J56:M56"/>
    <mergeCell ref="J113:M113"/>
    <mergeCell ref="J112:M112"/>
    <mergeCell ref="J111:M111"/>
    <mergeCell ref="J110:M110"/>
    <mergeCell ref="J109:M109"/>
    <mergeCell ref="J67:M67"/>
    <mergeCell ref="J66:M66"/>
    <mergeCell ref="J65:M65"/>
    <mergeCell ref="J64:M64"/>
    <mergeCell ref="J62:M62"/>
    <mergeCell ref="J61:M61"/>
    <mergeCell ref="J73:M73"/>
    <mergeCell ref="J72:M72"/>
    <mergeCell ref="J71:M71"/>
    <mergeCell ref="J70:M70"/>
    <mergeCell ref="J69:M69"/>
    <mergeCell ref="J68:M68"/>
    <mergeCell ref="J87:M87"/>
    <mergeCell ref="J86:M86"/>
    <mergeCell ref="J96:M96"/>
    <mergeCell ref="J95:M95"/>
    <mergeCell ref="J94:M94"/>
    <mergeCell ref="J92:M92"/>
    <mergeCell ref="J89:M89"/>
    <mergeCell ref="J88:M88"/>
    <mergeCell ref="J102:M102"/>
    <mergeCell ref="J101:M101"/>
    <mergeCell ref="J100:M100"/>
    <mergeCell ref="J99:M99"/>
    <mergeCell ref="J98:M98"/>
    <mergeCell ref="J97:M97"/>
    <mergeCell ref="J108:M108"/>
    <mergeCell ref="J107:M107"/>
    <mergeCell ref="J106:M106"/>
    <mergeCell ref="J105:M105"/>
    <mergeCell ref="J104:M104"/>
    <mergeCell ref="J103:M103"/>
    <mergeCell ref="J163:M163"/>
    <mergeCell ref="J161:M161"/>
    <mergeCell ref="J160:M160"/>
    <mergeCell ref="J159:M159"/>
    <mergeCell ref="J157:M157"/>
    <mergeCell ref="J122:M122"/>
    <mergeCell ref="J120:M120"/>
    <mergeCell ref="J119:M119"/>
    <mergeCell ref="J118:M118"/>
    <mergeCell ref="J117:M117"/>
    <mergeCell ref="J116:M116"/>
    <mergeCell ref="J130:M130"/>
    <mergeCell ref="J128:M128"/>
    <mergeCell ref="J127:M127"/>
    <mergeCell ref="J126:M126"/>
    <mergeCell ref="J124:M124"/>
    <mergeCell ref="J123:M123"/>
    <mergeCell ref="J125:M125"/>
    <mergeCell ref="J134:M134"/>
    <mergeCell ref="J158:M158"/>
    <mergeCell ref="J139:M139"/>
    <mergeCell ref="J138:M138"/>
    <mergeCell ref="J137:M137"/>
    <mergeCell ref="J136:M136"/>
    <mergeCell ref="J133:M133"/>
    <mergeCell ref="J132:M132"/>
    <mergeCell ref="J131:M131"/>
    <mergeCell ref="J178:M178"/>
    <mergeCell ref="J176:M176"/>
    <mergeCell ref="J141:M141"/>
    <mergeCell ref="J140:M140"/>
    <mergeCell ref="J196:M196"/>
    <mergeCell ref="J195:M195"/>
    <mergeCell ref="J194:M194"/>
    <mergeCell ref="J193:M193"/>
    <mergeCell ref="J192:M192"/>
    <mergeCell ref="J191:M191"/>
    <mergeCell ref="J190:M190"/>
    <mergeCell ref="J189:M189"/>
    <mergeCell ref="J148:M148"/>
    <mergeCell ref="J147:M147"/>
    <mergeCell ref="J146:M146"/>
    <mergeCell ref="J145:M145"/>
    <mergeCell ref="J143:M143"/>
    <mergeCell ref="J142:M142"/>
    <mergeCell ref="J156:M156"/>
    <mergeCell ref="J155:M155"/>
    <mergeCell ref="J153:M153"/>
    <mergeCell ref="J152:M152"/>
    <mergeCell ref="J151:M151"/>
    <mergeCell ref="J150:M150"/>
    <mergeCell ref="A187:U187"/>
    <mergeCell ref="A184:B184"/>
    <mergeCell ref="G189:H189"/>
    <mergeCell ref="G188:H188"/>
    <mergeCell ref="G184:H184"/>
    <mergeCell ref="J188:M188"/>
    <mergeCell ref="A147:B147"/>
    <mergeCell ref="P170:U170"/>
    <mergeCell ref="J202:M202"/>
    <mergeCell ref="J201:M201"/>
    <mergeCell ref="J200:M200"/>
    <mergeCell ref="J199:M199"/>
    <mergeCell ref="J198:M198"/>
    <mergeCell ref="J197:M197"/>
    <mergeCell ref="J210:M210"/>
    <mergeCell ref="J209:M209"/>
    <mergeCell ref="J208:M208"/>
    <mergeCell ref="J205:M205"/>
    <mergeCell ref="J204:M204"/>
    <mergeCell ref="J203:M203"/>
    <mergeCell ref="J168:M168"/>
    <mergeCell ref="J222:M222"/>
    <mergeCell ref="J220:M220"/>
    <mergeCell ref="J219:M219"/>
    <mergeCell ref="J218:M218"/>
    <mergeCell ref="J217:M217"/>
    <mergeCell ref="J216:M216"/>
    <mergeCell ref="J215:M215"/>
    <mergeCell ref="J214:M214"/>
    <mergeCell ref="J213:M213"/>
    <mergeCell ref="J175:M175"/>
    <mergeCell ref="J174:M174"/>
    <mergeCell ref="J173:M173"/>
    <mergeCell ref="J171:M171"/>
    <mergeCell ref="J170:M170"/>
    <mergeCell ref="J169:M169"/>
    <mergeCell ref="J184:M184"/>
    <mergeCell ref="J181:M181"/>
    <mergeCell ref="J180:M180"/>
    <mergeCell ref="J179:M179"/>
    <mergeCell ref="J226:M226"/>
    <mergeCell ref="J224:M224"/>
    <mergeCell ref="J223:M223"/>
    <mergeCell ref="J277:M277"/>
    <mergeCell ref="J276:M276"/>
    <mergeCell ref="J274:M274"/>
    <mergeCell ref="J273:M273"/>
    <mergeCell ref="J272:M272"/>
    <mergeCell ref="J270:M270"/>
    <mergeCell ref="J233:M233"/>
    <mergeCell ref="J232:M232"/>
    <mergeCell ref="J231:M231"/>
    <mergeCell ref="J230:M230"/>
    <mergeCell ref="J229:M229"/>
    <mergeCell ref="J228:M228"/>
    <mergeCell ref="J241:M241"/>
    <mergeCell ref="J239:M239"/>
    <mergeCell ref="J238:M238"/>
    <mergeCell ref="J237:M237"/>
    <mergeCell ref="J235:M235"/>
    <mergeCell ref="J234:M234"/>
    <mergeCell ref="J249:M249"/>
    <mergeCell ref="J247:M247"/>
    <mergeCell ref="J246:M246"/>
    <mergeCell ref="J245:M245"/>
    <mergeCell ref="J243:M243"/>
    <mergeCell ref="J242:M242"/>
    <mergeCell ref="J253:M253"/>
    <mergeCell ref="J252:M252"/>
    <mergeCell ref="J301:M301"/>
    <mergeCell ref="J300:M300"/>
    <mergeCell ref="J298:M298"/>
    <mergeCell ref="J297:M297"/>
    <mergeCell ref="J261:M261"/>
    <mergeCell ref="J260:M260"/>
    <mergeCell ref="J258:M258"/>
    <mergeCell ref="J257:M257"/>
    <mergeCell ref="J256:M256"/>
    <mergeCell ref="J255:M255"/>
    <mergeCell ref="J269:M269"/>
    <mergeCell ref="J268:M268"/>
    <mergeCell ref="J266:M266"/>
    <mergeCell ref="J265:M265"/>
    <mergeCell ref="J264:M264"/>
    <mergeCell ref="J262:M262"/>
    <mergeCell ref="J283:M283"/>
    <mergeCell ref="J288:M288"/>
    <mergeCell ref="J371:M371"/>
    <mergeCell ref="J315:M315"/>
    <mergeCell ref="J333:M333"/>
    <mergeCell ref="J332:M332"/>
    <mergeCell ref="J331:M331"/>
    <mergeCell ref="J323:M323"/>
    <mergeCell ref="J322:M322"/>
    <mergeCell ref="J321:M321"/>
    <mergeCell ref="J282:M282"/>
    <mergeCell ref="J281:M281"/>
    <mergeCell ref="J280:M280"/>
    <mergeCell ref="J278:M278"/>
    <mergeCell ref="J341:M341"/>
    <mergeCell ref="J340:M340"/>
    <mergeCell ref="J339:M339"/>
    <mergeCell ref="J337:M337"/>
    <mergeCell ref="J336:M336"/>
    <mergeCell ref="J335:M335"/>
    <mergeCell ref="J290:M290"/>
    <mergeCell ref="J289:M289"/>
    <mergeCell ref="J287:M287"/>
    <mergeCell ref="J286:M286"/>
    <mergeCell ref="J285:M285"/>
    <mergeCell ref="J284:M284"/>
    <mergeCell ref="J296:M296"/>
    <mergeCell ref="J295:M295"/>
    <mergeCell ref="J294:M294"/>
    <mergeCell ref="J293:M293"/>
    <mergeCell ref="J292:M292"/>
    <mergeCell ref="J291:M291"/>
    <mergeCell ref="J303:M303"/>
    <mergeCell ref="J302:M302"/>
    <mergeCell ref="J350:M350"/>
    <mergeCell ref="J349:M349"/>
    <mergeCell ref="J348:M348"/>
    <mergeCell ref="J347:M347"/>
    <mergeCell ref="J346:M346"/>
    <mergeCell ref="J360:M360"/>
    <mergeCell ref="J358:M358"/>
    <mergeCell ref="J357:M357"/>
    <mergeCell ref="J356:M356"/>
    <mergeCell ref="J354:M354"/>
    <mergeCell ref="J353:M353"/>
    <mergeCell ref="J368:M368"/>
    <mergeCell ref="J366:M366"/>
    <mergeCell ref="J365:M365"/>
    <mergeCell ref="J364:M364"/>
    <mergeCell ref="J362:M362"/>
    <mergeCell ref="J361:M361"/>
    <mergeCell ref="J359:M359"/>
    <mergeCell ref="J442:M442"/>
    <mergeCell ref="J441:M441"/>
    <mergeCell ref="J440:M440"/>
    <mergeCell ref="J377:M377"/>
    <mergeCell ref="J376:M376"/>
    <mergeCell ref="J374:M374"/>
    <mergeCell ref="J389:M389"/>
    <mergeCell ref="J388:M388"/>
    <mergeCell ref="J386:M386"/>
    <mergeCell ref="J385:M385"/>
    <mergeCell ref="J432:M432"/>
    <mergeCell ref="J430:M430"/>
    <mergeCell ref="J429:M429"/>
    <mergeCell ref="J428:M428"/>
    <mergeCell ref="J403:M403"/>
    <mergeCell ref="J334:M334"/>
    <mergeCell ref="J410:M410"/>
    <mergeCell ref="J409:M409"/>
    <mergeCell ref="J408:M408"/>
    <mergeCell ref="J406:M406"/>
    <mergeCell ref="J405:M405"/>
    <mergeCell ref="J404:M404"/>
    <mergeCell ref="J418:M418"/>
    <mergeCell ref="J417:M417"/>
    <mergeCell ref="J416:M416"/>
    <mergeCell ref="J414:M414"/>
    <mergeCell ref="J413:M413"/>
    <mergeCell ref="J412:M412"/>
    <mergeCell ref="J373:M373"/>
    <mergeCell ref="J372:M372"/>
    <mergeCell ref="J370:M370"/>
    <mergeCell ref="J369:M369"/>
    <mergeCell ref="J426:M426"/>
    <mergeCell ref="J425:M425"/>
    <mergeCell ref="J424:M424"/>
    <mergeCell ref="J422:M422"/>
    <mergeCell ref="J421:M421"/>
    <mergeCell ref="J420:M420"/>
    <mergeCell ref="J381:M381"/>
    <mergeCell ref="J380:M380"/>
    <mergeCell ref="J378:M378"/>
    <mergeCell ref="J393:M393"/>
    <mergeCell ref="J392:M392"/>
    <mergeCell ref="J390:M390"/>
    <mergeCell ref="J439:M439"/>
    <mergeCell ref="J437:M437"/>
    <mergeCell ref="J436:M436"/>
    <mergeCell ref="J435:M435"/>
    <mergeCell ref="J434:M434"/>
    <mergeCell ref="J433:M433"/>
    <mergeCell ref="J397:M397"/>
    <mergeCell ref="J396:M396"/>
    <mergeCell ref="J394:M394"/>
    <mergeCell ref="J452:M452"/>
    <mergeCell ref="J451:M451"/>
    <mergeCell ref="J450:M450"/>
    <mergeCell ref="J449:M449"/>
    <mergeCell ref="J447:M447"/>
    <mergeCell ref="J446:M446"/>
    <mergeCell ref="J458:M458"/>
    <mergeCell ref="J457:M457"/>
    <mergeCell ref="J468:M468"/>
    <mergeCell ref="J467:M467"/>
    <mergeCell ref="J466:M466"/>
    <mergeCell ref="J465:M465"/>
    <mergeCell ref="J464:M464"/>
    <mergeCell ref="J463:M463"/>
    <mergeCell ref="J476:M476"/>
    <mergeCell ref="J475:M475"/>
    <mergeCell ref="J477:M477"/>
    <mergeCell ref="J448:M448"/>
    <mergeCell ref="J456:M456"/>
    <mergeCell ref="J455:M455"/>
    <mergeCell ref="J454:M454"/>
    <mergeCell ref="J453:M453"/>
    <mergeCell ref="J462:M462"/>
    <mergeCell ref="J461:M461"/>
    <mergeCell ref="J460:M460"/>
    <mergeCell ref="J459:M459"/>
    <mergeCell ref="J479:M479"/>
    <mergeCell ref="J478:M478"/>
    <mergeCell ref="J487:M487"/>
    <mergeCell ref="J485:M485"/>
    <mergeCell ref="J484:M484"/>
    <mergeCell ref="J483:M483"/>
    <mergeCell ref="J481:M481"/>
    <mergeCell ref="J480:M480"/>
    <mergeCell ref="J474:M474"/>
    <mergeCell ref="J473:M473"/>
    <mergeCell ref="J472:M472"/>
    <mergeCell ref="J471:M471"/>
    <mergeCell ref="J470:M470"/>
    <mergeCell ref="J469:M469"/>
    <mergeCell ref="J493:M493"/>
    <mergeCell ref="J492:M492"/>
    <mergeCell ref="J491:M491"/>
    <mergeCell ref="J490:M490"/>
    <mergeCell ref="J489:M489"/>
    <mergeCell ref="J488:M488"/>
    <mergeCell ref="J500:M500"/>
    <mergeCell ref="J486:M486"/>
    <mergeCell ref="J482:M482"/>
    <mergeCell ref="J499:M499"/>
    <mergeCell ref="J498:M498"/>
    <mergeCell ref="J497:M497"/>
    <mergeCell ref="J496:M496"/>
    <mergeCell ref="J495:M495"/>
    <mergeCell ref="J494:M494"/>
    <mergeCell ref="J506:M506"/>
    <mergeCell ref="J505:M505"/>
    <mergeCell ref="J517:M517"/>
    <mergeCell ref="J516:M516"/>
    <mergeCell ref="J514:M514"/>
    <mergeCell ref="J513:M513"/>
    <mergeCell ref="J512:M512"/>
    <mergeCell ref="J511:M511"/>
    <mergeCell ref="J501:M501"/>
    <mergeCell ref="J510:M510"/>
    <mergeCell ref="J509:M509"/>
    <mergeCell ref="J508:M508"/>
    <mergeCell ref="J507:M507"/>
    <mergeCell ref="J504:M504"/>
    <mergeCell ref="J503:M503"/>
    <mergeCell ref="J502:M502"/>
    <mergeCell ref="J528:M528"/>
    <mergeCell ref="J527:M527"/>
    <mergeCell ref="J526:M526"/>
    <mergeCell ref="J525:M525"/>
    <mergeCell ref="J523:M523"/>
    <mergeCell ref="J524:M524"/>
    <mergeCell ref="J522:M522"/>
    <mergeCell ref="J521:M521"/>
    <mergeCell ref="J520:M520"/>
    <mergeCell ref="J519:M519"/>
    <mergeCell ref="J518:M518"/>
    <mergeCell ref="J515:M515"/>
    <mergeCell ref="J535:M535"/>
    <mergeCell ref="J534:M534"/>
    <mergeCell ref="J533:M533"/>
    <mergeCell ref="J531:M531"/>
    <mergeCell ref="J530:M530"/>
    <mergeCell ref="J529:M529"/>
    <mergeCell ref="J541:M541"/>
    <mergeCell ref="J540:M540"/>
    <mergeCell ref="J539:M539"/>
    <mergeCell ref="J538:M538"/>
    <mergeCell ref="J537:M537"/>
    <mergeCell ref="J536:M536"/>
    <mergeCell ref="J553:M553"/>
    <mergeCell ref="J552:M552"/>
    <mergeCell ref="J551:M551"/>
    <mergeCell ref="J550:M550"/>
    <mergeCell ref="J554:M554"/>
    <mergeCell ref="J549:M549"/>
    <mergeCell ref="J548:M548"/>
    <mergeCell ref="J547:M547"/>
    <mergeCell ref="J545:M545"/>
    <mergeCell ref="J544:M544"/>
    <mergeCell ref="J543:M543"/>
    <mergeCell ref="J546:M546"/>
    <mergeCell ref="J560:M560"/>
    <mergeCell ref="J559:M559"/>
    <mergeCell ref="J558:M558"/>
    <mergeCell ref="J557:M557"/>
    <mergeCell ref="J556:M556"/>
    <mergeCell ref="J555:M555"/>
    <mergeCell ref="J568:M568"/>
    <mergeCell ref="J567:M567"/>
    <mergeCell ref="J565:M565"/>
    <mergeCell ref="J564:M564"/>
    <mergeCell ref="J563:M563"/>
    <mergeCell ref="J562:M562"/>
    <mergeCell ref="J580:M580"/>
    <mergeCell ref="J579:M579"/>
    <mergeCell ref="J578:M578"/>
    <mergeCell ref="J576:M576"/>
    <mergeCell ref="J575:M575"/>
    <mergeCell ref="J574:M574"/>
    <mergeCell ref="J573:M573"/>
    <mergeCell ref="J572:M572"/>
    <mergeCell ref="J571:M571"/>
    <mergeCell ref="J569:M569"/>
    <mergeCell ref="J622:M622"/>
    <mergeCell ref="J621:M621"/>
    <mergeCell ref="J620:M620"/>
    <mergeCell ref="J619:M619"/>
    <mergeCell ref="J618:M618"/>
    <mergeCell ref="J617:M617"/>
    <mergeCell ref="J587:M587"/>
    <mergeCell ref="J586:M586"/>
    <mergeCell ref="J585:M585"/>
    <mergeCell ref="J583:M583"/>
    <mergeCell ref="J582:M582"/>
    <mergeCell ref="J581:M581"/>
    <mergeCell ref="J594:M594"/>
    <mergeCell ref="J593:M593"/>
    <mergeCell ref="J592:M592"/>
    <mergeCell ref="J590:M590"/>
    <mergeCell ref="J589:M589"/>
    <mergeCell ref="J588:M588"/>
    <mergeCell ref="J600:M600"/>
    <mergeCell ref="J599:M599"/>
    <mergeCell ref="J598:M598"/>
    <mergeCell ref="J597:M597"/>
    <mergeCell ref="J596:M596"/>
    <mergeCell ref="J595:M595"/>
    <mergeCell ref="J633:M633"/>
    <mergeCell ref="J632:M632"/>
    <mergeCell ref="J631:M631"/>
    <mergeCell ref="J629:M629"/>
    <mergeCell ref="J628:M628"/>
    <mergeCell ref="J627:M627"/>
    <mergeCell ref="J641:M641"/>
    <mergeCell ref="J640:M640"/>
    <mergeCell ref="J637:M637"/>
    <mergeCell ref="J636:M636"/>
    <mergeCell ref="J635:M635"/>
    <mergeCell ref="J634:M634"/>
    <mergeCell ref="J604:M604"/>
    <mergeCell ref="J603:M603"/>
    <mergeCell ref="J602:M602"/>
    <mergeCell ref="J601:M601"/>
    <mergeCell ref="J647:M647"/>
    <mergeCell ref="J646:M646"/>
    <mergeCell ref="J645:M645"/>
    <mergeCell ref="J644:M644"/>
    <mergeCell ref="J643:M643"/>
    <mergeCell ref="J642:M642"/>
    <mergeCell ref="J610:M610"/>
    <mergeCell ref="J609:M609"/>
    <mergeCell ref="J608:M608"/>
    <mergeCell ref="J607:M607"/>
    <mergeCell ref="J606:M606"/>
    <mergeCell ref="J605:M605"/>
    <mergeCell ref="J616:M616"/>
    <mergeCell ref="J615:M615"/>
    <mergeCell ref="J614:M614"/>
    <mergeCell ref="J613:M613"/>
    <mergeCell ref="J652:M652"/>
    <mergeCell ref="J651:M651"/>
    <mergeCell ref="J649:M649"/>
    <mergeCell ref="J648:M648"/>
    <mergeCell ref="J701:M701"/>
    <mergeCell ref="J700:M700"/>
    <mergeCell ref="J699:M699"/>
    <mergeCell ref="J697:M697"/>
    <mergeCell ref="J696:M696"/>
    <mergeCell ref="J695:M695"/>
    <mergeCell ref="J659:M659"/>
    <mergeCell ref="J658:M658"/>
    <mergeCell ref="J657:M657"/>
    <mergeCell ref="J656:M656"/>
    <mergeCell ref="J655:M655"/>
    <mergeCell ref="J654:M654"/>
    <mergeCell ref="J665:M665"/>
    <mergeCell ref="J664:M664"/>
    <mergeCell ref="J663:M663"/>
    <mergeCell ref="J662:M662"/>
    <mergeCell ref="J661:M661"/>
    <mergeCell ref="J660:M660"/>
    <mergeCell ref="J672:M672"/>
    <mergeCell ref="J671:M671"/>
    <mergeCell ref="J670:M670"/>
    <mergeCell ref="J668:M668"/>
    <mergeCell ref="J667:M667"/>
    <mergeCell ref="J666:M666"/>
    <mergeCell ref="J677:M677"/>
    <mergeCell ref="J676:M676"/>
    <mergeCell ref="J675:M675"/>
    <mergeCell ref="J673:M673"/>
    <mergeCell ref="J729:M729"/>
    <mergeCell ref="J728:M728"/>
    <mergeCell ref="J727:M727"/>
    <mergeCell ref="J725:M725"/>
    <mergeCell ref="J724:M724"/>
    <mergeCell ref="J685:M685"/>
    <mergeCell ref="J684:M684"/>
    <mergeCell ref="J683:M683"/>
    <mergeCell ref="J681:M681"/>
    <mergeCell ref="J680:M680"/>
    <mergeCell ref="J679:M679"/>
    <mergeCell ref="J682:M682"/>
    <mergeCell ref="J693:M693"/>
    <mergeCell ref="J692:M692"/>
    <mergeCell ref="J691:M691"/>
    <mergeCell ref="J689:M689"/>
    <mergeCell ref="J688:M688"/>
    <mergeCell ref="J687:M687"/>
    <mergeCell ref="J707:M707"/>
    <mergeCell ref="J705:M705"/>
    <mergeCell ref="J704:M704"/>
    <mergeCell ref="J703:M703"/>
    <mergeCell ref="J760:M760"/>
    <mergeCell ref="J759:M759"/>
    <mergeCell ref="J757:M757"/>
    <mergeCell ref="J756:M756"/>
    <mergeCell ref="J755:M755"/>
    <mergeCell ref="J753:M753"/>
    <mergeCell ref="J715:M715"/>
    <mergeCell ref="J713:M713"/>
    <mergeCell ref="J712:M712"/>
    <mergeCell ref="J711:M711"/>
    <mergeCell ref="J709:M709"/>
    <mergeCell ref="J708:M708"/>
    <mergeCell ref="J723:M723"/>
    <mergeCell ref="J721:M721"/>
    <mergeCell ref="J720:M720"/>
    <mergeCell ref="J719:M719"/>
    <mergeCell ref="J717:M717"/>
    <mergeCell ref="J716:M716"/>
    <mergeCell ref="J744:M744"/>
    <mergeCell ref="J743:M743"/>
    <mergeCell ref="J741:M741"/>
    <mergeCell ref="J740:M740"/>
    <mergeCell ref="J739:M739"/>
    <mergeCell ref="J737:M737"/>
    <mergeCell ref="J742:M742"/>
    <mergeCell ref="J752:M752"/>
    <mergeCell ref="J751:M751"/>
    <mergeCell ref="J749:M749"/>
    <mergeCell ref="J748:M748"/>
    <mergeCell ref="J747:M747"/>
    <mergeCell ref="J745:M745"/>
    <mergeCell ref="J731:M731"/>
    <mergeCell ref="J764:M764"/>
    <mergeCell ref="J763:M763"/>
    <mergeCell ref="J761:M761"/>
    <mergeCell ref="J818:M818"/>
    <mergeCell ref="J817:M817"/>
    <mergeCell ref="J815:M815"/>
    <mergeCell ref="J814:M814"/>
    <mergeCell ref="J813:M813"/>
    <mergeCell ref="J811:M811"/>
    <mergeCell ref="J773:M773"/>
    <mergeCell ref="J771:M771"/>
    <mergeCell ref="J770:M770"/>
    <mergeCell ref="J769:M769"/>
    <mergeCell ref="J767:M767"/>
    <mergeCell ref="J766:M766"/>
    <mergeCell ref="J781:M781"/>
    <mergeCell ref="J779:M779"/>
    <mergeCell ref="J778:M778"/>
    <mergeCell ref="J777:M777"/>
    <mergeCell ref="J775:M775"/>
    <mergeCell ref="J774:M774"/>
    <mergeCell ref="J789:M789"/>
    <mergeCell ref="J787:M787"/>
    <mergeCell ref="J786:M786"/>
    <mergeCell ref="J785:M785"/>
    <mergeCell ref="J783:M783"/>
    <mergeCell ref="J782:M782"/>
    <mergeCell ref="J772:M772"/>
    <mergeCell ref="J784:M784"/>
    <mergeCell ref="J833:M833"/>
    <mergeCell ref="J794:M794"/>
    <mergeCell ref="J793:M793"/>
    <mergeCell ref="J791:M791"/>
    <mergeCell ref="J790:M790"/>
    <mergeCell ref="J847:M847"/>
    <mergeCell ref="J846:M846"/>
    <mergeCell ref="J845:M845"/>
    <mergeCell ref="J843:M843"/>
    <mergeCell ref="J842:M842"/>
    <mergeCell ref="J841:M841"/>
    <mergeCell ref="J802:M802"/>
    <mergeCell ref="J801:M801"/>
    <mergeCell ref="J799:M799"/>
    <mergeCell ref="J798:M798"/>
    <mergeCell ref="J797:M797"/>
    <mergeCell ref="J795:M795"/>
    <mergeCell ref="J800:M800"/>
    <mergeCell ref="J810:M810"/>
    <mergeCell ref="J809:M809"/>
    <mergeCell ref="J807:M807"/>
    <mergeCell ref="J806:M806"/>
    <mergeCell ref="J805:M805"/>
    <mergeCell ref="J803:M803"/>
    <mergeCell ref="J812:M812"/>
    <mergeCell ref="J844:M844"/>
    <mergeCell ref="J858:M858"/>
    <mergeCell ref="J856:M856"/>
    <mergeCell ref="J855:M855"/>
    <mergeCell ref="J854:M854"/>
    <mergeCell ref="J868:M868"/>
    <mergeCell ref="J867:M867"/>
    <mergeCell ref="J866:M866"/>
    <mergeCell ref="J864:M864"/>
    <mergeCell ref="J863:M863"/>
    <mergeCell ref="J862:M862"/>
    <mergeCell ref="J823:M823"/>
    <mergeCell ref="J822:M822"/>
    <mergeCell ref="J821:M821"/>
    <mergeCell ref="J819:M819"/>
    <mergeCell ref="J876:M876"/>
    <mergeCell ref="J875:M875"/>
    <mergeCell ref="J874:M874"/>
    <mergeCell ref="J872:M872"/>
    <mergeCell ref="J871:M871"/>
    <mergeCell ref="J870:M870"/>
    <mergeCell ref="J831:M831"/>
    <mergeCell ref="J830:M830"/>
    <mergeCell ref="J829:M829"/>
    <mergeCell ref="J827:M827"/>
    <mergeCell ref="J826:M826"/>
    <mergeCell ref="J825:M825"/>
    <mergeCell ref="J828:M828"/>
    <mergeCell ref="J839:M839"/>
    <mergeCell ref="J838:M838"/>
    <mergeCell ref="J837:M837"/>
    <mergeCell ref="J835:M835"/>
    <mergeCell ref="J834:M834"/>
    <mergeCell ref="J930:M930"/>
    <mergeCell ref="J928:M928"/>
    <mergeCell ref="J890:M890"/>
    <mergeCell ref="J888:M888"/>
    <mergeCell ref="J887:M887"/>
    <mergeCell ref="J886:M886"/>
    <mergeCell ref="J884:M884"/>
    <mergeCell ref="J883:M883"/>
    <mergeCell ref="J898:M898"/>
    <mergeCell ref="J896:M896"/>
    <mergeCell ref="J895:M895"/>
    <mergeCell ref="J894:M894"/>
    <mergeCell ref="J892:M892"/>
    <mergeCell ref="J891:M891"/>
    <mergeCell ref="J906:M906"/>
    <mergeCell ref="J904:M904"/>
    <mergeCell ref="J903:M903"/>
    <mergeCell ref="J902:M902"/>
    <mergeCell ref="J900:M900"/>
    <mergeCell ref="J899:M899"/>
    <mergeCell ref="J919:M919"/>
    <mergeCell ref="J918:M918"/>
    <mergeCell ref="J916:M916"/>
    <mergeCell ref="J915:M915"/>
    <mergeCell ref="J914:M914"/>
    <mergeCell ref="J912:M912"/>
    <mergeCell ref="J917:M917"/>
    <mergeCell ref="J927:M927"/>
    <mergeCell ref="J920:M920"/>
    <mergeCell ref="J882:M882"/>
    <mergeCell ref="J880:M880"/>
    <mergeCell ref="J879:M879"/>
    <mergeCell ref="J878:M878"/>
    <mergeCell ref="J940:M940"/>
    <mergeCell ref="J939:M939"/>
    <mergeCell ref="J938:M938"/>
    <mergeCell ref="J936:M936"/>
    <mergeCell ref="J986:M986"/>
    <mergeCell ref="J985:M985"/>
    <mergeCell ref="J983:M983"/>
    <mergeCell ref="J982:M982"/>
    <mergeCell ref="J981:M981"/>
    <mergeCell ref="J980:M980"/>
    <mergeCell ref="J948:M948"/>
    <mergeCell ref="J947:M947"/>
    <mergeCell ref="J946:M946"/>
    <mergeCell ref="J945:M945"/>
    <mergeCell ref="J944:M944"/>
    <mergeCell ref="J943:M943"/>
    <mergeCell ref="J955:M955"/>
    <mergeCell ref="J954:M954"/>
    <mergeCell ref="J953:M953"/>
    <mergeCell ref="J951:M951"/>
    <mergeCell ref="J950:M950"/>
    <mergeCell ref="J949:M949"/>
    <mergeCell ref="J962:M962"/>
    <mergeCell ref="J935:M935"/>
    <mergeCell ref="J934:M934"/>
    <mergeCell ref="J932:M932"/>
    <mergeCell ref="J931:M931"/>
    <mergeCell ref="J958:M958"/>
    <mergeCell ref="J957:M957"/>
    <mergeCell ref="J966:M966"/>
    <mergeCell ref="J965:M965"/>
    <mergeCell ref="J964:M964"/>
    <mergeCell ref="J963:M963"/>
    <mergeCell ref="J1010:M1010"/>
    <mergeCell ref="J1009:M1009"/>
    <mergeCell ref="J1008:M1008"/>
    <mergeCell ref="J1007:M1007"/>
    <mergeCell ref="J1005:M1005"/>
    <mergeCell ref="J1004:M1004"/>
    <mergeCell ref="J972:M972"/>
    <mergeCell ref="J971:M971"/>
    <mergeCell ref="J970:M970"/>
    <mergeCell ref="J969:M969"/>
    <mergeCell ref="J968:M968"/>
    <mergeCell ref="J967:M967"/>
    <mergeCell ref="J978:M978"/>
    <mergeCell ref="J977:M977"/>
    <mergeCell ref="J976:M976"/>
    <mergeCell ref="J975:M975"/>
    <mergeCell ref="J974:M974"/>
    <mergeCell ref="J973:M973"/>
    <mergeCell ref="J988:M988"/>
    <mergeCell ref="J987:M987"/>
    <mergeCell ref="J994:M994"/>
    <mergeCell ref="J993:M993"/>
    <mergeCell ref="J992:M992"/>
    <mergeCell ref="J991:M991"/>
    <mergeCell ref="J990:M990"/>
    <mergeCell ref="J989:M989"/>
    <mergeCell ref="J1000:M1000"/>
    <mergeCell ref="J999:M999"/>
    <mergeCell ref="J998:M998"/>
    <mergeCell ref="J997:M997"/>
    <mergeCell ref="J996:M996"/>
    <mergeCell ref="J995:M995"/>
    <mergeCell ref="J1012:M1012"/>
    <mergeCell ref="J1011:M1011"/>
    <mergeCell ref="J961:M961"/>
    <mergeCell ref="J960:M960"/>
    <mergeCell ref="J959:M959"/>
    <mergeCell ref="J1018:M1018"/>
    <mergeCell ref="J1017:M1017"/>
    <mergeCell ref="J1016:M1016"/>
    <mergeCell ref="J1015:M1015"/>
    <mergeCell ref="J1014:M1014"/>
    <mergeCell ref="J1013:M1013"/>
    <mergeCell ref="J1024:M1024"/>
    <mergeCell ref="J1023:M1023"/>
    <mergeCell ref="J1022:M1022"/>
    <mergeCell ref="J1021:M1021"/>
    <mergeCell ref="J1020:M1020"/>
    <mergeCell ref="J1019:M1019"/>
    <mergeCell ref="J1035:M1035"/>
    <mergeCell ref="J1034:M1034"/>
    <mergeCell ref="J1033:M1033"/>
    <mergeCell ref="J1032:M1032"/>
    <mergeCell ref="J1031:M1031"/>
    <mergeCell ref="J1030:M1030"/>
    <mergeCell ref="J1029:M1029"/>
    <mergeCell ref="J1028:M1028"/>
    <mergeCell ref="J1026:M1026"/>
    <mergeCell ref="J1025:M1025"/>
    <mergeCell ref="J1041:M1041"/>
    <mergeCell ref="J1040:M1040"/>
    <mergeCell ref="J1039:M1039"/>
    <mergeCell ref="J1038:M1038"/>
    <mergeCell ref="J1037:M1037"/>
    <mergeCell ref="J1036:M1036"/>
    <mergeCell ref="J1049:M1049"/>
    <mergeCell ref="J1048:M1048"/>
    <mergeCell ref="J1047:M1047"/>
    <mergeCell ref="J1046:M1046"/>
    <mergeCell ref="J1045:M1045"/>
    <mergeCell ref="J1043:M1043"/>
    <mergeCell ref="J1055:M1055"/>
    <mergeCell ref="J1054:M1054"/>
    <mergeCell ref="J1053:M1053"/>
    <mergeCell ref="J1052:M1052"/>
    <mergeCell ref="J1051:M1051"/>
    <mergeCell ref="J1050:M1050"/>
    <mergeCell ref="J1067:M1067"/>
    <mergeCell ref="J1066:M1066"/>
    <mergeCell ref="J1064:M1064"/>
    <mergeCell ref="J1063:M1063"/>
    <mergeCell ref="J1062:M1062"/>
    <mergeCell ref="J1061:M1061"/>
    <mergeCell ref="J1075:M1075"/>
    <mergeCell ref="J1073:M1073"/>
    <mergeCell ref="J1072:M1072"/>
    <mergeCell ref="J1071:M1071"/>
    <mergeCell ref="J1069:M1069"/>
    <mergeCell ref="J1068:M1068"/>
    <mergeCell ref="J1070:M1070"/>
    <mergeCell ref="J1083:M1083"/>
    <mergeCell ref="J1082:M1082"/>
    <mergeCell ref="J1081:M1081"/>
    <mergeCell ref="J1080:M1080"/>
    <mergeCell ref="J1078:M1078"/>
    <mergeCell ref="J1077:M1077"/>
    <mergeCell ref="J1076:M1076"/>
    <mergeCell ref="J1096:M1096"/>
    <mergeCell ref="J1093:M1093"/>
    <mergeCell ref="J1092:M1092"/>
    <mergeCell ref="J1091:M1091"/>
    <mergeCell ref="J1089:M1089"/>
    <mergeCell ref="J1088:M1088"/>
    <mergeCell ref="J1102:M1102"/>
    <mergeCell ref="J1101:M1101"/>
    <mergeCell ref="J1100:M1100"/>
    <mergeCell ref="J1099:M1099"/>
    <mergeCell ref="J1098:M1098"/>
    <mergeCell ref="J1097:M1097"/>
    <mergeCell ref="J1266:M1266"/>
    <mergeCell ref="J1265:M1265"/>
    <mergeCell ref="J1249:M1249"/>
    <mergeCell ref="J1259:M1259"/>
    <mergeCell ref="J1258:M1258"/>
    <mergeCell ref="J1257:M1257"/>
    <mergeCell ref="J1242:M1242"/>
    <mergeCell ref="J1279:M1279"/>
    <mergeCell ref="J1330:M1330"/>
    <mergeCell ref="J1329:M1329"/>
    <mergeCell ref="J1328:M1328"/>
    <mergeCell ref="J1327:M1327"/>
    <mergeCell ref="J1326:M1326"/>
    <mergeCell ref="J1325:M1325"/>
    <mergeCell ref="J1324:M1324"/>
    <mergeCell ref="J1323:M1323"/>
    <mergeCell ref="J1286:M1286"/>
    <mergeCell ref="J1285:M1285"/>
    <mergeCell ref="J1284:M1284"/>
    <mergeCell ref="J1283:M1283"/>
    <mergeCell ref="J1282:M1282"/>
    <mergeCell ref="J1281:M1281"/>
    <mergeCell ref="J1292:M1292"/>
    <mergeCell ref="J1291:M1291"/>
    <mergeCell ref="J1278:M1278"/>
    <mergeCell ref="J1277:M1277"/>
    <mergeCell ref="J1276:M1276"/>
    <mergeCell ref="J1275:M1275"/>
    <mergeCell ref="J1290:M1290"/>
    <mergeCell ref="J1289:M1289"/>
    <mergeCell ref="J1288:M1288"/>
    <mergeCell ref="J1298:M1298"/>
    <mergeCell ref="J1302:M1302"/>
    <mergeCell ref="J1322:M1322"/>
    <mergeCell ref="J1320:M1320"/>
    <mergeCell ref="J1318:M1318"/>
    <mergeCell ref="J1308:M1308"/>
    <mergeCell ref="J1250:M1250"/>
    <mergeCell ref="J1358:M1358"/>
    <mergeCell ref="J1357:M1357"/>
    <mergeCell ref="J1351:M1351"/>
    <mergeCell ref="J1350:M1350"/>
    <mergeCell ref="J1349:M1349"/>
    <mergeCell ref="J1348:M1348"/>
    <mergeCell ref="J1347:M1347"/>
    <mergeCell ref="J1317:M1317"/>
    <mergeCell ref="J1316:M1316"/>
    <mergeCell ref="J1315:M1315"/>
    <mergeCell ref="J1297:M1297"/>
    <mergeCell ref="J1296:M1296"/>
    <mergeCell ref="J1295:M1295"/>
    <mergeCell ref="J1294:M1294"/>
    <mergeCell ref="J1293:M1293"/>
    <mergeCell ref="J1280:M1280"/>
    <mergeCell ref="J1333:M1333"/>
    <mergeCell ref="J1287:M1287"/>
    <mergeCell ref="J1314:M1314"/>
    <mergeCell ref="J1313:M1313"/>
    <mergeCell ref="J1312:M1312"/>
    <mergeCell ref="J1299:M1299"/>
    <mergeCell ref="J1337:M1337"/>
    <mergeCell ref="J1336:M1336"/>
    <mergeCell ref="J1335:M1335"/>
    <mergeCell ref="J1334:M1334"/>
    <mergeCell ref="J1305:M1305"/>
    <mergeCell ref="J1379:M1379"/>
    <mergeCell ref="J1394:M1394"/>
    <mergeCell ref="J1393:M1393"/>
    <mergeCell ref="J1392:M1392"/>
    <mergeCell ref="J1391:M1391"/>
    <mergeCell ref="J1390:M1390"/>
    <mergeCell ref="J1370:M1370"/>
    <mergeCell ref="J1369:M1369"/>
    <mergeCell ref="J1368:M1368"/>
    <mergeCell ref="J1367:M1367"/>
    <mergeCell ref="J1366:M1366"/>
    <mergeCell ref="J1365:M1365"/>
    <mergeCell ref="J1364:M1364"/>
    <mergeCell ref="J1363:M1363"/>
    <mergeCell ref="J1340:M1340"/>
    <mergeCell ref="J1339:M1339"/>
    <mergeCell ref="J1338:M1338"/>
    <mergeCell ref="J1346:M1346"/>
    <mergeCell ref="J1345:M1345"/>
    <mergeCell ref="J1344:M1344"/>
    <mergeCell ref="J1343:M1343"/>
    <mergeCell ref="J1342:M1342"/>
    <mergeCell ref="J1341:M1341"/>
    <mergeCell ref="J1356:M1356"/>
    <mergeCell ref="J1355:M1355"/>
    <mergeCell ref="J1354:M1354"/>
    <mergeCell ref="J1353:M1353"/>
    <mergeCell ref="J1352:M1352"/>
    <mergeCell ref="J1362:M1362"/>
    <mergeCell ref="J1361:M1361"/>
    <mergeCell ref="J1360:M1360"/>
    <mergeCell ref="J1359:M1359"/>
    <mergeCell ref="J1400:M1400"/>
    <mergeCell ref="J1399:M1399"/>
    <mergeCell ref="J1398:M1398"/>
    <mergeCell ref="J1397:M1397"/>
    <mergeCell ref="J1396:M1396"/>
    <mergeCell ref="J1395:M1395"/>
    <mergeCell ref="J1372:M1372"/>
    <mergeCell ref="J1411:M1411"/>
    <mergeCell ref="J1388:M1388"/>
    <mergeCell ref="J1387:M1387"/>
    <mergeCell ref="J1386:M1386"/>
    <mergeCell ref="J1385:M1385"/>
    <mergeCell ref="J1371:M1371"/>
    <mergeCell ref="J1410:M1410"/>
    <mergeCell ref="J1409:M1409"/>
    <mergeCell ref="J1408:M1408"/>
    <mergeCell ref="J1407:M1407"/>
    <mergeCell ref="J1406:M1406"/>
    <mergeCell ref="J1405:M1405"/>
    <mergeCell ref="J1404:M1404"/>
    <mergeCell ref="J1402:M1402"/>
    <mergeCell ref="J1378:M1378"/>
    <mergeCell ref="J1377:M1377"/>
    <mergeCell ref="J1376:M1376"/>
    <mergeCell ref="J1375:M1375"/>
    <mergeCell ref="J1374:M1374"/>
    <mergeCell ref="J1373:M1373"/>
    <mergeCell ref="J1384:M1384"/>
    <mergeCell ref="J1383:M1383"/>
    <mergeCell ref="J1382:M1382"/>
    <mergeCell ref="J1381:M1381"/>
    <mergeCell ref="J1380:M1380"/>
    <mergeCell ref="J1445:M1445"/>
    <mergeCell ref="J1444:M1444"/>
    <mergeCell ref="J1443:M1443"/>
    <mergeCell ref="J1441:M1441"/>
    <mergeCell ref="J1418:M1418"/>
    <mergeCell ref="J1417:M1417"/>
    <mergeCell ref="J1416:M1416"/>
    <mergeCell ref="J1415:M1415"/>
    <mergeCell ref="J1414:M1414"/>
    <mergeCell ref="J1413:M1413"/>
    <mergeCell ref="J1424:M1424"/>
    <mergeCell ref="J1423:M1423"/>
    <mergeCell ref="J1422:M1422"/>
    <mergeCell ref="J1421:M1421"/>
    <mergeCell ref="J1420:M1420"/>
    <mergeCell ref="J1419:M1419"/>
    <mergeCell ref="J1434:M1434"/>
    <mergeCell ref="J1433:M1433"/>
    <mergeCell ref="J1432:M1432"/>
    <mergeCell ref="J1431:M1431"/>
    <mergeCell ref="J1430:M1430"/>
    <mergeCell ref="J1429:M1429"/>
    <mergeCell ref="J1428:M1428"/>
    <mergeCell ref="J1427:M1427"/>
    <mergeCell ref="J1426:M1426"/>
    <mergeCell ref="J1425:M1425"/>
    <mergeCell ref="J1389:M1389"/>
    <mergeCell ref="J1465:M1465"/>
    <mergeCell ref="J1464:M1464"/>
    <mergeCell ref="J1440:M1440"/>
    <mergeCell ref="J1439:M1439"/>
    <mergeCell ref="J1438:M1438"/>
    <mergeCell ref="J1437:M1437"/>
    <mergeCell ref="J1436:M1436"/>
    <mergeCell ref="J1435:M1435"/>
    <mergeCell ref="J1412:M1412"/>
    <mergeCell ref="J1451:M1451"/>
    <mergeCell ref="J1450:M1450"/>
    <mergeCell ref="J1489:M1489"/>
    <mergeCell ref="J1488:M1488"/>
    <mergeCell ref="J1487:M1487"/>
    <mergeCell ref="J1486:M1486"/>
    <mergeCell ref="J1485:M1485"/>
    <mergeCell ref="J1484:M1484"/>
    <mergeCell ref="J1483:M1483"/>
    <mergeCell ref="J1482:M1482"/>
    <mergeCell ref="J1457:M1457"/>
    <mergeCell ref="J1456:M1456"/>
    <mergeCell ref="J1455:M1455"/>
    <mergeCell ref="J1454:M1454"/>
    <mergeCell ref="J1453:M1453"/>
    <mergeCell ref="J1452:M1452"/>
    <mergeCell ref="J1463:M1463"/>
    <mergeCell ref="J1462:M1462"/>
    <mergeCell ref="J1461:M1461"/>
    <mergeCell ref="J1460:M1460"/>
    <mergeCell ref="J1459:M1459"/>
    <mergeCell ref="J1458:M1458"/>
    <mergeCell ref="J1446:M1446"/>
    <mergeCell ref="J1498:M1498"/>
    <mergeCell ref="J1473:M1473"/>
    <mergeCell ref="J1472:M1472"/>
    <mergeCell ref="J1471:M1471"/>
    <mergeCell ref="J1470:M1470"/>
    <mergeCell ref="J1469:M1469"/>
    <mergeCell ref="J1508:M1508"/>
    <mergeCell ref="J1507:M1507"/>
    <mergeCell ref="J1506:M1506"/>
    <mergeCell ref="J1505:M1505"/>
    <mergeCell ref="J1504:M1504"/>
    <mergeCell ref="J1481:M1481"/>
    <mergeCell ref="J1480:M1480"/>
    <mergeCell ref="J1479:M1479"/>
    <mergeCell ref="J1476:M1476"/>
    <mergeCell ref="J1475:M1475"/>
    <mergeCell ref="J1474:M1474"/>
    <mergeCell ref="J1547:M1547"/>
    <mergeCell ref="J1546:M1546"/>
    <mergeCell ref="J1545:M1545"/>
    <mergeCell ref="J1544:M1544"/>
    <mergeCell ref="J1543:M1543"/>
    <mergeCell ref="J1519:M1519"/>
    <mergeCell ref="J1518:M1518"/>
    <mergeCell ref="J1517:M1517"/>
    <mergeCell ref="J1516:M1516"/>
    <mergeCell ref="J1515:M1515"/>
    <mergeCell ref="J1514:M1514"/>
    <mergeCell ref="J1491:M1491"/>
    <mergeCell ref="J1490:M1490"/>
    <mergeCell ref="J1527:M1527"/>
    <mergeCell ref="J1526:M1526"/>
    <mergeCell ref="J1525:M1525"/>
    <mergeCell ref="J1524:M1524"/>
    <mergeCell ref="J1523:M1523"/>
    <mergeCell ref="J1522:M1522"/>
    <mergeCell ref="J1521:M1521"/>
    <mergeCell ref="J1520:M1520"/>
    <mergeCell ref="J1497:M1497"/>
    <mergeCell ref="J1496:M1496"/>
    <mergeCell ref="J1495:M1495"/>
    <mergeCell ref="J1494:M1494"/>
    <mergeCell ref="J1493:M1493"/>
    <mergeCell ref="J1492:M1492"/>
    <mergeCell ref="J1503:M1503"/>
    <mergeCell ref="J1502:M1502"/>
    <mergeCell ref="J1501:M1501"/>
    <mergeCell ref="J1500:M1500"/>
    <mergeCell ref="J1499:M1499"/>
    <mergeCell ref="J1585:M1585"/>
    <mergeCell ref="J1584:M1584"/>
    <mergeCell ref="J1583:M1583"/>
    <mergeCell ref="J1582:M1582"/>
    <mergeCell ref="J1581:M1581"/>
    <mergeCell ref="J1580:M1580"/>
    <mergeCell ref="J1579:M1579"/>
    <mergeCell ref="J1578:M1578"/>
    <mergeCell ref="J1577:M1577"/>
    <mergeCell ref="J1554:M1554"/>
    <mergeCell ref="J1553:M1553"/>
    <mergeCell ref="J1552:M1552"/>
    <mergeCell ref="J1551:M1551"/>
    <mergeCell ref="J1550:M1550"/>
    <mergeCell ref="J1549:M1549"/>
    <mergeCell ref="J1560:M1560"/>
    <mergeCell ref="J1559:M1559"/>
    <mergeCell ref="J1558:M1558"/>
    <mergeCell ref="J1557:M1557"/>
    <mergeCell ref="J1556:M1556"/>
    <mergeCell ref="J1555:M1555"/>
    <mergeCell ref="J1566:M1566"/>
    <mergeCell ref="J1565:M1565"/>
    <mergeCell ref="J1564:M1564"/>
    <mergeCell ref="J1563:M1563"/>
    <mergeCell ref="J1562:M1562"/>
    <mergeCell ref="J1561:M1561"/>
    <mergeCell ref="J1570:M1570"/>
    <mergeCell ref="J1569:M1569"/>
    <mergeCell ref="J1568:M1568"/>
    <mergeCell ref="J1567:M1567"/>
    <mergeCell ref="N26:O26"/>
    <mergeCell ref="N25:O25"/>
    <mergeCell ref="N50:O50"/>
    <mergeCell ref="N49:O49"/>
    <mergeCell ref="N48:O48"/>
    <mergeCell ref="N47:O47"/>
    <mergeCell ref="J1576:M1576"/>
    <mergeCell ref="J1575:M1575"/>
    <mergeCell ref="J1574:M1574"/>
    <mergeCell ref="J1573:M1573"/>
    <mergeCell ref="J1572:M1572"/>
    <mergeCell ref="J1571:M1571"/>
    <mergeCell ref="J1548:M1548"/>
    <mergeCell ref="J1531:M1531"/>
    <mergeCell ref="J1530:M1530"/>
    <mergeCell ref="J1529:M1529"/>
    <mergeCell ref="J1528:M1528"/>
    <mergeCell ref="J1542:M1542"/>
    <mergeCell ref="J1541:M1541"/>
    <mergeCell ref="J1540:M1540"/>
    <mergeCell ref="J1539:M1539"/>
    <mergeCell ref="J1538:M1538"/>
    <mergeCell ref="J1537:M1537"/>
    <mergeCell ref="J1513:M1513"/>
    <mergeCell ref="J1512:M1512"/>
    <mergeCell ref="J1511:M1511"/>
    <mergeCell ref="J1510:M1510"/>
    <mergeCell ref="J1509:M1509"/>
    <mergeCell ref="N27:O27"/>
    <mergeCell ref="N86:O86"/>
    <mergeCell ref="N85:O85"/>
    <mergeCell ref="N84:O84"/>
    <mergeCell ref="J1586:M1586"/>
    <mergeCell ref="N56:O56"/>
    <mergeCell ref="N55:O55"/>
    <mergeCell ref="N54:O54"/>
    <mergeCell ref="N53:O53"/>
    <mergeCell ref="N51:O51"/>
    <mergeCell ref="N76:O76"/>
    <mergeCell ref="N75:O75"/>
    <mergeCell ref="N74:O74"/>
    <mergeCell ref="N73:O73"/>
    <mergeCell ref="N10:O10"/>
    <mergeCell ref="M4:P4"/>
    <mergeCell ref="K2:S2"/>
    <mergeCell ref="K1:S1"/>
    <mergeCell ref="J1592:M1592"/>
    <mergeCell ref="J1591:M1591"/>
    <mergeCell ref="J1590:M1590"/>
    <mergeCell ref="J1589:M1589"/>
    <mergeCell ref="J1588:M1588"/>
    <mergeCell ref="J1587:M1587"/>
    <mergeCell ref="N17:O17"/>
    <mergeCell ref="N16:O16"/>
    <mergeCell ref="N15:O15"/>
    <mergeCell ref="N14:O14"/>
    <mergeCell ref="N13:O13"/>
    <mergeCell ref="N12:O12"/>
    <mergeCell ref="N24:O24"/>
    <mergeCell ref="N23:O23"/>
    <mergeCell ref="N22:O22"/>
    <mergeCell ref="N21:O21"/>
    <mergeCell ref="N20:O20"/>
    <mergeCell ref="N19:O19"/>
    <mergeCell ref="N82:O82"/>
    <mergeCell ref="N81:O81"/>
    <mergeCell ref="N79:O79"/>
    <mergeCell ref="N78:O78"/>
    <mergeCell ref="N77:O77"/>
    <mergeCell ref="N33:O33"/>
    <mergeCell ref="N32:O32"/>
    <mergeCell ref="N31:O31"/>
    <mergeCell ref="N30:O30"/>
    <mergeCell ref="N29:O29"/>
    <mergeCell ref="N28:O28"/>
    <mergeCell ref="N40:O40"/>
    <mergeCell ref="N38:O38"/>
    <mergeCell ref="N37:O37"/>
    <mergeCell ref="N36:O36"/>
    <mergeCell ref="N35:O35"/>
    <mergeCell ref="N34:O34"/>
    <mergeCell ref="N46:O46"/>
    <mergeCell ref="N45:O45"/>
    <mergeCell ref="N44:O44"/>
    <mergeCell ref="N43:O43"/>
    <mergeCell ref="N42:O42"/>
    <mergeCell ref="N41:O41"/>
    <mergeCell ref="N59:O59"/>
    <mergeCell ref="N58:O58"/>
    <mergeCell ref="N57:O57"/>
    <mergeCell ref="N113:O113"/>
    <mergeCell ref="N112:O112"/>
    <mergeCell ref="N111:O111"/>
    <mergeCell ref="N110:O110"/>
    <mergeCell ref="N109:O109"/>
    <mergeCell ref="N108:O108"/>
    <mergeCell ref="N66:O66"/>
    <mergeCell ref="N65:O65"/>
    <mergeCell ref="N64:O64"/>
    <mergeCell ref="N62:O62"/>
    <mergeCell ref="N61:O61"/>
    <mergeCell ref="N60:O60"/>
    <mergeCell ref="N72:O72"/>
    <mergeCell ref="N71:O71"/>
    <mergeCell ref="N70:O70"/>
    <mergeCell ref="N69:O69"/>
    <mergeCell ref="N68:O68"/>
    <mergeCell ref="N67:O67"/>
    <mergeCell ref="N95:O95"/>
    <mergeCell ref="N94:O94"/>
    <mergeCell ref="N92:O92"/>
    <mergeCell ref="N89:O89"/>
    <mergeCell ref="N88:O88"/>
    <mergeCell ref="N87:O87"/>
    <mergeCell ref="N101:O101"/>
    <mergeCell ref="N100:O100"/>
    <mergeCell ref="N99:O99"/>
    <mergeCell ref="N98:O98"/>
    <mergeCell ref="N97:O97"/>
    <mergeCell ref="N96:O96"/>
    <mergeCell ref="N107:O107"/>
    <mergeCell ref="N83:O83"/>
    <mergeCell ref="N181:O181"/>
    <mergeCell ref="N145:O145"/>
    <mergeCell ref="N143:O143"/>
    <mergeCell ref="N142:O142"/>
    <mergeCell ref="N141:O141"/>
    <mergeCell ref="N106:O106"/>
    <mergeCell ref="N105:O105"/>
    <mergeCell ref="N104:O104"/>
    <mergeCell ref="N103:O103"/>
    <mergeCell ref="N102:O102"/>
    <mergeCell ref="N118:O118"/>
    <mergeCell ref="N117:O117"/>
    <mergeCell ref="N116:O116"/>
    <mergeCell ref="N115:O115"/>
    <mergeCell ref="N168:O168"/>
    <mergeCell ref="N167:O167"/>
    <mergeCell ref="N165:O165"/>
    <mergeCell ref="N164:O164"/>
    <mergeCell ref="N163:O163"/>
    <mergeCell ref="N161:O161"/>
    <mergeCell ref="N126:O126"/>
    <mergeCell ref="N124:O124"/>
    <mergeCell ref="N123:O123"/>
    <mergeCell ref="N122:O122"/>
    <mergeCell ref="N120:O120"/>
    <mergeCell ref="N119:O119"/>
    <mergeCell ref="N125:O125"/>
    <mergeCell ref="N133:O133"/>
    <mergeCell ref="N139:O139"/>
    <mergeCell ref="N138:O138"/>
    <mergeCell ref="N137:O137"/>
    <mergeCell ref="N114:O114"/>
    <mergeCell ref="N197:O197"/>
    <mergeCell ref="N196:O196"/>
    <mergeCell ref="N195:O195"/>
    <mergeCell ref="N194:O194"/>
    <mergeCell ref="N193:O193"/>
    <mergeCell ref="N192:O192"/>
    <mergeCell ref="N152:O152"/>
    <mergeCell ref="N151:O151"/>
    <mergeCell ref="N150:O150"/>
    <mergeCell ref="N148:O148"/>
    <mergeCell ref="N147:O147"/>
    <mergeCell ref="N146:O146"/>
    <mergeCell ref="N160:O160"/>
    <mergeCell ref="N159:O159"/>
    <mergeCell ref="N157:O157"/>
    <mergeCell ref="N156:O156"/>
    <mergeCell ref="N201:O201"/>
    <mergeCell ref="N200:O200"/>
    <mergeCell ref="N199:O199"/>
    <mergeCell ref="N198:O198"/>
    <mergeCell ref="N158:O158"/>
    <mergeCell ref="N180:O180"/>
    <mergeCell ref="N179:O179"/>
    <mergeCell ref="N178:O178"/>
    <mergeCell ref="N176:O176"/>
    <mergeCell ref="N175:O175"/>
    <mergeCell ref="N174:O174"/>
    <mergeCell ref="N191:O191"/>
    <mergeCell ref="N190:O190"/>
    <mergeCell ref="N189:O189"/>
    <mergeCell ref="N188:O188"/>
    <mergeCell ref="N184:O184"/>
    <mergeCell ref="N276:O276"/>
    <mergeCell ref="N274:O274"/>
    <mergeCell ref="N273:O273"/>
    <mergeCell ref="N272:O272"/>
    <mergeCell ref="N234:O234"/>
    <mergeCell ref="N233:O233"/>
    <mergeCell ref="N232:O232"/>
    <mergeCell ref="N231:O231"/>
    <mergeCell ref="N230:O230"/>
    <mergeCell ref="N229:O229"/>
    <mergeCell ref="N242:O242"/>
    <mergeCell ref="N241:O241"/>
    <mergeCell ref="N239:O239"/>
    <mergeCell ref="N238:O238"/>
    <mergeCell ref="N237:O237"/>
    <mergeCell ref="N235:O235"/>
    <mergeCell ref="N251:O251"/>
    <mergeCell ref="N250:O250"/>
    <mergeCell ref="N249:O249"/>
    <mergeCell ref="N247:O247"/>
    <mergeCell ref="N246:O246"/>
    <mergeCell ref="N245:O245"/>
    <mergeCell ref="N243:O243"/>
    <mergeCell ref="N248:O248"/>
    <mergeCell ref="N244:O244"/>
    <mergeCell ref="N236:O236"/>
    <mergeCell ref="N264:O264"/>
    <mergeCell ref="N291:O291"/>
    <mergeCell ref="N290:O290"/>
    <mergeCell ref="N289:O289"/>
    <mergeCell ref="N287:O287"/>
    <mergeCell ref="N286:O286"/>
    <mergeCell ref="N285:O285"/>
    <mergeCell ref="N297:O297"/>
    <mergeCell ref="N296:O296"/>
    <mergeCell ref="N295:O295"/>
    <mergeCell ref="N294:O294"/>
    <mergeCell ref="N293:O293"/>
    <mergeCell ref="N292:O292"/>
    <mergeCell ref="N255:O255"/>
    <mergeCell ref="N253:O253"/>
    <mergeCell ref="N252:O252"/>
    <mergeCell ref="N283:O283"/>
    <mergeCell ref="N304:O304"/>
    <mergeCell ref="N303:O303"/>
    <mergeCell ref="N302:O302"/>
    <mergeCell ref="N301:O301"/>
    <mergeCell ref="N300:O300"/>
    <mergeCell ref="N298:O298"/>
    <mergeCell ref="N262:O262"/>
    <mergeCell ref="N260:O260"/>
    <mergeCell ref="N258:O258"/>
    <mergeCell ref="N257:O257"/>
    <mergeCell ref="N256:O256"/>
    <mergeCell ref="N270:O270"/>
    <mergeCell ref="N269:O269"/>
    <mergeCell ref="N265:O265"/>
    <mergeCell ref="N278:O278"/>
    <mergeCell ref="N277:O277"/>
    <mergeCell ref="N307:O307"/>
    <mergeCell ref="N369:O369"/>
    <mergeCell ref="N368:O368"/>
    <mergeCell ref="N366:O366"/>
    <mergeCell ref="N365:O365"/>
    <mergeCell ref="N364:O364"/>
    <mergeCell ref="N362:O362"/>
    <mergeCell ref="N321:O321"/>
    <mergeCell ref="N320:O320"/>
    <mergeCell ref="N317:O317"/>
    <mergeCell ref="N316:O316"/>
    <mergeCell ref="N335:O335"/>
    <mergeCell ref="N333:O333"/>
    <mergeCell ref="N332:O332"/>
    <mergeCell ref="N337:O337"/>
    <mergeCell ref="N336:O336"/>
    <mergeCell ref="N334:O334"/>
    <mergeCell ref="N359:O359"/>
    <mergeCell ref="N331:O331"/>
    <mergeCell ref="N315:O315"/>
    <mergeCell ref="N328:O328"/>
    <mergeCell ref="N329:O329"/>
    <mergeCell ref="N330:O330"/>
    <mergeCell ref="N325:O325"/>
    <mergeCell ref="N309:O309"/>
    <mergeCell ref="N371:O371"/>
    <mergeCell ref="N394:O394"/>
    <mergeCell ref="N393:O393"/>
    <mergeCell ref="N392:O392"/>
    <mergeCell ref="N353:O353"/>
    <mergeCell ref="N352:O352"/>
    <mergeCell ref="N350:O350"/>
    <mergeCell ref="N349:O349"/>
    <mergeCell ref="N348:O348"/>
    <mergeCell ref="N347:O347"/>
    <mergeCell ref="N361:O361"/>
    <mergeCell ref="N360:O360"/>
    <mergeCell ref="N358:O358"/>
    <mergeCell ref="N357:O357"/>
    <mergeCell ref="N356:O356"/>
    <mergeCell ref="N354:O354"/>
    <mergeCell ref="N428:O428"/>
    <mergeCell ref="N426:O426"/>
    <mergeCell ref="N425:O425"/>
    <mergeCell ref="N424:O424"/>
    <mergeCell ref="N422:O422"/>
    <mergeCell ref="N421:O421"/>
    <mergeCell ref="N382:O382"/>
    <mergeCell ref="N381:O381"/>
    <mergeCell ref="N380:O380"/>
    <mergeCell ref="N378:O378"/>
    <mergeCell ref="N377:O377"/>
    <mergeCell ref="N376:O376"/>
    <mergeCell ref="N390:O390"/>
    <mergeCell ref="N389:O389"/>
    <mergeCell ref="N388:O388"/>
    <mergeCell ref="N386:O386"/>
    <mergeCell ref="N385:O385"/>
    <mergeCell ref="N403:O403"/>
    <mergeCell ref="N410:O410"/>
    <mergeCell ref="N409:O409"/>
    <mergeCell ref="N408:O408"/>
    <mergeCell ref="N406:O406"/>
    <mergeCell ref="N405:O405"/>
    <mergeCell ref="N420:O420"/>
    <mergeCell ref="N418:O418"/>
    <mergeCell ref="N417:O417"/>
    <mergeCell ref="N416:O416"/>
    <mergeCell ref="N414:O414"/>
    <mergeCell ref="N413:O413"/>
    <mergeCell ref="N429:O429"/>
    <mergeCell ref="N475:O475"/>
    <mergeCell ref="N474:O474"/>
    <mergeCell ref="N473:O473"/>
    <mergeCell ref="N472:O472"/>
    <mergeCell ref="N471:O471"/>
    <mergeCell ref="N470:O470"/>
    <mergeCell ref="N440:O440"/>
    <mergeCell ref="N439:O439"/>
    <mergeCell ref="N437:O437"/>
    <mergeCell ref="N436:O436"/>
    <mergeCell ref="N435:O435"/>
    <mergeCell ref="N434:O434"/>
    <mergeCell ref="N446:O446"/>
    <mergeCell ref="N445:O445"/>
    <mergeCell ref="N444:O444"/>
    <mergeCell ref="N443:O443"/>
    <mergeCell ref="N442:O442"/>
    <mergeCell ref="N441:O441"/>
    <mergeCell ref="N453:O453"/>
    <mergeCell ref="N452:O452"/>
    <mergeCell ref="N451:O451"/>
    <mergeCell ref="N450:O450"/>
    <mergeCell ref="N449:O449"/>
    <mergeCell ref="N447:O447"/>
    <mergeCell ref="N457:O457"/>
    <mergeCell ref="N456:O456"/>
    <mergeCell ref="N455:O455"/>
    <mergeCell ref="N454:O454"/>
    <mergeCell ref="N500:O500"/>
    <mergeCell ref="N499:O499"/>
    <mergeCell ref="N498:O498"/>
    <mergeCell ref="N497:O497"/>
    <mergeCell ref="N496:O496"/>
    <mergeCell ref="N495:O495"/>
    <mergeCell ref="N463:O463"/>
    <mergeCell ref="N462:O462"/>
    <mergeCell ref="N461:O461"/>
    <mergeCell ref="N460:O460"/>
    <mergeCell ref="N459:O459"/>
    <mergeCell ref="N458:O458"/>
    <mergeCell ref="N469:O469"/>
    <mergeCell ref="N468:O468"/>
    <mergeCell ref="N467:O467"/>
    <mergeCell ref="N466:O466"/>
    <mergeCell ref="N465:O465"/>
    <mergeCell ref="N464:O464"/>
    <mergeCell ref="N448:O448"/>
    <mergeCell ref="N518:O518"/>
    <mergeCell ref="N517:O517"/>
    <mergeCell ref="N516:O516"/>
    <mergeCell ref="N514:O514"/>
    <mergeCell ref="N513:O513"/>
    <mergeCell ref="N512:O512"/>
    <mergeCell ref="N480:O480"/>
    <mergeCell ref="N479:O479"/>
    <mergeCell ref="N478:O478"/>
    <mergeCell ref="N476:O476"/>
    <mergeCell ref="N525:O525"/>
    <mergeCell ref="N524:O524"/>
    <mergeCell ref="N522:O522"/>
    <mergeCell ref="N521:O521"/>
    <mergeCell ref="N520:O520"/>
    <mergeCell ref="N519:O519"/>
    <mergeCell ref="N488:O488"/>
    <mergeCell ref="N487:O487"/>
    <mergeCell ref="N485:O485"/>
    <mergeCell ref="N484:O484"/>
    <mergeCell ref="N483:O483"/>
    <mergeCell ref="N481:O481"/>
    <mergeCell ref="N494:O494"/>
    <mergeCell ref="N493:O493"/>
    <mergeCell ref="N492:O492"/>
    <mergeCell ref="N491:O491"/>
    <mergeCell ref="N490:O490"/>
    <mergeCell ref="N489:O489"/>
    <mergeCell ref="N486:O486"/>
    <mergeCell ref="N477:O477"/>
    <mergeCell ref="N482:O482"/>
    <mergeCell ref="N523:O523"/>
    <mergeCell ref="N528:O528"/>
    <mergeCell ref="N527:O527"/>
    <mergeCell ref="N526:O526"/>
    <mergeCell ref="N576:O576"/>
    <mergeCell ref="N575:O575"/>
    <mergeCell ref="N574:O574"/>
    <mergeCell ref="N573:O573"/>
    <mergeCell ref="N572:O572"/>
    <mergeCell ref="N571:O571"/>
    <mergeCell ref="N536:O536"/>
    <mergeCell ref="N535:O535"/>
    <mergeCell ref="N534:O534"/>
    <mergeCell ref="N533:O533"/>
    <mergeCell ref="N531:O531"/>
    <mergeCell ref="N530:O530"/>
    <mergeCell ref="N543:O543"/>
    <mergeCell ref="N541:O541"/>
    <mergeCell ref="N540:O540"/>
    <mergeCell ref="N539:O539"/>
    <mergeCell ref="N538:O538"/>
    <mergeCell ref="N537:O537"/>
    <mergeCell ref="N550:O550"/>
    <mergeCell ref="N549:O549"/>
    <mergeCell ref="N548:O548"/>
    <mergeCell ref="N547:O547"/>
    <mergeCell ref="N545:O545"/>
    <mergeCell ref="N544:O544"/>
    <mergeCell ref="N555:O555"/>
    <mergeCell ref="N553:O553"/>
    <mergeCell ref="N552:O552"/>
    <mergeCell ref="N551:O551"/>
    <mergeCell ref="N562:O562"/>
    <mergeCell ref="N560:O560"/>
    <mergeCell ref="N559:O559"/>
    <mergeCell ref="N558:O558"/>
    <mergeCell ref="N557:O557"/>
    <mergeCell ref="N556:O556"/>
    <mergeCell ref="N569:O569"/>
    <mergeCell ref="N568:O568"/>
    <mergeCell ref="N567:O567"/>
    <mergeCell ref="N565:O565"/>
    <mergeCell ref="N564:O564"/>
    <mergeCell ref="N563:O563"/>
    <mergeCell ref="N581:O581"/>
    <mergeCell ref="N580:O580"/>
    <mergeCell ref="N579:O579"/>
    <mergeCell ref="N578:O578"/>
    <mergeCell ref="N529:O529"/>
    <mergeCell ref="N622:O622"/>
    <mergeCell ref="N621:O621"/>
    <mergeCell ref="N620:O620"/>
    <mergeCell ref="N619:O619"/>
    <mergeCell ref="N618:O618"/>
    <mergeCell ref="N588:O588"/>
    <mergeCell ref="N587:O587"/>
    <mergeCell ref="N586:O586"/>
    <mergeCell ref="N585:O585"/>
    <mergeCell ref="N583:O583"/>
    <mergeCell ref="N582:O582"/>
    <mergeCell ref="N595:O595"/>
    <mergeCell ref="N594:O594"/>
    <mergeCell ref="N593:O593"/>
    <mergeCell ref="N592:O592"/>
    <mergeCell ref="N590:O590"/>
    <mergeCell ref="N589:O589"/>
    <mergeCell ref="N601:O601"/>
    <mergeCell ref="N600:O600"/>
    <mergeCell ref="N599:O599"/>
    <mergeCell ref="N598:O598"/>
    <mergeCell ref="N597:O597"/>
    <mergeCell ref="N596:O596"/>
    <mergeCell ref="N634:O634"/>
    <mergeCell ref="N633:O633"/>
    <mergeCell ref="N632:O632"/>
    <mergeCell ref="N631:O631"/>
    <mergeCell ref="N629:O629"/>
    <mergeCell ref="N628:O628"/>
    <mergeCell ref="N642:O642"/>
    <mergeCell ref="N641:O641"/>
    <mergeCell ref="N640:O640"/>
    <mergeCell ref="N637:O637"/>
    <mergeCell ref="N636:O636"/>
    <mergeCell ref="N635:O635"/>
    <mergeCell ref="N605:O605"/>
    <mergeCell ref="N604:O604"/>
    <mergeCell ref="N603:O603"/>
    <mergeCell ref="N602:O602"/>
    <mergeCell ref="N648:O648"/>
    <mergeCell ref="N647:O647"/>
    <mergeCell ref="N646:O646"/>
    <mergeCell ref="N645:O645"/>
    <mergeCell ref="N644:O644"/>
    <mergeCell ref="N643:O643"/>
    <mergeCell ref="N611:O611"/>
    <mergeCell ref="N610:O610"/>
    <mergeCell ref="N609:O609"/>
    <mergeCell ref="N608:O608"/>
    <mergeCell ref="N607:O607"/>
    <mergeCell ref="N606:O606"/>
    <mergeCell ref="N617:O617"/>
    <mergeCell ref="N616:O616"/>
    <mergeCell ref="N615:O615"/>
    <mergeCell ref="N614:O614"/>
    <mergeCell ref="N699:O699"/>
    <mergeCell ref="N697:O697"/>
    <mergeCell ref="N696:O696"/>
    <mergeCell ref="N660:O660"/>
    <mergeCell ref="N659:O659"/>
    <mergeCell ref="N658:O658"/>
    <mergeCell ref="N657:O657"/>
    <mergeCell ref="N656:O656"/>
    <mergeCell ref="N655:O655"/>
    <mergeCell ref="N666:O666"/>
    <mergeCell ref="N665:O665"/>
    <mergeCell ref="N664:O664"/>
    <mergeCell ref="N663:O663"/>
    <mergeCell ref="N662:O662"/>
    <mergeCell ref="N661:O661"/>
    <mergeCell ref="N673:O673"/>
    <mergeCell ref="N672:O672"/>
    <mergeCell ref="N671:O671"/>
    <mergeCell ref="N670:O670"/>
    <mergeCell ref="N668:O668"/>
    <mergeCell ref="N667:O667"/>
    <mergeCell ref="N687:O687"/>
    <mergeCell ref="N685:O685"/>
    <mergeCell ref="N684:O684"/>
    <mergeCell ref="N683:O683"/>
    <mergeCell ref="N681:O681"/>
    <mergeCell ref="N680:O680"/>
    <mergeCell ref="N682:O682"/>
    <mergeCell ref="N695:O695"/>
    <mergeCell ref="N693:O693"/>
    <mergeCell ref="N689:O689"/>
    <mergeCell ref="N688:O688"/>
    <mergeCell ref="N654:O654"/>
    <mergeCell ref="N652:O652"/>
    <mergeCell ref="N651:O651"/>
    <mergeCell ref="N649:O649"/>
    <mergeCell ref="N761:O761"/>
    <mergeCell ref="N760:O760"/>
    <mergeCell ref="N759:O759"/>
    <mergeCell ref="N757:O757"/>
    <mergeCell ref="N756:O756"/>
    <mergeCell ref="N755:O755"/>
    <mergeCell ref="N716:O716"/>
    <mergeCell ref="N715:O715"/>
    <mergeCell ref="N713:O713"/>
    <mergeCell ref="N712:O712"/>
    <mergeCell ref="N711:O711"/>
    <mergeCell ref="N709:O709"/>
    <mergeCell ref="N724:O724"/>
    <mergeCell ref="N723:O723"/>
    <mergeCell ref="N721:O721"/>
    <mergeCell ref="N720:O720"/>
    <mergeCell ref="N719:O719"/>
    <mergeCell ref="N717:O717"/>
    <mergeCell ref="N732:O732"/>
    <mergeCell ref="N731:O731"/>
    <mergeCell ref="N729:O729"/>
    <mergeCell ref="N728:O728"/>
    <mergeCell ref="N727:O727"/>
    <mergeCell ref="N725:O725"/>
    <mergeCell ref="N701:O701"/>
    <mergeCell ref="N700:O700"/>
    <mergeCell ref="N745:O745"/>
    <mergeCell ref="N744:O744"/>
    <mergeCell ref="N743:O743"/>
    <mergeCell ref="N741:O741"/>
    <mergeCell ref="N740:O740"/>
    <mergeCell ref="N739:O739"/>
    <mergeCell ref="N742:O742"/>
    <mergeCell ref="N753:O753"/>
    <mergeCell ref="N752:O752"/>
    <mergeCell ref="N751:O751"/>
    <mergeCell ref="N749:O749"/>
    <mergeCell ref="N748:O748"/>
    <mergeCell ref="N747:O747"/>
    <mergeCell ref="N708:O708"/>
    <mergeCell ref="N707:O707"/>
    <mergeCell ref="N705:O705"/>
    <mergeCell ref="N704:O704"/>
    <mergeCell ref="N774:O774"/>
    <mergeCell ref="N773:O773"/>
    <mergeCell ref="N771:O771"/>
    <mergeCell ref="N770:O770"/>
    <mergeCell ref="N769:O769"/>
    <mergeCell ref="N767:O767"/>
    <mergeCell ref="N782:O782"/>
    <mergeCell ref="N781:O781"/>
    <mergeCell ref="N779:O779"/>
    <mergeCell ref="N778:O778"/>
    <mergeCell ref="N777:O777"/>
    <mergeCell ref="N775:O775"/>
    <mergeCell ref="N790:O790"/>
    <mergeCell ref="N789:O789"/>
    <mergeCell ref="N787:O787"/>
    <mergeCell ref="N786:O786"/>
    <mergeCell ref="N785:O785"/>
    <mergeCell ref="N783:O783"/>
    <mergeCell ref="N772:O772"/>
    <mergeCell ref="N784:O784"/>
    <mergeCell ref="N795:O795"/>
    <mergeCell ref="N794:O794"/>
    <mergeCell ref="N793:O793"/>
    <mergeCell ref="N791:O791"/>
    <mergeCell ref="N803:O803"/>
    <mergeCell ref="N802:O802"/>
    <mergeCell ref="N801:O801"/>
    <mergeCell ref="N799:O799"/>
    <mergeCell ref="N798:O798"/>
    <mergeCell ref="N797:O797"/>
    <mergeCell ref="N800:O800"/>
    <mergeCell ref="N811:O811"/>
    <mergeCell ref="N810:O810"/>
    <mergeCell ref="N809:O809"/>
    <mergeCell ref="N807:O807"/>
    <mergeCell ref="N806:O806"/>
    <mergeCell ref="N805:O805"/>
    <mergeCell ref="N812:O812"/>
    <mergeCell ref="N844:O844"/>
    <mergeCell ref="N819:O819"/>
    <mergeCell ref="N818:O818"/>
    <mergeCell ref="N817:O817"/>
    <mergeCell ref="N815:O815"/>
    <mergeCell ref="N814:O814"/>
    <mergeCell ref="N813:O813"/>
    <mergeCell ref="N825:O825"/>
    <mergeCell ref="N823:O823"/>
    <mergeCell ref="N822:O822"/>
    <mergeCell ref="N821:O821"/>
    <mergeCell ref="N876:O876"/>
    <mergeCell ref="N875:O875"/>
    <mergeCell ref="N874:O874"/>
    <mergeCell ref="N872:O872"/>
    <mergeCell ref="N871:O871"/>
    <mergeCell ref="N833:O833"/>
    <mergeCell ref="N831:O831"/>
    <mergeCell ref="N830:O830"/>
    <mergeCell ref="N829:O829"/>
    <mergeCell ref="N827:O827"/>
    <mergeCell ref="N826:O826"/>
    <mergeCell ref="N828:O828"/>
    <mergeCell ref="N841:O841"/>
    <mergeCell ref="N839:O839"/>
    <mergeCell ref="N838:O838"/>
    <mergeCell ref="N835:O835"/>
    <mergeCell ref="N834:O834"/>
    <mergeCell ref="N849:O849"/>
    <mergeCell ref="N847:O847"/>
    <mergeCell ref="N846:O846"/>
    <mergeCell ref="N845:O845"/>
    <mergeCell ref="N843:O843"/>
    <mergeCell ref="N842:O842"/>
    <mergeCell ref="N919:O919"/>
    <mergeCell ref="N918:O918"/>
    <mergeCell ref="N916:O916"/>
    <mergeCell ref="N915:O915"/>
    <mergeCell ref="N914:O914"/>
    <mergeCell ref="N917:O917"/>
    <mergeCell ref="N928:O928"/>
    <mergeCell ref="N862:O862"/>
    <mergeCell ref="N860:O860"/>
    <mergeCell ref="N859:O859"/>
    <mergeCell ref="N858:O858"/>
    <mergeCell ref="N856:O856"/>
    <mergeCell ref="N855:O855"/>
    <mergeCell ref="N870:O870"/>
    <mergeCell ref="N868:O868"/>
    <mergeCell ref="N867:O867"/>
    <mergeCell ref="N866:O866"/>
    <mergeCell ref="N864:O864"/>
    <mergeCell ref="N863:O863"/>
    <mergeCell ref="N890:O890"/>
    <mergeCell ref="N888:O888"/>
    <mergeCell ref="N887:O887"/>
    <mergeCell ref="N886:O886"/>
    <mergeCell ref="N884:O884"/>
    <mergeCell ref="N899:O899"/>
    <mergeCell ref="N898:O898"/>
    <mergeCell ref="N896:O896"/>
    <mergeCell ref="N895:O895"/>
    <mergeCell ref="N894:O894"/>
    <mergeCell ref="N892:O892"/>
    <mergeCell ref="N907:O907"/>
    <mergeCell ref="N878:O878"/>
    <mergeCell ref="N904:O904"/>
    <mergeCell ref="N903:O903"/>
    <mergeCell ref="N902:O902"/>
    <mergeCell ref="N900:O900"/>
    <mergeCell ref="N880:O880"/>
    <mergeCell ref="N879:O879"/>
    <mergeCell ref="N943:O943"/>
    <mergeCell ref="N940:O940"/>
    <mergeCell ref="N939:O939"/>
    <mergeCell ref="N938:O938"/>
    <mergeCell ref="N987:O987"/>
    <mergeCell ref="N986:O986"/>
    <mergeCell ref="N985:O985"/>
    <mergeCell ref="N983:O983"/>
    <mergeCell ref="N982:O982"/>
    <mergeCell ref="N981:O981"/>
    <mergeCell ref="N949:O949"/>
    <mergeCell ref="N948:O948"/>
    <mergeCell ref="N947:O947"/>
    <mergeCell ref="N946:O946"/>
    <mergeCell ref="N945:O945"/>
    <mergeCell ref="N944:O944"/>
    <mergeCell ref="N957:O957"/>
    <mergeCell ref="N955:O955"/>
    <mergeCell ref="N954:O954"/>
    <mergeCell ref="N953:O953"/>
    <mergeCell ref="N951:O951"/>
    <mergeCell ref="N950:O950"/>
    <mergeCell ref="N963:O963"/>
    <mergeCell ref="N936:O936"/>
    <mergeCell ref="N935:O935"/>
    <mergeCell ref="N920:O920"/>
    <mergeCell ref="N934:O934"/>
    <mergeCell ref="N932:O932"/>
    <mergeCell ref="N931:O931"/>
    <mergeCell ref="N930:O930"/>
    <mergeCell ref="N891:O891"/>
    <mergeCell ref="N958:O958"/>
    <mergeCell ref="N966:O966"/>
    <mergeCell ref="N965:O965"/>
    <mergeCell ref="N964:O964"/>
    <mergeCell ref="N1011:O1011"/>
    <mergeCell ref="N1010:O1010"/>
    <mergeCell ref="N1009:O1009"/>
    <mergeCell ref="N1008:O1008"/>
    <mergeCell ref="N1007:O1007"/>
    <mergeCell ref="N1005:O1005"/>
    <mergeCell ref="N1004:O1004"/>
    <mergeCell ref="N972:O972"/>
    <mergeCell ref="N971:O971"/>
    <mergeCell ref="N970:O970"/>
    <mergeCell ref="N969:O969"/>
    <mergeCell ref="N968:O968"/>
    <mergeCell ref="N967:O967"/>
    <mergeCell ref="N978:O978"/>
    <mergeCell ref="N977:O977"/>
    <mergeCell ref="N976:O976"/>
    <mergeCell ref="N975:O975"/>
    <mergeCell ref="N974:O974"/>
    <mergeCell ref="N973:O973"/>
    <mergeCell ref="N988:O988"/>
    <mergeCell ref="N994:O994"/>
    <mergeCell ref="N993:O993"/>
    <mergeCell ref="N992:O992"/>
    <mergeCell ref="N991:O991"/>
    <mergeCell ref="N990:O990"/>
    <mergeCell ref="N989:O989"/>
    <mergeCell ref="N1000:O1000"/>
    <mergeCell ref="N999:O999"/>
    <mergeCell ref="N998:O998"/>
    <mergeCell ref="N997:O997"/>
    <mergeCell ref="N996:O996"/>
    <mergeCell ref="N995:O995"/>
    <mergeCell ref="N1012:O1012"/>
    <mergeCell ref="N962:O962"/>
    <mergeCell ref="N961:O961"/>
    <mergeCell ref="N960:O960"/>
    <mergeCell ref="N959:O959"/>
    <mergeCell ref="N1018:O1018"/>
    <mergeCell ref="N1017:O1017"/>
    <mergeCell ref="N1016:O1016"/>
    <mergeCell ref="N1015:O1015"/>
    <mergeCell ref="N1014:O1014"/>
    <mergeCell ref="N1013:O1013"/>
    <mergeCell ref="N1024:O1024"/>
    <mergeCell ref="N1023:O1023"/>
    <mergeCell ref="N1022:O1022"/>
    <mergeCell ref="N1021:O1021"/>
    <mergeCell ref="N1020:O1020"/>
    <mergeCell ref="N1019:O1019"/>
    <mergeCell ref="N1035:O1035"/>
    <mergeCell ref="N1034:O1034"/>
    <mergeCell ref="N1033:O1033"/>
    <mergeCell ref="N1032:O1032"/>
    <mergeCell ref="N1031:O1031"/>
    <mergeCell ref="N1030:O1030"/>
    <mergeCell ref="N1029:O1029"/>
    <mergeCell ref="N1028:O1028"/>
    <mergeCell ref="N1026:O1026"/>
    <mergeCell ref="N1025:O1025"/>
    <mergeCell ref="N1041:O1041"/>
    <mergeCell ref="N1040:O1040"/>
    <mergeCell ref="N1039:O1039"/>
    <mergeCell ref="N1038:O1038"/>
    <mergeCell ref="N1037:O1037"/>
    <mergeCell ref="N1036:O1036"/>
    <mergeCell ref="N1083:O1083"/>
    <mergeCell ref="N1082:O1082"/>
    <mergeCell ref="N1081:O1081"/>
    <mergeCell ref="N1080:O1080"/>
    <mergeCell ref="N1078:O1078"/>
    <mergeCell ref="N1077:O1077"/>
    <mergeCell ref="N1076:O1076"/>
    <mergeCell ref="N1070:O1070"/>
    <mergeCell ref="N1049:O1049"/>
    <mergeCell ref="N1048:O1048"/>
    <mergeCell ref="N1047:O1047"/>
    <mergeCell ref="N1046:O1046"/>
    <mergeCell ref="N1045:O1045"/>
    <mergeCell ref="N1043:O1043"/>
    <mergeCell ref="N1060:O1060"/>
    <mergeCell ref="N1059:O1059"/>
    <mergeCell ref="N1058:O1058"/>
    <mergeCell ref="N1057:O1057"/>
    <mergeCell ref="N1055:O1055"/>
    <mergeCell ref="N1054:O1054"/>
    <mergeCell ref="N1053:O1053"/>
    <mergeCell ref="N1052:O1052"/>
    <mergeCell ref="N1051:O1051"/>
    <mergeCell ref="N1050:O1050"/>
    <mergeCell ref="N1063:O1063"/>
    <mergeCell ref="N1062:O1062"/>
    <mergeCell ref="N1061:O1061"/>
    <mergeCell ref="N1127:O1127"/>
    <mergeCell ref="N1126:O1126"/>
    <mergeCell ref="N1096:O1096"/>
    <mergeCell ref="N1093:O1093"/>
    <mergeCell ref="N1092:O1092"/>
    <mergeCell ref="N1091:O1091"/>
    <mergeCell ref="N1089:O1089"/>
    <mergeCell ref="N1088:O1088"/>
    <mergeCell ref="N1102:O1102"/>
    <mergeCell ref="N1112:O1112"/>
    <mergeCell ref="N1111:O1111"/>
    <mergeCell ref="N1110:O1110"/>
    <mergeCell ref="N1109:O1109"/>
    <mergeCell ref="N1108:O1108"/>
    <mergeCell ref="N1107:O1107"/>
    <mergeCell ref="N1106:O1106"/>
    <mergeCell ref="N1104:O1104"/>
    <mergeCell ref="N1103:O1103"/>
    <mergeCell ref="N1125:O1125"/>
    <mergeCell ref="N1099:O1099"/>
    <mergeCell ref="N1098:O1098"/>
    <mergeCell ref="N1097:O1097"/>
    <mergeCell ref="N1118:O1118"/>
    <mergeCell ref="N1117:O1117"/>
    <mergeCell ref="N1116:O1116"/>
    <mergeCell ref="N1115:O1115"/>
    <mergeCell ref="N1114:O1114"/>
    <mergeCell ref="N1113:O1113"/>
    <mergeCell ref="N1246:O1246"/>
    <mergeCell ref="N1245:O1245"/>
    <mergeCell ref="N1244:O1244"/>
    <mergeCell ref="N1243:O1243"/>
    <mergeCell ref="N1242:O1242"/>
    <mergeCell ref="N1279:O1279"/>
    <mergeCell ref="N1278:O1278"/>
    <mergeCell ref="N1277:O1277"/>
    <mergeCell ref="N1276:O1276"/>
    <mergeCell ref="N1275:O1275"/>
    <mergeCell ref="N1252:O1252"/>
    <mergeCell ref="N1251:O1251"/>
    <mergeCell ref="N1250:O1250"/>
    <mergeCell ref="N1249:O1249"/>
    <mergeCell ref="N1248:O1248"/>
    <mergeCell ref="N1247:O1247"/>
    <mergeCell ref="N1260:O1260"/>
    <mergeCell ref="N1259:O1259"/>
    <mergeCell ref="N1258:O1258"/>
    <mergeCell ref="N1257:O1257"/>
    <mergeCell ref="N1256:O1256"/>
    <mergeCell ref="N1255:O1255"/>
    <mergeCell ref="N1254:O1254"/>
    <mergeCell ref="N1253:O1253"/>
    <mergeCell ref="N1261:O1261"/>
    <mergeCell ref="N1262:O1262"/>
    <mergeCell ref="N1298:O1298"/>
    <mergeCell ref="N1297:O1297"/>
    <mergeCell ref="N1296:O1296"/>
    <mergeCell ref="N1295:O1295"/>
    <mergeCell ref="N1294:O1294"/>
    <mergeCell ref="N1293:O1293"/>
    <mergeCell ref="N1292:O1292"/>
    <mergeCell ref="N1291:O1291"/>
    <mergeCell ref="N1268:O1268"/>
    <mergeCell ref="N1267:O1267"/>
    <mergeCell ref="N1266:O1266"/>
    <mergeCell ref="N1265:O1265"/>
    <mergeCell ref="N1264:O1264"/>
    <mergeCell ref="N1263:O1263"/>
    <mergeCell ref="N1274:O1274"/>
    <mergeCell ref="N1273:O1273"/>
    <mergeCell ref="N1272:O1272"/>
    <mergeCell ref="N1271:O1271"/>
    <mergeCell ref="N1270:O1270"/>
    <mergeCell ref="N1269:O1269"/>
    <mergeCell ref="N1284:O1284"/>
    <mergeCell ref="N1283:O1283"/>
    <mergeCell ref="N1282:O1282"/>
    <mergeCell ref="N1281:O1281"/>
    <mergeCell ref="N1280:O1280"/>
    <mergeCell ref="N1290:O1290"/>
    <mergeCell ref="N1289:O1289"/>
    <mergeCell ref="N1288:O1288"/>
    <mergeCell ref="N1287:O1287"/>
    <mergeCell ref="N1286:O1286"/>
    <mergeCell ref="N1285:O1285"/>
    <mergeCell ref="N1299:O1299"/>
    <mergeCell ref="N1352:O1352"/>
    <mergeCell ref="N1351:O1351"/>
    <mergeCell ref="N1350:O1350"/>
    <mergeCell ref="N1349:O1349"/>
    <mergeCell ref="N1348:O1348"/>
    <mergeCell ref="N1347:O1347"/>
    <mergeCell ref="N1346:O1346"/>
    <mergeCell ref="N1345:O1345"/>
    <mergeCell ref="N1318:O1318"/>
    <mergeCell ref="N1317:O1317"/>
    <mergeCell ref="N1316:O1316"/>
    <mergeCell ref="N1315:O1315"/>
    <mergeCell ref="N1314:O1314"/>
    <mergeCell ref="N1313:O1313"/>
    <mergeCell ref="N1326:O1326"/>
    <mergeCell ref="N1325:O1325"/>
    <mergeCell ref="N1324:O1324"/>
    <mergeCell ref="N1323:O1323"/>
    <mergeCell ref="N1322:O1322"/>
    <mergeCell ref="N1334:O1334"/>
    <mergeCell ref="N1302:O1302"/>
    <mergeCell ref="N1308:O1308"/>
    <mergeCell ref="N1305:O1305"/>
    <mergeCell ref="N1370:O1370"/>
    <mergeCell ref="N1369:O1369"/>
    <mergeCell ref="N1368:O1368"/>
    <mergeCell ref="N1367:O1367"/>
    <mergeCell ref="N1344:O1344"/>
    <mergeCell ref="N1343:O1343"/>
    <mergeCell ref="N1342:O1342"/>
    <mergeCell ref="N1341:O1341"/>
    <mergeCell ref="N1340:O1340"/>
    <mergeCell ref="N1339:O1339"/>
    <mergeCell ref="N1333:O1333"/>
    <mergeCell ref="N1330:O1330"/>
    <mergeCell ref="N1329:O1329"/>
    <mergeCell ref="N1328:O1328"/>
    <mergeCell ref="N1327:O1327"/>
    <mergeCell ref="N1312:O1312"/>
    <mergeCell ref="N1353:O1353"/>
    <mergeCell ref="N1320:O1320"/>
    <mergeCell ref="N1338:O1338"/>
    <mergeCell ref="N1337:O1337"/>
    <mergeCell ref="N1336:O1336"/>
    <mergeCell ref="N1335:O1335"/>
    <mergeCell ref="N1354:O1354"/>
    <mergeCell ref="N1390:O1390"/>
    <mergeCell ref="N1389:O1389"/>
    <mergeCell ref="N1388:O1388"/>
    <mergeCell ref="N1387:O1387"/>
    <mergeCell ref="N1386:O1386"/>
    <mergeCell ref="N1385:O1385"/>
    <mergeCell ref="N1384:O1384"/>
    <mergeCell ref="N1383:O1383"/>
    <mergeCell ref="N1360:O1360"/>
    <mergeCell ref="N1359:O1359"/>
    <mergeCell ref="N1358:O1358"/>
    <mergeCell ref="N1357:O1357"/>
    <mergeCell ref="N1356:O1356"/>
    <mergeCell ref="N1355:O1355"/>
    <mergeCell ref="N1366:O1366"/>
    <mergeCell ref="N1365:O1365"/>
    <mergeCell ref="N1364:O1364"/>
    <mergeCell ref="N1363:O1363"/>
    <mergeCell ref="N1362:O1362"/>
    <mergeCell ref="N1361:O1361"/>
    <mergeCell ref="N1376:O1376"/>
    <mergeCell ref="N1375:O1375"/>
    <mergeCell ref="N1374:O1374"/>
    <mergeCell ref="N1373:O1373"/>
    <mergeCell ref="N1372:O1372"/>
    <mergeCell ref="N1382:O1382"/>
    <mergeCell ref="N1381:O1381"/>
    <mergeCell ref="N1380:O1380"/>
    <mergeCell ref="N1379:O1379"/>
    <mergeCell ref="N1378:O1378"/>
    <mergeCell ref="N1377:O1377"/>
    <mergeCell ref="N1371:O1371"/>
    <mergeCell ref="N1391:O1391"/>
    <mergeCell ref="N1430:O1430"/>
    <mergeCell ref="N1429:O1429"/>
    <mergeCell ref="N1428:O1428"/>
    <mergeCell ref="N1427:O1427"/>
    <mergeCell ref="N1426:O1426"/>
    <mergeCell ref="N1425:O1425"/>
    <mergeCell ref="N1424:O1424"/>
    <mergeCell ref="N1423:O1423"/>
    <mergeCell ref="N1398:O1398"/>
    <mergeCell ref="N1397:O1397"/>
    <mergeCell ref="N1396:O1396"/>
    <mergeCell ref="N1395:O1395"/>
    <mergeCell ref="N1394:O1394"/>
    <mergeCell ref="N1393:O1393"/>
    <mergeCell ref="N1406:O1406"/>
    <mergeCell ref="N1405:O1405"/>
    <mergeCell ref="N1404:O1404"/>
    <mergeCell ref="N1402:O1402"/>
    <mergeCell ref="N1400:O1400"/>
    <mergeCell ref="N1412:O1412"/>
    <mergeCell ref="N1449:O1449"/>
    <mergeCell ref="N1448:O1448"/>
    <mergeCell ref="N1447:O1447"/>
    <mergeCell ref="N1446:O1446"/>
    <mergeCell ref="N1422:O1422"/>
    <mergeCell ref="N1421:O1421"/>
    <mergeCell ref="N1420:O1420"/>
    <mergeCell ref="N1419:O1419"/>
    <mergeCell ref="N1418:O1418"/>
    <mergeCell ref="N1417:O1417"/>
    <mergeCell ref="N1411:O1411"/>
    <mergeCell ref="N1410:O1410"/>
    <mergeCell ref="N1409:O1409"/>
    <mergeCell ref="N1408:O1408"/>
    <mergeCell ref="N1407:O1407"/>
    <mergeCell ref="N1392:O1392"/>
    <mergeCell ref="N1431:O1431"/>
    <mergeCell ref="N1399:O1399"/>
    <mergeCell ref="N1416:O1416"/>
    <mergeCell ref="N1415:O1415"/>
    <mergeCell ref="N1414:O1414"/>
    <mergeCell ref="N1413:O1413"/>
    <mergeCell ref="N1432:O1432"/>
    <mergeCell ref="N1469:O1469"/>
    <mergeCell ref="N1468:O1468"/>
    <mergeCell ref="N1467:O1467"/>
    <mergeCell ref="N1466:O1466"/>
    <mergeCell ref="N1465:O1465"/>
    <mergeCell ref="N1464:O1464"/>
    <mergeCell ref="N1463:O1463"/>
    <mergeCell ref="N1462:O1462"/>
    <mergeCell ref="N1438:O1438"/>
    <mergeCell ref="N1437:O1437"/>
    <mergeCell ref="N1436:O1436"/>
    <mergeCell ref="N1435:O1435"/>
    <mergeCell ref="N1434:O1434"/>
    <mergeCell ref="N1433:O1433"/>
    <mergeCell ref="N1445:O1445"/>
    <mergeCell ref="N1444:O1444"/>
    <mergeCell ref="N1443:O1443"/>
    <mergeCell ref="N1441:O1441"/>
    <mergeCell ref="N1440:O1440"/>
    <mergeCell ref="N1439:O1439"/>
    <mergeCell ref="N1455:O1455"/>
    <mergeCell ref="N1454:O1454"/>
    <mergeCell ref="N1453:O1453"/>
    <mergeCell ref="N1452:O1452"/>
    <mergeCell ref="N1451:O1451"/>
    <mergeCell ref="N1461:O1461"/>
    <mergeCell ref="N1460:O1460"/>
    <mergeCell ref="N1459:O1459"/>
    <mergeCell ref="N1458:O1458"/>
    <mergeCell ref="N1457:O1457"/>
    <mergeCell ref="N1456:O1456"/>
    <mergeCell ref="N1450:O1450"/>
    <mergeCell ref="N1470:O1470"/>
    <mergeCell ref="N1509:O1509"/>
    <mergeCell ref="N1508:O1508"/>
    <mergeCell ref="N1507:O1507"/>
    <mergeCell ref="N1506:O1506"/>
    <mergeCell ref="N1505:O1505"/>
    <mergeCell ref="N1504:O1504"/>
    <mergeCell ref="N1503:O1503"/>
    <mergeCell ref="N1502:O1502"/>
    <mergeCell ref="N1479:O1479"/>
    <mergeCell ref="N1476:O1476"/>
    <mergeCell ref="N1475:O1475"/>
    <mergeCell ref="N1474:O1474"/>
    <mergeCell ref="N1473:O1473"/>
    <mergeCell ref="N1472:O1472"/>
    <mergeCell ref="N1485:O1485"/>
    <mergeCell ref="N1484:O1484"/>
    <mergeCell ref="N1483:O1483"/>
    <mergeCell ref="N1482:O1482"/>
    <mergeCell ref="N1481:O1481"/>
    <mergeCell ref="N1491:O1491"/>
    <mergeCell ref="N1501:O1501"/>
    <mergeCell ref="N1500:O1500"/>
    <mergeCell ref="N1499:O1499"/>
    <mergeCell ref="N1498:O1498"/>
    <mergeCell ref="N1497:O1497"/>
    <mergeCell ref="N1496:O1496"/>
    <mergeCell ref="N1490:O1490"/>
    <mergeCell ref="N1489:O1489"/>
    <mergeCell ref="N1488:O1488"/>
    <mergeCell ref="N1487:O1487"/>
    <mergeCell ref="N1486:O1486"/>
    <mergeCell ref="N1471:O1471"/>
    <mergeCell ref="N1510:O1510"/>
    <mergeCell ref="N1480:O1480"/>
    <mergeCell ref="N1495:O1495"/>
    <mergeCell ref="N1494:O1494"/>
    <mergeCell ref="N1493:O1493"/>
    <mergeCell ref="N1492:O1492"/>
    <mergeCell ref="N1546:O1546"/>
    <mergeCell ref="N1545:O1545"/>
    <mergeCell ref="N1544:O1544"/>
    <mergeCell ref="N1543:O1543"/>
    <mergeCell ref="N1542:O1542"/>
    <mergeCell ref="N1541:O1541"/>
    <mergeCell ref="N1517:O1517"/>
    <mergeCell ref="N1516:O1516"/>
    <mergeCell ref="N1515:O1515"/>
    <mergeCell ref="N1514:O1514"/>
    <mergeCell ref="N1513:O1513"/>
    <mergeCell ref="N1512:O1512"/>
    <mergeCell ref="N1523:O1523"/>
    <mergeCell ref="N1522:O1522"/>
    <mergeCell ref="N1521:O1521"/>
    <mergeCell ref="N1520:O1520"/>
    <mergeCell ref="N1519:O1519"/>
    <mergeCell ref="N1518:O1518"/>
    <mergeCell ref="N1533:O1533"/>
    <mergeCell ref="N1532:O1532"/>
    <mergeCell ref="N1531:O1531"/>
    <mergeCell ref="N1530:O1530"/>
    <mergeCell ref="N1529:O1529"/>
    <mergeCell ref="N1528:O1528"/>
    <mergeCell ref="N1527:O1527"/>
    <mergeCell ref="N1584:O1584"/>
    <mergeCell ref="N1583:O1583"/>
    <mergeCell ref="N1582:O1582"/>
    <mergeCell ref="N1581:O1581"/>
    <mergeCell ref="N1580:O1580"/>
    <mergeCell ref="N1579:O1579"/>
    <mergeCell ref="N1556:O1556"/>
    <mergeCell ref="N1555:O1555"/>
    <mergeCell ref="N1554:O1554"/>
    <mergeCell ref="N1553:O1553"/>
    <mergeCell ref="N1552:O1552"/>
    <mergeCell ref="N1551:O1551"/>
    <mergeCell ref="N1562:O1562"/>
    <mergeCell ref="N1561:O1561"/>
    <mergeCell ref="N1560:O1560"/>
    <mergeCell ref="N1559:O1559"/>
    <mergeCell ref="N1558:O1558"/>
    <mergeCell ref="P14:U14"/>
    <mergeCell ref="P13:U13"/>
    <mergeCell ref="P12:U12"/>
    <mergeCell ref="P10:U10"/>
    <mergeCell ref="O1598:V1598"/>
    <mergeCell ref="N1592:O1592"/>
    <mergeCell ref="N1591:O1591"/>
    <mergeCell ref="N1590:O1590"/>
    <mergeCell ref="N1589:O1589"/>
    <mergeCell ref="N1588:O1588"/>
    <mergeCell ref="P21:U21"/>
    <mergeCell ref="P20:U20"/>
    <mergeCell ref="P19:U19"/>
    <mergeCell ref="P17:U17"/>
    <mergeCell ref="P16:U16"/>
    <mergeCell ref="P15:U15"/>
    <mergeCell ref="P27:U27"/>
    <mergeCell ref="P26:U26"/>
    <mergeCell ref="P25:U25"/>
    <mergeCell ref="P24:U24"/>
    <mergeCell ref="P23:U23"/>
    <mergeCell ref="P22:U22"/>
    <mergeCell ref="N1572:O1572"/>
    <mergeCell ref="N1571:O1571"/>
    <mergeCell ref="N1570:O1570"/>
    <mergeCell ref="N1569:O1569"/>
    <mergeCell ref="N1568:O1568"/>
    <mergeCell ref="P28:U28"/>
    <mergeCell ref="P53:U53"/>
    <mergeCell ref="N1526:O1526"/>
    <mergeCell ref="N1525:O1525"/>
    <mergeCell ref="N1524:O1524"/>
    <mergeCell ref="N1587:O1587"/>
    <mergeCell ref="P58:U58"/>
    <mergeCell ref="P57:U57"/>
    <mergeCell ref="P56:U56"/>
    <mergeCell ref="P55:U55"/>
    <mergeCell ref="P54:U54"/>
    <mergeCell ref="P78:U78"/>
    <mergeCell ref="P77:U77"/>
    <mergeCell ref="P76:U76"/>
    <mergeCell ref="P75:U75"/>
    <mergeCell ref="N1578:O1578"/>
    <mergeCell ref="N1577:O1577"/>
    <mergeCell ref="N1576:O1576"/>
    <mergeCell ref="N1575:O1575"/>
    <mergeCell ref="N1574:O1574"/>
    <mergeCell ref="N1573:O1573"/>
    <mergeCell ref="N1550:O1550"/>
    <mergeCell ref="N1557:O1557"/>
    <mergeCell ref="N1548:O1548"/>
    <mergeCell ref="N1547:O1547"/>
    <mergeCell ref="N1567:O1567"/>
    <mergeCell ref="N1566:O1566"/>
    <mergeCell ref="N1565:O1565"/>
    <mergeCell ref="N1564:O1564"/>
    <mergeCell ref="N1563:O1563"/>
    <mergeCell ref="N1540:O1540"/>
    <mergeCell ref="N1539:O1539"/>
    <mergeCell ref="N1538:O1538"/>
    <mergeCell ref="N1537:O1537"/>
    <mergeCell ref="N1536:O1536"/>
    <mergeCell ref="N1535:O1535"/>
    <mergeCell ref="N1511:O1511"/>
    <mergeCell ref="P103:U103"/>
    <mergeCell ref="P102:U102"/>
    <mergeCell ref="P101:U101"/>
    <mergeCell ref="P100:U100"/>
    <mergeCell ref="P99:U99"/>
    <mergeCell ref="P98:U98"/>
    <mergeCell ref="P109:U109"/>
    <mergeCell ref="P108:U108"/>
    <mergeCell ref="P51:U51"/>
    <mergeCell ref="P50:U50"/>
    <mergeCell ref="P49:U49"/>
    <mergeCell ref="P42:U42"/>
    <mergeCell ref="P41:U41"/>
    <mergeCell ref="P40:U40"/>
    <mergeCell ref="P38:U38"/>
    <mergeCell ref="P37:U37"/>
    <mergeCell ref="P36:U36"/>
    <mergeCell ref="P48:U48"/>
    <mergeCell ref="P47:U47"/>
    <mergeCell ref="P46:U46"/>
    <mergeCell ref="P45:U45"/>
    <mergeCell ref="P44:U44"/>
    <mergeCell ref="P43:U43"/>
    <mergeCell ref="P95:U95"/>
    <mergeCell ref="P94:U94"/>
    <mergeCell ref="P107:U107"/>
    <mergeCell ref="P106:U106"/>
    <mergeCell ref="P105:U105"/>
    <mergeCell ref="P104:U104"/>
    <mergeCell ref="P115:U115"/>
    <mergeCell ref="P114:U114"/>
    <mergeCell ref="P113:U113"/>
    <mergeCell ref="P112:U112"/>
    <mergeCell ref="P111:U111"/>
    <mergeCell ref="P110:U110"/>
    <mergeCell ref="P97:U97"/>
    <mergeCell ref="P96:U96"/>
    <mergeCell ref="N1549:O1549"/>
    <mergeCell ref="N1586:O1586"/>
    <mergeCell ref="N1585:O1585"/>
    <mergeCell ref="P66:U66"/>
    <mergeCell ref="P65:U65"/>
    <mergeCell ref="P64:U64"/>
    <mergeCell ref="P62:U62"/>
    <mergeCell ref="P74:U74"/>
    <mergeCell ref="P73:U73"/>
    <mergeCell ref="P72:U72"/>
    <mergeCell ref="P71:U71"/>
    <mergeCell ref="P70:U70"/>
    <mergeCell ref="P69:U69"/>
    <mergeCell ref="P88:U88"/>
    <mergeCell ref="P87:U87"/>
    <mergeCell ref="P86:U86"/>
    <mergeCell ref="P85:U85"/>
    <mergeCell ref="P84:U84"/>
    <mergeCell ref="P83:U83"/>
    <mergeCell ref="P82:U82"/>
    <mergeCell ref="P81:U81"/>
    <mergeCell ref="P79:U79"/>
    <mergeCell ref="P92:U92"/>
    <mergeCell ref="P89:U89"/>
    <mergeCell ref="P198:U198"/>
    <mergeCell ref="P197:U197"/>
    <mergeCell ref="P196:U196"/>
    <mergeCell ref="P195:U195"/>
    <mergeCell ref="P194:U194"/>
    <mergeCell ref="P165:U165"/>
    <mergeCell ref="P164:U164"/>
    <mergeCell ref="P128:U128"/>
    <mergeCell ref="P127:U127"/>
    <mergeCell ref="P126:U126"/>
    <mergeCell ref="P124:U124"/>
    <mergeCell ref="P123:U123"/>
    <mergeCell ref="P122:U122"/>
    <mergeCell ref="P136:U136"/>
    <mergeCell ref="P135:U135"/>
    <mergeCell ref="P133:U133"/>
    <mergeCell ref="P132:U132"/>
    <mergeCell ref="P131:U131"/>
    <mergeCell ref="P130:U130"/>
    <mergeCell ref="P142:U142"/>
    <mergeCell ref="P141:U141"/>
    <mergeCell ref="P140:U140"/>
    <mergeCell ref="P139:U139"/>
    <mergeCell ref="P138:U138"/>
    <mergeCell ref="P137:U137"/>
    <mergeCell ref="P148:U148"/>
    <mergeCell ref="P163:U163"/>
    <mergeCell ref="P161:U161"/>
    <mergeCell ref="P160:U160"/>
    <mergeCell ref="P159:U159"/>
    <mergeCell ref="P157:U157"/>
    <mergeCell ref="P120:U120"/>
    <mergeCell ref="P119:U119"/>
    <mergeCell ref="P118:U118"/>
    <mergeCell ref="P117:U117"/>
    <mergeCell ref="P116:U116"/>
    <mergeCell ref="P180:U180"/>
    <mergeCell ref="P179:U179"/>
    <mergeCell ref="P178:U178"/>
    <mergeCell ref="P176:U176"/>
    <mergeCell ref="P193:U193"/>
    <mergeCell ref="P192:U192"/>
    <mergeCell ref="P191:U191"/>
    <mergeCell ref="P190:U190"/>
    <mergeCell ref="P189:U189"/>
    <mergeCell ref="P188:U188"/>
    <mergeCell ref="P147:U147"/>
    <mergeCell ref="P146:U146"/>
    <mergeCell ref="P145:U145"/>
    <mergeCell ref="P143:U143"/>
    <mergeCell ref="P167:U167"/>
    <mergeCell ref="P181:U181"/>
    <mergeCell ref="P203:U203"/>
    <mergeCell ref="P202:U202"/>
    <mergeCell ref="P201:U201"/>
    <mergeCell ref="P248:U248"/>
    <mergeCell ref="P244:U244"/>
    <mergeCell ref="P236:U236"/>
    <mergeCell ref="P252:U252"/>
    <mergeCell ref="P251:U251"/>
    <mergeCell ref="P250:U250"/>
    <mergeCell ref="P249:U249"/>
    <mergeCell ref="P247:U247"/>
    <mergeCell ref="P246:U246"/>
    <mergeCell ref="P212:U212"/>
    <mergeCell ref="P210:U210"/>
    <mergeCell ref="P209:U209"/>
    <mergeCell ref="P208:U208"/>
    <mergeCell ref="P205:U205"/>
    <mergeCell ref="P204:U204"/>
    <mergeCell ref="P218:U218"/>
    <mergeCell ref="P217:U217"/>
    <mergeCell ref="P216:U216"/>
    <mergeCell ref="P215:U215"/>
    <mergeCell ref="P214:U214"/>
    <mergeCell ref="P213:U213"/>
    <mergeCell ref="P226:U226"/>
    <mergeCell ref="P224:U224"/>
    <mergeCell ref="P223:U223"/>
    <mergeCell ref="P222:U222"/>
    <mergeCell ref="P220:U220"/>
    <mergeCell ref="P219:U219"/>
    <mergeCell ref="P230:U230"/>
    <mergeCell ref="P229:U229"/>
    <mergeCell ref="P228:U228"/>
    <mergeCell ref="P227:U227"/>
    <mergeCell ref="P300:U300"/>
    <mergeCell ref="P298:U298"/>
    <mergeCell ref="P297:U297"/>
    <mergeCell ref="P296:U296"/>
    <mergeCell ref="P295:U295"/>
    <mergeCell ref="P294:U294"/>
    <mergeCell ref="P257:U257"/>
    <mergeCell ref="P256:U256"/>
    <mergeCell ref="P255:U255"/>
    <mergeCell ref="P253:U253"/>
    <mergeCell ref="P274:U274"/>
    <mergeCell ref="P237:U237"/>
    <mergeCell ref="P235:U235"/>
    <mergeCell ref="P234:U234"/>
    <mergeCell ref="P233:U233"/>
    <mergeCell ref="P232:U232"/>
    <mergeCell ref="P231:U231"/>
    <mergeCell ref="P245:U245"/>
    <mergeCell ref="P243:U243"/>
    <mergeCell ref="P242:U242"/>
    <mergeCell ref="P241:U241"/>
    <mergeCell ref="P239:U239"/>
    <mergeCell ref="P238:U238"/>
    <mergeCell ref="P240:U240"/>
    <mergeCell ref="P371:U371"/>
    <mergeCell ref="P306:U306"/>
    <mergeCell ref="P305:U305"/>
    <mergeCell ref="P304:U304"/>
    <mergeCell ref="P303:U303"/>
    <mergeCell ref="P302:U302"/>
    <mergeCell ref="P301:U301"/>
    <mergeCell ref="P265:U265"/>
    <mergeCell ref="P264:U264"/>
    <mergeCell ref="P262:U262"/>
    <mergeCell ref="P261:U261"/>
    <mergeCell ref="P260:U260"/>
    <mergeCell ref="P258:U258"/>
    <mergeCell ref="P273:U273"/>
    <mergeCell ref="P272:U272"/>
    <mergeCell ref="P270:U270"/>
    <mergeCell ref="P269:U269"/>
    <mergeCell ref="P361:U361"/>
    <mergeCell ref="P360:U360"/>
    <mergeCell ref="P358:U358"/>
    <mergeCell ref="P357:U357"/>
    <mergeCell ref="P317:U317"/>
    <mergeCell ref="P316:U316"/>
    <mergeCell ref="P315:U315"/>
    <mergeCell ref="P307:U307"/>
    <mergeCell ref="P293:U293"/>
    <mergeCell ref="P292:U292"/>
    <mergeCell ref="P291:U291"/>
    <mergeCell ref="P290:U290"/>
    <mergeCell ref="P289:U289"/>
    <mergeCell ref="P287:U287"/>
    <mergeCell ref="P370:U370"/>
    <mergeCell ref="P369:U369"/>
    <mergeCell ref="P368:U368"/>
    <mergeCell ref="P366:U366"/>
    <mergeCell ref="P365:U365"/>
    <mergeCell ref="P323:U323"/>
    <mergeCell ref="P322:U322"/>
    <mergeCell ref="P321:U321"/>
    <mergeCell ref="P320:U320"/>
    <mergeCell ref="P319:U319"/>
    <mergeCell ref="P318:U318"/>
    <mergeCell ref="P337:U337"/>
    <mergeCell ref="P336:U336"/>
    <mergeCell ref="P335:U335"/>
    <mergeCell ref="P333:U333"/>
    <mergeCell ref="P332:U332"/>
    <mergeCell ref="P331:U331"/>
    <mergeCell ref="P344:U344"/>
    <mergeCell ref="P343:U343"/>
    <mergeCell ref="P342:U342"/>
    <mergeCell ref="P341:U341"/>
    <mergeCell ref="P340:U340"/>
    <mergeCell ref="P339:U339"/>
    <mergeCell ref="P334:U334"/>
    <mergeCell ref="P359:U359"/>
    <mergeCell ref="P328:U328"/>
    <mergeCell ref="P329:U329"/>
    <mergeCell ref="P330:U330"/>
    <mergeCell ref="P325:U325"/>
    <mergeCell ref="P425:U425"/>
    <mergeCell ref="P424:U424"/>
    <mergeCell ref="P385:U385"/>
    <mergeCell ref="P384:U384"/>
    <mergeCell ref="P382:U382"/>
    <mergeCell ref="P381:U381"/>
    <mergeCell ref="P380:U380"/>
    <mergeCell ref="P378:U378"/>
    <mergeCell ref="P393:U393"/>
    <mergeCell ref="P392:U392"/>
    <mergeCell ref="P390:U390"/>
    <mergeCell ref="P389:U389"/>
    <mergeCell ref="P388:U388"/>
    <mergeCell ref="P386:U386"/>
    <mergeCell ref="P387:U387"/>
    <mergeCell ref="P348:U348"/>
    <mergeCell ref="P347:U347"/>
    <mergeCell ref="P401:U401"/>
    <mergeCell ref="P400:U400"/>
    <mergeCell ref="P398:U398"/>
    <mergeCell ref="P397:U397"/>
    <mergeCell ref="P396:U396"/>
    <mergeCell ref="P394:U394"/>
    <mergeCell ref="P356:U356"/>
    <mergeCell ref="P354:U354"/>
    <mergeCell ref="P353:U353"/>
    <mergeCell ref="P352:U352"/>
    <mergeCell ref="P350:U350"/>
    <mergeCell ref="P349:U349"/>
    <mergeCell ref="P355:U355"/>
    <mergeCell ref="P364:U364"/>
    <mergeCell ref="P362:U362"/>
    <mergeCell ref="P449:U449"/>
    <mergeCell ref="P447:U447"/>
    <mergeCell ref="P446:U446"/>
    <mergeCell ref="P445:U445"/>
    <mergeCell ref="P444:U444"/>
    <mergeCell ref="P443:U443"/>
    <mergeCell ref="P406:U406"/>
    <mergeCell ref="P405:U405"/>
    <mergeCell ref="P404:U404"/>
    <mergeCell ref="P402:U402"/>
    <mergeCell ref="P455:U455"/>
    <mergeCell ref="P454:U454"/>
    <mergeCell ref="P453:U453"/>
    <mergeCell ref="P452:U452"/>
    <mergeCell ref="P451:U451"/>
    <mergeCell ref="P450:U450"/>
    <mergeCell ref="P414:U414"/>
    <mergeCell ref="P413:U413"/>
    <mergeCell ref="P412:U412"/>
    <mergeCell ref="P410:U410"/>
    <mergeCell ref="P409:U409"/>
    <mergeCell ref="P408:U408"/>
    <mergeCell ref="P422:U422"/>
    <mergeCell ref="P421:U421"/>
    <mergeCell ref="P420:U420"/>
    <mergeCell ref="P418:U418"/>
    <mergeCell ref="P417:U417"/>
    <mergeCell ref="P416:U416"/>
    <mergeCell ref="P430:U430"/>
    <mergeCell ref="P429:U429"/>
    <mergeCell ref="P428:U428"/>
    <mergeCell ref="P426:U426"/>
    <mergeCell ref="P459:U459"/>
    <mergeCell ref="P458:U458"/>
    <mergeCell ref="P457:U457"/>
    <mergeCell ref="P456:U456"/>
    <mergeCell ref="P503:U503"/>
    <mergeCell ref="P502:U502"/>
    <mergeCell ref="P500:U500"/>
    <mergeCell ref="P499:U499"/>
    <mergeCell ref="P498:U498"/>
    <mergeCell ref="P497:U497"/>
    <mergeCell ref="P465:U465"/>
    <mergeCell ref="P464:U464"/>
    <mergeCell ref="P463:U463"/>
    <mergeCell ref="P462:U462"/>
    <mergeCell ref="P461:U461"/>
    <mergeCell ref="P460:U460"/>
    <mergeCell ref="P471:U471"/>
    <mergeCell ref="P470:U470"/>
    <mergeCell ref="P469:U469"/>
    <mergeCell ref="P468:U468"/>
    <mergeCell ref="P467:U467"/>
    <mergeCell ref="P466:U466"/>
    <mergeCell ref="P478:U478"/>
    <mergeCell ref="P476:U476"/>
    <mergeCell ref="P475:U475"/>
    <mergeCell ref="P474:U474"/>
    <mergeCell ref="P473:U473"/>
    <mergeCell ref="P472:U472"/>
    <mergeCell ref="P520:U520"/>
    <mergeCell ref="P519:U519"/>
    <mergeCell ref="P518:U518"/>
    <mergeCell ref="P517:U517"/>
    <mergeCell ref="P516:U516"/>
    <mergeCell ref="P514:U514"/>
    <mergeCell ref="P483:U483"/>
    <mergeCell ref="P481:U481"/>
    <mergeCell ref="P480:U480"/>
    <mergeCell ref="P479:U479"/>
    <mergeCell ref="P527:U527"/>
    <mergeCell ref="P526:U526"/>
    <mergeCell ref="P525:U525"/>
    <mergeCell ref="P524:U524"/>
    <mergeCell ref="P522:U522"/>
    <mergeCell ref="P521:U521"/>
    <mergeCell ref="P490:U490"/>
    <mergeCell ref="P489:U489"/>
    <mergeCell ref="P488:U488"/>
    <mergeCell ref="P487:U487"/>
    <mergeCell ref="P485:U485"/>
    <mergeCell ref="P484:U484"/>
    <mergeCell ref="P496:U496"/>
    <mergeCell ref="P495:U495"/>
    <mergeCell ref="P494:U494"/>
    <mergeCell ref="P493:U493"/>
    <mergeCell ref="P492:U492"/>
    <mergeCell ref="P491:U491"/>
    <mergeCell ref="P523:U523"/>
    <mergeCell ref="P515:U515"/>
    <mergeCell ref="P513:U513"/>
    <mergeCell ref="P512:U512"/>
    <mergeCell ref="P564:U564"/>
    <mergeCell ref="P563:U563"/>
    <mergeCell ref="P562:U562"/>
    <mergeCell ref="P560:U560"/>
    <mergeCell ref="P559:U559"/>
    <mergeCell ref="P558:U558"/>
    <mergeCell ref="P572:U572"/>
    <mergeCell ref="P571:U571"/>
    <mergeCell ref="P569:U569"/>
    <mergeCell ref="P568:U568"/>
    <mergeCell ref="P567:U567"/>
    <mergeCell ref="P565:U565"/>
    <mergeCell ref="P531:U531"/>
    <mergeCell ref="P530:U530"/>
    <mergeCell ref="P529:U529"/>
    <mergeCell ref="P528:U528"/>
    <mergeCell ref="P579:U579"/>
    <mergeCell ref="P578:U578"/>
    <mergeCell ref="P576:U576"/>
    <mergeCell ref="P575:U575"/>
    <mergeCell ref="P574:U574"/>
    <mergeCell ref="P573:U573"/>
    <mergeCell ref="P538:U538"/>
    <mergeCell ref="P537:U537"/>
    <mergeCell ref="P536:U536"/>
    <mergeCell ref="P535:U535"/>
    <mergeCell ref="P534:U534"/>
    <mergeCell ref="P533:U533"/>
    <mergeCell ref="P545:U545"/>
    <mergeCell ref="P544:U544"/>
    <mergeCell ref="P543:U543"/>
    <mergeCell ref="P541:U541"/>
    <mergeCell ref="P583:U583"/>
    <mergeCell ref="P582:U582"/>
    <mergeCell ref="P581:U581"/>
    <mergeCell ref="P580:U580"/>
    <mergeCell ref="P625:U625"/>
    <mergeCell ref="P624:U624"/>
    <mergeCell ref="P623:U623"/>
    <mergeCell ref="P622:U622"/>
    <mergeCell ref="P621:U621"/>
    <mergeCell ref="P620:U620"/>
    <mergeCell ref="P590:U590"/>
    <mergeCell ref="P589:U589"/>
    <mergeCell ref="P588:U588"/>
    <mergeCell ref="P587:U587"/>
    <mergeCell ref="P586:U586"/>
    <mergeCell ref="P585:U585"/>
    <mergeCell ref="P597:U597"/>
    <mergeCell ref="P596:U596"/>
    <mergeCell ref="P595:U595"/>
    <mergeCell ref="P594:U594"/>
    <mergeCell ref="P593:U593"/>
    <mergeCell ref="P592:U592"/>
    <mergeCell ref="P603:U603"/>
    <mergeCell ref="P602:U602"/>
    <mergeCell ref="P601:U601"/>
    <mergeCell ref="P600:U600"/>
    <mergeCell ref="P599:U599"/>
    <mergeCell ref="P598:U598"/>
    <mergeCell ref="P637:U637"/>
    <mergeCell ref="P607:U607"/>
    <mergeCell ref="P606:U606"/>
    <mergeCell ref="P605:U605"/>
    <mergeCell ref="P604:U604"/>
    <mergeCell ref="P651:U651"/>
    <mergeCell ref="P649:U649"/>
    <mergeCell ref="P648:U648"/>
    <mergeCell ref="P647:U647"/>
    <mergeCell ref="P646:U646"/>
    <mergeCell ref="P645:U645"/>
    <mergeCell ref="P613:U613"/>
    <mergeCell ref="P612:U612"/>
    <mergeCell ref="P611:U611"/>
    <mergeCell ref="P610:U610"/>
    <mergeCell ref="P609:U609"/>
    <mergeCell ref="P608:U608"/>
    <mergeCell ref="P619:U619"/>
    <mergeCell ref="P618:U618"/>
    <mergeCell ref="P617:U617"/>
    <mergeCell ref="P616:U616"/>
    <mergeCell ref="P615:U615"/>
    <mergeCell ref="P614:U614"/>
    <mergeCell ref="P701:U701"/>
    <mergeCell ref="P700:U700"/>
    <mergeCell ref="P699:U699"/>
    <mergeCell ref="P662:U662"/>
    <mergeCell ref="P661:U661"/>
    <mergeCell ref="P660:U660"/>
    <mergeCell ref="P659:U659"/>
    <mergeCell ref="P658:U658"/>
    <mergeCell ref="P657:U657"/>
    <mergeCell ref="P668:U668"/>
    <mergeCell ref="P667:U667"/>
    <mergeCell ref="P666:U666"/>
    <mergeCell ref="P665:U665"/>
    <mergeCell ref="P664:U664"/>
    <mergeCell ref="P663:U663"/>
    <mergeCell ref="P629:U629"/>
    <mergeCell ref="P628:U628"/>
    <mergeCell ref="P676:U676"/>
    <mergeCell ref="P675:U675"/>
    <mergeCell ref="P673:U673"/>
    <mergeCell ref="P672:U672"/>
    <mergeCell ref="P671:U671"/>
    <mergeCell ref="P670:U670"/>
    <mergeCell ref="P636:U636"/>
    <mergeCell ref="P635:U635"/>
    <mergeCell ref="P634:U634"/>
    <mergeCell ref="P633:U633"/>
    <mergeCell ref="P632:U632"/>
    <mergeCell ref="P631:U631"/>
    <mergeCell ref="P644:U644"/>
    <mergeCell ref="P643:U643"/>
    <mergeCell ref="P642:U642"/>
    <mergeCell ref="P757:U757"/>
    <mergeCell ref="P719:U719"/>
    <mergeCell ref="P717:U717"/>
    <mergeCell ref="P716:U716"/>
    <mergeCell ref="P715:U715"/>
    <mergeCell ref="P713:U713"/>
    <mergeCell ref="P712:U712"/>
    <mergeCell ref="P727:U727"/>
    <mergeCell ref="P725:U725"/>
    <mergeCell ref="P724:U724"/>
    <mergeCell ref="P723:U723"/>
    <mergeCell ref="P721:U721"/>
    <mergeCell ref="P720:U720"/>
    <mergeCell ref="P681:U681"/>
    <mergeCell ref="P680:U680"/>
    <mergeCell ref="P679:U679"/>
    <mergeCell ref="P677:U677"/>
    <mergeCell ref="P735:U735"/>
    <mergeCell ref="P733:U733"/>
    <mergeCell ref="P732:U732"/>
    <mergeCell ref="P731:U731"/>
    <mergeCell ref="P729:U729"/>
    <mergeCell ref="P728:U728"/>
    <mergeCell ref="P689:U689"/>
    <mergeCell ref="P688:U688"/>
    <mergeCell ref="P687:U687"/>
    <mergeCell ref="P685:U685"/>
    <mergeCell ref="P684:U684"/>
    <mergeCell ref="P683:U683"/>
    <mergeCell ref="P697:U697"/>
    <mergeCell ref="P696:U696"/>
    <mergeCell ref="P695:U695"/>
    <mergeCell ref="P817:U817"/>
    <mergeCell ref="P815:U815"/>
    <mergeCell ref="P777:U777"/>
    <mergeCell ref="P775:U775"/>
    <mergeCell ref="P774:U774"/>
    <mergeCell ref="P773:U773"/>
    <mergeCell ref="P771:U771"/>
    <mergeCell ref="P770:U770"/>
    <mergeCell ref="P785:U785"/>
    <mergeCell ref="P783:U783"/>
    <mergeCell ref="P782:U782"/>
    <mergeCell ref="P781:U781"/>
    <mergeCell ref="P779:U779"/>
    <mergeCell ref="P778:U778"/>
    <mergeCell ref="P740:U740"/>
    <mergeCell ref="P739:U739"/>
    <mergeCell ref="P737:U737"/>
    <mergeCell ref="P793:U793"/>
    <mergeCell ref="P791:U791"/>
    <mergeCell ref="P790:U790"/>
    <mergeCell ref="P789:U789"/>
    <mergeCell ref="P787:U787"/>
    <mergeCell ref="P786:U786"/>
    <mergeCell ref="P748:U748"/>
    <mergeCell ref="P747:U747"/>
    <mergeCell ref="P745:U745"/>
    <mergeCell ref="P744:U744"/>
    <mergeCell ref="P743:U743"/>
    <mergeCell ref="P741:U741"/>
    <mergeCell ref="P742:U742"/>
    <mergeCell ref="P756:U756"/>
    <mergeCell ref="P755:U755"/>
    <mergeCell ref="P876:U876"/>
    <mergeCell ref="P875:U875"/>
    <mergeCell ref="P874:U874"/>
    <mergeCell ref="P835:U835"/>
    <mergeCell ref="P834:U834"/>
    <mergeCell ref="P833:U833"/>
    <mergeCell ref="P831:U831"/>
    <mergeCell ref="P830:U830"/>
    <mergeCell ref="P829:U829"/>
    <mergeCell ref="P843:U843"/>
    <mergeCell ref="P842:U842"/>
    <mergeCell ref="P841:U841"/>
    <mergeCell ref="P839:U839"/>
    <mergeCell ref="P838:U838"/>
    <mergeCell ref="P837:U837"/>
    <mergeCell ref="P798:U798"/>
    <mergeCell ref="P797:U797"/>
    <mergeCell ref="P851:U851"/>
    <mergeCell ref="P850:U850"/>
    <mergeCell ref="P849:U849"/>
    <mergeCell ref="P847:U847"/>
    <mergeCell ref="P846:U846"/>
    <mergeCell ref="P845:U845"/>
    <mergeCell ref="P806:U806"/>
    <mergeCell ref="P805:U805"/>
    <mergeCell ref="P803:U803"/>
    <mergeCell ref="P802:U802"/>
    <mergeCell ref="P801:U801"/>
    <mergeCell ref="P799:U799"/>
    <mergeCell ref="P800:U800"/>
    <mergeCell ref="P814:U814"/>
    <mergeCell ref="P813:U813"/>
    <mergeCell ref="P892:U892"/>
    <mergeCell ref="P891:U891"/>
    <mergeCell ref="P890:U890"/>
    <mergeCell ref="P888:U888"/>
    <mergeCell ref="P887:U887"/>
    <mergeCell ref="P902:U902"/>
    <mergeCell ref="P900:U900"/>
    <mergeCell ref="P899:U899"/>
    <mergeCell ref="P898:U898"/>
    <mergeCell ref="P896:U896"/>
    <mergeCell ref="P895:U895"/>
    <mergeCell ref="P856:U856"/>
    <mergeCell ref="P855:U855"/>
    <mergeCell ref="P854:U854"/>
    <mergeCell ref="P853:U853"/>
    <mergeCell ref="P910:U910"/>
    <mergeCell ref="P908:U908"/>
    <mergeCell ref="P907:U907"/>
    <mergeCell ref="P906:U906"/>
    <mergeCell ref="P904:U904"/>
    <mergeCell ref="P903:U903"/>
    <mergeCell ref="P864:U864"/>
    <mergeCell ref="P863:U863"/>
    <mergeCell ref="P862:U862"/>
    <mergeCell ref="P860:U860"/>
    <mergeCell ref="P859:U859"/>
    <mergeCell ref="P858:U858"/>
    <mergeCell ref="P872:U872"/>
    <mergeCell ref="P871:U871"/>
    <mergeCell ref="P870:U870"/>
    <mergeCell ref="P868:U868"/>
    <mergeCell ref="P867:U867"/>
    <mergeCell ref="P915:U915"/>
    <mergeCell ref="P914:U914"/>
    <mergeCell ref="P912:U912"/>
    <mergeCell ref="P911:U911"/>
    <mergeCell ref="P965:U965"/>
    <mergeCell ref="P964:U964"/>
    <mergeCell ref="P963:U963"/>
    <mergeCell ref="P962:U962"/>
    <mergeCell ref="P961:U961"/>
    <mergeCell ref="P960:U960"/>
    <mergeCell ref="P923:U923"/>
    <mergeCell ref="P922:U922"/>
    <mergeCell ref="P920:U920"/>
    <mergeCell ref="P919:U919"/>
    <mergeCell ref="P918:U918"/>
    <mergeCell ref="P916:U916"/>
    <mergeCell ref="P917:U917"/>
    <mergeCell ref="P931:U931"/>
    <mergeCell ref="P930:U930"/>
    <mergeCell ref="P928:U928"/>
    <mergeCell ref="P927:U927"/>
    <mergeCell ref="P926:U926"/>
    <mergeCell ref="P924:U924"/>
    <mergeCell ref="P939:U939"/>
    <mergeCell ref="P938:U938"/>
    <mergeCell ref="P936:U936"/>
    <mergeCell ref="P935:U935"/>
    <mergeCell ref="P934:U934"/>
    <mergeCell ref="P932:U932"/>
    <mergeCell ref="P945:U945"/>
    <mergeCell ref="P944:U944"/>
    <mergeCell ref="P943:U943"/>
    <mergeCell ref="P940:U940"/>
    <mergeCell ref="P989:U989"/>
    <mergeCell ref="P988:U988"/>
    <mergeCell ref="P987:U987"/>
    <mergeCell ref="P986:U986"/>
    <mergeCell ref="P985:U985"/>
    <mergeCell ref="P983:U983"/>
    <mergeCell ref="P951:U951"/>
    <mergeCell ref="P950:U950"/>
    <mergeCell ref="P949:U949"/>
    <mergeCell ref="P948:U948"/>
    <mergeCell ref="P947:U947"/>
    <mergeCell ref="P946:U946"/>
    <mergeCell ref="P959:U959"/>
    <mergeCell ref="P958:U958"/>
    <mergeCell ref="P957:U957"/>
    <mergeCell ref="P955:U955"/>
    <mergeCell ref="P954:U954"/>
    <mergeCell ref="P953:U953"/>
    <mergeCell ref="P968:U968"/>
    <mergeCell ref="P967:U967"/>
    <mergeCell ref="P966:U966"/>
    <mergeCell ref="P1011:U1011"/>
    <mergeCell ref="P1010:U1010"/>
    <mergeCell ref="P1009:U1009"/>
    <mergeCell ref="P1008:U1008"/>
    <mergeCell ref="P1007:U1007"/>
    <mergeCell ref="P974:U974"/>
    <mergeCell ref="P973:U973"/>
    <mergeCell ref="P972:U972"/>
    <mergeCell ref="P971:U971"/>
    <mergeCell ref="P970:U970"/>
    <mergeCell ref="P969:U969"/>
    <mergeCell ref="P981:U981"/>
    <mergeCell ref="P980:U980"/>
    <mergeCell ref="P978:U978"/>
    <mergeCell ref="P977:U977"/>
    <mergeCell ref="P976:U976"/>
    <mergeCell ref="P975:U975"/>
    <mergeCell ref="P1018:U1018"/>
    <mergeCell ref="P1017:U1017"/>
    <mergeCell ref="P1029:U1029"/>
    <mergeCell ref="P1028:U1028"/>
    <mergeCell ref="P1026:U1026"/>
    <mergeCell ref="P1025:U1025"/>
    <mergeCell ref="P1024:U1024"/>
    <mergeCell ref="P1023:U1023"/>
    <mergeCell ref="P992:U992"/>
    <mergeCell ref="P991:U991"/>
    <mergeCell ref="P990:U990"/>
    <mergeCell ref="P1036:U1036"/>
    <mergeCell ref="P1035:U1035"/>
    <mergeCell ref="P1034:U1034"/>
    <mergeCell ref="P1033:U1033"/>
    <mergeCell ref="P1032:U1032"/>
    <mergeCell ref="P1031:U1031"/>
    <mergeCell ref="P1030:U1030"/>
    <mergeCell ref="P998:U998"/>
    <mergeCell ref="P997:U997"/>
    <mergeCell ref="P996:U996"/>
    <mergeCell ref="P995:U995"/>
    <mergeCell ref="P994:U994"/>
    <mergeCell ref="P993:U993"/>
    <mergeCell ref="P1005:U1005"/>
    <mergeCell ref="P1004:U1004"/>
    <mergeCell ref="P1003:U1003"/>
    <mergeCell ref="P1002:U1002"/>
    <mergeCell ref="P1000:U1000"/>
    <mergeCell ref="P999:U999"/>
    <mergeCell ref="P1013:U1013"/>
    <mergeCell ref="P1012:U1012"/>
    <mergeCell ref="P1126:U1126"/>
    <mergeCell ref="P1089:U1089"/>
    <mergeCell ref="P1102:U1102"/>
    <mergeCell ref="P1101:U1101"/>
    <mergeCell ref="P1100:U1100"/>
    <mergeCell ref="P1099:U1099"/>
    <mergeCell ref="P1098:U1098"/>
    <mergeCell ref="P1097:U1097"/>
    <mergeCell ref="P1114:U1114"/>
    <mergeCell ref="P1113:U1113"/>
    <mergeCell ref="P1112:U1112"/>
    <mergeCell ref="P1111:U1111"/>
    <mergeCell ref="P1110:U1110"/>
    <mergeCell ref="P1109:U1109"/>
    <mergeCell ref="P1108:U1108"/>
    <mergeCell ref="P1125:U1125"/>
    <mergeCell ref="P1118:U1118"/>
    <mergeCell ref="P1117:U1117"/>
    <mergeCell ref="P1116:U1116"/>
    <mergeCell ref="P1115:U1115"/>
    <mergeCell ref="P1096:U1096"/>
    <mergeCell ref="P1093:U1093"/>
    <mergeCell ref="P1092:U1092"/>
    <mergeCell ref="P1243:U1243"/>
    <mergeCell ref="P1242:U1242"/>
    <mergeCell ref="P1248:U1248"/>
    <mergeCell ref="P1247:U1247"/>
    <mergeCell ref="P1246:U1246"/>
    <mergeCell ref="P1245:U1245"/>
    <mergeCell ref="P1244:U1244"/>
    <mergeCell ref="P1281:U1281"/>
    <mergeCell ref="P1280:U1280"/>
    <mergeCell ref="P1279:U1279"/>
    <mergeCell ref="P1278:U1278"/>
    <mergeCell ref="P1277:U1277"/>
    <mergeCell ref="P1254:U1254"/>
    <mergeCell ref="P1253:U1253"/>
    <mergeCell ref="P1252:U1252"/>
    <mergeCell ref="P1251:U1251"/>
    <mergeCell ref="P1250:U1250"/>
    <mergeCell ref="P1249:U1249"/>
    <mergeCell ref="P1262:U1262"/>
    <mergeCell ref="P1261:U1261"/>
    <mergeCell ref="P1260:U1260"/>
    <mergeCell ref="P1259:U1259"/>
    <mergeCell ref="P1258:U1258"/>
    <mergeCell ref="P1257:U1257"/>
    <mergeCell ref="P1256:U1256"/>
    <mergeCell ref="P1255:U1255"/>
    <mergeCell ref="P1263:U1263"/>
    <mergeCell ref="P1264:U1264"/>
    <mergeCell ref="P1296:U1296"/>
    <mergeCell ref="P1295:U1295"/>
    <mergeCell ref="P1294:U1294"/>
    <mergeCell ref="P1293:U1293"/>
    <mergeCell ref="P1270:U1270"/>
    <mergeCell ref="P1269:U1269"/>
    <mergeCell ref="P1268:U1268"/>
    <mergeCell ref="P1267:U1267"/>
    <mergeCell ref="P1266:U1266"/>
    <mergeCell ref="P1265:U1265"/>
    <mergeCell ref="P1276:U1276"/>
    <mergeCell ref="P1275:U1275"/>
    <mergeCell ref="P1274:U1274"/>
    <mergeCell ref="P1273:U1273"/>
    <mergeCell ref="P1272:U1272"/>
    <mergeCell ref="P1271:U1271"/>
    <mergeCell ref="P1286:U1286"/>
    <mergeCell ref="P1285:U1285"/>
    <mergeCell ref="P1284:U1284"/>
    <mergeCell ref="P1283:U1283"/>
    <mergeCell ref="P1282:U1282"/>
    <mergeCell ref="P1292:U1292"/>
    <mergeCell ref="P1291:U1291"/>
    <mergeCell ref="P1290:U1290"/>
    <mergeCell ref="P1289:U1289"/>
    <mergeCell ref="P1288:U1288"/>
    <mergeCell ref="P1287:U1287"/>
    <mergeCell ref="P1320:U1320"/>
    <mergeCell ref="P1318:U1318"/>
    <mergeCell ref="P1317:U1317"/>
    <mergeCell ref="P1316:U1316"/>
    <mergeCell ref="P1315:U1315"/>
    <mergeCell ref="P1328:U1328"/>
    <mergeCell ref="P1327:U1327"/>
    <mergeCell ref="P1326:U1326"/>
    <mergeCell ref="P1325:U1325"/>
    <mergeCell ref="P1324:U1324"/>
    <mergeCell ref="P1336:U1336"/>
    <mergeCell ref="P1312:U1312"/>
    <mergeCell ref="P1299:U1299"/>
    <mergeCell ref="P1298:U1298"/>
    <mergeCell ref="P1297:U1297"/>
    <mergeCell ref="P1302:U1302"/>
    <mergeCell ref="P1308:U1308"/>
    <mergeCell ref="P1313:U1313"/>
    <mergeCell ref="P1305:U1305"/>
    <mergeCell ref="P1372:U1372"/>
    <mergeCell ref="P1371:U1371"/>
    <mergeCell ref="P1370:U1370"/>
    <mergeCell ref="P1369:U1369"/>
    <mergeCell ref="P1346:U1346"/>
    <mergeCell ref="P1345:U1345"/>
    <mergeCell ref="P1344:U1344"/>
    <mergeCell ref="P1343:U1343"/>
    <mergeCell ref="P1342:U1342"/>
    <mergeCell ref="P1341:U1341"/>
    <mergeCell ref="P1335:U1335"/>
    <mergeCell ref="P1334:U1334"/>
    <mergeCell ref="P1333:U1333"/>
    <mergeCell ref="P1330:U1330"/>
    <mergeCell ref="P1329:U1329"/>
    <mergeCell ref="P1314:U1314"/>
    <mergeCell ref="P1355:U1355"/>
    <mergeCell ref="P1323:U1323"/>
    <mergeCell ref="P1340:U1340"/>
    <mergeCell ref="P1339:U1339"/>
    <mergeCell ref="P1338:U1338"/>
    <mergeCell ref="P1337:U1337"/>
    <mergeCell ref="P1356:U1356"/>
    <mergeCell ref="P1354:U1354"/>
    <mergeCell ref="P1353:U1353"/>
    <mergeCell ref="P1352:U1352"/>
    <mergeCell ref="P1351:U1351"/>
    <mergeCell ref="P1350:U1350"/>
    <mergeCell ref="P1349:U1349"/>
    <mergeCell ref="P1348:U1348"/>
    <mergeCell ref="P1347:U1347"/>
    <mergeCell ref="P1322:U1322"/>
    <mergeCell ref="P1392:U1392"/>
    <mergeCell ref="P1391:U1391"/>
    <mergeCell ref="P1390:U1390"/>
    <mergeCell ref="P1389:U1389"/>
    <mergeCell ref="P1388:U1388"/>
    <mergeCell ref="P1387:U1387"/>
    <mergeCell ref="P1386:U1386"/>
    <mergeCell ref="P1385:U1385"/>
    <mergeCell ref="P1362:U1362"/>
    <mergeCell ref="P1361:U1361"/>
    <mergeCell ref="P1360:U1360"/>
    <mergeCell ref="P1359:U1359"/>
    <mergeCell ref="P1358:U1358"/>
    <mergeCell ref="P1357:U1357"/>
    <mergeCell ref="P1368:U1368"/>
    <mergeCell ref="P1367:U1367"/>
    <mergeCell ref="P1366:U1366"/>
    <mergeCell ref="P1365:U1365"/>
    <mergeCell ref="P1364:U1364"/>
    <mergeCell ref="P1363:U1363"/>
    <mergeCell ref="P1378:U1378"/>
    <mergeCell ref="P1377:U1377"/>
    <mergeCell ref="P1376:U1376"/>
    <mergeCell ref="P1375:U1375"/>
    <mergeCell ref="P1374:U1374"/>
    <mergeCell ref="P1384:U1384"/>
    <mergeCell ref="P1383:U1383"/>
    <mergeCell ref="P1382:U1382"/>
    <mergeCell ref="P1381:U1381"/>
    <mergeCell ref="P1380:U1380"/>
    <mergeCell ref="P1379:U1379"/>
    <mergeCell ref="P1373:U1373"/>
    <mergeCell ref="P1393:U1393"/>
    <mergeCell ref="P1432:U1432"/>
    <mergeCell ref="P1431:U1431"/>
    <mergeCell ref="P1430:U1430"/>
    <mergeCell ref="P1429:U1429"/>
    <mergeCell ref="P1428:U1428"/>
    <mergeCell ref="P1427:U1427"/>
    <mergeCell ref="P1426:U1426"/>
    <mergeCell ref="P1425:U1425"/>
    <mergeCell ref="P1400:U1400"/>
    <mergeCell ref="P1399:U1399"/>
    <mergeCell ref="P1398:U1398"/>
    <mergeCell ref="P1397:U1397"/>
    <mergeCell ref="P1396:U1396"/>
    <mergeCell ref="P1395:U1395"/>
    <mergeCell ref="P1408:U1408"/>
    <mergeCell ref="P1407:U1407"/>
    <mergeCell ref="P1406:U1406"/>
    <mergeCell ref="P1405:U1405"/>
    <mergeCell ref="P1404:U1404"/>
    <mergeCell ref="P1414:U1414"/>
    <mergeCell ref="P1451:U1451"/>
    <mergeCell ref="P1450:U1450"/>
    <mergeCell ref="P1449:U1449"/>
    <mergeCell ref="P1448:U1448"/>
    <mergeCell ref="P1424:U1424"/>
    <mergeCell ref="P1423:U1423"/>
    <mergeCell ref="P1422:U1422"/>
    <mergeCell ref="P1421:U1421"/>
    <mergeCell ref="P1420:U1420"/>
    <mergeCell ref="P1419:U1419"/>
    <mergeCell ref="P1413:U1413"/>
    <mergeCell ref="P1412:U1412"/>
    <mergeCell ref="P1411:U1411"/>
    <mergeCell ref="P1410:U1410"/>
    <mergeCell ref="P1409:U1409"/>
    <mergeCell ref="P1394:U1394"/>
    <mergeCell ref="P1433:U1433"/>
    <mergeCell ref="P1402:U1402"/>
    <mergeCell ref="P1418:U1418"/>
    <mergeCell ref="P1417:U1417"/>
    <mergeCell ref="P1416:U1416"/>
    <mergeCell ref="P1415:U1415"/>
    <mergeCell ref="P1434:U1434"/>
    <mergeCell ref="P1471:U1471"/>
    <mergeCell ref="P1470:U1470"/>
    <mergeCell ref="P1469:U1469"/>
    <mergeCell ref="P1468:U1468"/>
    <mergeCell ref="P1467:U1467"/>
    <mergeCell ref="P1466:U1466"/>
    <mergeCell ref="P1465:U1465"/>
    <mergeCell ref="P1464:U1464"/>
    <mergeCell ref="P1440:U1440"/>
    <mergeCell ref="P1439:U1439"/>
    <mergeCell ref="P1438:U1438"/>
    <mergeCell ref="P1437:U1437"/>
    <mergeCell ref="P1436:U1436"/>
    <mergeCell ref="P1435:U1435"/>
    <mergeCell ref="P1447:U1447"/>
    <mergeCell ref="P1446:U1446"/>
    <mergeCell ref="P1445:U1445"/>
    <mergeCell ref="P1444:U1444"/>
    <mergeCell ref="P1443:U1443"/>
    <mergeCell ref="P1441:U1441"/>
    <mergeCell ref="P1457:U1457"/>
    <mergeCell ref="P1456:U1456"/>
    <mergeCell ref="P1455:U1455"/>
    <mergeCell ref="P1454:U1454"/>
    <mergeCell ref="P1453:U1453"/>
    <mergeCell ref="P1463:U1463"/>
    <mergeCell ref="P1462:U1462"/>
    <mergeCell ref="P1461:U1461"/>
    <mergeCell ref="P1460:U1460"/>
    <mergeCell ref="P1459:U1459"/>
    <mergeCell ref="P1458:U1458"/>
    <mergeCell ref="P1452:U1452"/>
    <mergeCell ref="P1511:U1511"/>
    <mergeCell ref="P1510:U1510"/>
    <mergeCell ref="P1509:U1509"/>
    <mergeCell ref="P1508:U1508"/>
    <mergeCell ref="P1507:U1507"/>
    <mergeCell ref="P1506:U1506"/>
    <mergeCell ref="P1505:U1505"/>
    <mergeCell ref="P1504:U1504"/>
    <mergeCell ref="P1481:U1481"/>
    <mergeCell ref="P1480:U1480"/>
    <mergeCell ref="P1479:U1479"/>
    <mergeCell ref="P1476:U1476"/>
    <mergeCell ref="P1475:U1475"/>
    <mergeCell ref="P1474:U1474"/>
    <mergeCell ref="P1487:U1487"/>
    <mergeCell ref="P1486:U1486"/>
    <mergeCell ref="P1485:U1485"/>
    <mergeCell ref="P1484:U1484"/>
    <mergeCell ref="P1483:U1483"/>
    <mergeCell ref="P1502:U1502"/>
    <mergeCell ref="P1501:U1501"/>
    <mergeCell ref="P1500:U1500"/>
    <mergeCell ref="P1499:U1499"/>
    <mergeCell ref="P1498:U1498"/>
    <mergeCell ref="P1492:U1492"/>
    <mergeCell ref="P1491:U1491"/>
    <mergeCell ref="P1490:U1490"/>
    <mergeCell ref="P1489:U1489"/>
    <mergeCell ref="P1488:U1488"/>
    <mergeCell ref="P1503:U1503"/>
    <mergeCell ref="P1472:U1472"/>
    <mergeCell ref="P1473:U1473"/>
    <mergeCell ref="P1549:U1549"/>
    <mergeCell ref="P1548:U1548"/>
    <mergeCell ref="P1547:U1547"/>
    <mergeCell ref="P1546:U1546"/>
    <mergeCell ref="P1545:U1545"/>
    <mergeCell ref="P1544:U1544"/>
    <mergeCell ref="P1543:U1543"/>
    <mergeCell ref="P1519:U1519"/>
    <mergeCell ref="P1518:U1518"/>
    <mergeCell ref="P1517:U1517"/>
    <mergeCell ref="P1516:U1516"/>
    <mergeCell ref="P1515:U1515"/>
    <mergeCell ref="P1514:U1514"/>
    <mergeCell ref="P1525:U1525"/>
    <mergeCell ref="P1524:U1524"/>
    <mergeCell ref="P1523:U1523"/>
    <mergeCell ref="P1522:U1522"/>
    <mergeCell ref="P1521:U1521"/>
    <mergeCell ref="P1520:U1520"/>
    <mergeCell ref="P1482:U1482"/>
    <mergeCell ref="P1497:U1497"/>
    <mergeCell ref="P1496:U1496"/>
    <mergeCell ref="P1495:U1495"/>
    <mergeCell ref="P1494:U1494"/>
    <mergeCell ref="P1493:U1493"/>
    <mergeCell ref="P1530:U1530"/>
    <mergeCell ref="P1529:U1529"/>
    <mergeCell ref="P1528:U1528"/>
    <mergeCell ref="P1527:U1527"/>
    <mergeCell ref="P1526:U1526"/>
    <mergeCell ref="P1588:U1588"/>
    <mergeCell ref="P1587:U1587"/>
    <mergeCell ref="P1586:U1586"/>
    <mergeCell ref="P1585:U1585"/>
    <mergeCell ref="P1584:U1584"/>
    <mergeCell ref="P1583:U1583"/>
    <mergeCell ref="P1582:U1582"/>
    <mergeCell ref="P1581:U1581"/>
    <mergeCell ref="P1558:U1558"/>
    <mergeCell ref="P1557:U1557"/>
    <mergeCell ref="P1556:U1556"/>
    <mergeCell ref="P1555:U1555"/>
    <mergeCell ref="P1554:U1554"/>
    <mergeCell ref="P1553:U1553"/>
    <mergeCell ref="P1564:U1564"/>
    <mergeCell ref="P1563:U1563"/>
    <mergeCell ref="P1562:U1562"/>
    <mergeCell ref="P1561:U1561"/>
    <mergeCell ref="P1560:U1560"/>
    <mergeCell ref="P1559:U1559"/>
    <mergeCell ref="P1569:U1569"/>
    <mergeCell ref="P1568:U1568"/>
    <mergeCell ref="P1567:U1567"/>
    <mergeCell ref="P1566:U1566"/>
    <mergeCell ref="P1565:U1565"/>
    <mergeCell ref="P1574:U1574"/>
    <mergeCell ref="P1573:U1573"/>
    <mergeCell ref="P1572:U1572"/>
    <mergeCell ref="P1571:U1571"/>
    <mergeCell ref="P1570:U1570"/>
    <mergeCell ref="R4:S4"/>
    <mergeCell ref="P90:U90"/>
    <mergeCell ref="P125:U125"/>
    <mergeCell ref="P144:U144"/>
    <mergeCell ref="P162:U162"/>
    <mergeCell ref="P1580:U1580"/>
    <mergeCell ref="P1579:U1579"/>
    <mergeCell ref="P1578:U1578"/>
    <mergeCell ref="P1577:U1577"/>
    <mergeCell ref="P1576:U1576"/>
    <mergeCell ref="P1575:U1575"/>
    <mergeCell ref="P1552:U1552"/>
    <mergeCell ref="P1551:U1551"/>
    <mergeCell ref="P1536:U1536"/>
    <mergeCell ref="P1535:U1535"/>
    <mergeCell ref="P1533:U1533"/>
    <mergeCell ref="P1532:U1532"/>
    <mergeCell ref="P1531:U1531"/>
    <mergeCell ref="P1542:U1542"/>
    <mergeCell ref="P1541:U1541"/>
    <mergeCell ref="P1540:U1540"/>
    <mergeCell ref="P1539:U1539"/>
    <mergeCell ref="P1538:U1538"/>
    <mergeCell ref="P1537:U1537"/>
    <mergeCell ref="P1513:U1513"/>
    <mergeCell ref="P1512:U1512"/>
    <mergeCell ref="P1550:U1550"/>
    <mergeCell ref="P158:U158"/>
    <mergeCell ref="P283:U283"/>
    <mergeCell ref="P482:U482"/>
    <mergeCell ref="P486:U486"/>
    <mergeCell ref="P477:U477"/>
    <mergeCell ref="J52:M52"/>
    <mergeCell ref="N52:O52"/>
    <mergeCell ref="P52:U52"/>
    <mergeCell ref="A90:B90"/>
    <mergeCell ref="C90:E90"/>
    <mergeCell ref="G90:H90"/>
    <mergeCell ref="J90:M90"/>
    <mergeCell ref="N90:O90"/>
    <mergeCell ref="A39:B39"/>
    <mergeCell ref="C39:E39"/>
    <mergeCell ref="G39:H39"/>
    <mergeCell ref="J39:M39"/>
    <mergeCell ref="N39:O39"/>
    <mergeCell ref="P39:U39"/>
    <mergeCell ref="A18:B18"/>
    <mergeCell ref="C18:E18"/>
    <mergeCell ref="G18:H18"/>
    <mergeCell ref="J18:M18"/>
    <mergeCell ref="N18:O18"/>
    <mergeCell ref="P18:U18"/>
    <mergeCell ref="P61:U61"/>
    <mergeCell ref="P60:U60"/>
    <mergeCell ref="P59:U59"/>
    <mergeCell ref="P29:U29"/>
    <mergeCell ref="P35:U35"/>
    <mergeCell ref="P34:U34"/>
    <mergeCell ref="P33:U33"/>
    <mergeCell ref="P32:U32"/>
    <mergeCell ref="P31:U31"/>
    <mergeCell ref="P30:U30"/>
    <mergeCell ref="P68:U68"/>
    <mergeCell ref="P67:U67"/>
    <mergeCell ref="N134:O134"/>
    <mergeCell ref="P134:U134"/>
    <mergeCell ref="A144:B144"/>
    <mergeCell ref="C144:E144"/>
    <mergeCell ref="G144:H144"/>
    <mergeCell ref="J144:M144"/>
    <mergeCell ref="N144:O144"/>
    <mergeCell ref="A129:B129"/>
    <mergeCell ref="C129:E129"/>
    <mergeCell ref="G129:H129"/>
    <mergeCell ref="J129:M129"/>
    <mergeCell ref="N129:O129"/>
    <mergeCell ref="P129:U129"/>
    <mergeCell ref="A121:B121"/>
    <mergeCell ref="C121:E121"/>
    <mergeCell ref="G121:H121"/>
    <mergeCell ref="J121:M121"/>
    <mergeCell ref="N121:O121"/>
    <mergeCell ref="P121:U121"/>
    <mergeCell ref="G142:H142"/>
    <mergeCell ref="G141:H141"/>
    <mergeCell ref="G140:H140"/>
    <mergeCell ref="G139:H139"/>
    <mergeCell ref="G138:H138"/>
    <mergeCell ref="N136:O136"/>
    <mergeCell ref="N135:O135"/>
    <mergeCell ref="N132:O132"/>
    <mergeCell ref="N131:O131"/>
    <mergeCell ref="N130:O130"/>
    <mergeCell ref="N128:O128"/>
    <mergeCell ref="N127:O127"/>
    <mergeCell ref="N140:O140"/>
    <mergeCell ref="C162:E162"/>
    <mergeCell ref="G162:H162"/>
    <mergeCell ref="J162:M162"/>
    <mergeCell ref="N162:O162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P156:U156"/>
    <mergeCell ref="N155:O155"/>
    <mergeCell ref="N153:O153"/>
    <mergeCell ref="C149:E149"/>
    <mergeCell ref="G150:H150"/>
    <mergeCell ref="C157:E157"/>
    <mergeCell ref="C156:E156"/>
    <mergeCell ref="C155:E155"/>
    <mergeCell ref="C153:E153"/>
    <mergeCell ref="P155:U155"/>
    <mergeCell ref="P153:U153"/>
    <mergeCell ref="P152:U152"/>
    <mergeCell ref="P151:U151"/>
    <mergeCell ref="P150:U150"/>
    <mergeCell ref="C177:E177"/>
    <mergeCell ref="G177:H177"/>
    <mergeCell ref="J177:M177"/>
    <mergeCell ref="N177:O177"/>
    <mergeCell ref="P177:U177"/>
    <mergeCell ref="A172:B172"/>
    <mergeCell ref="C172:E172"/>
    <mergeCell ref="G172:H172"/>
    <mergeCell ref="J172:M172"/>
    <mergeCell ref="N172:O172"/>
    <mergeCell ref="P172:U172"/>
    <mergeCell ref="A166:B166"/>
    <mergeCell ref="C166:E166"/>
    <mergeCell ref="G166:H166"/>
    <mergeCell ref="J166:M166"/>
    <mergeCell ref="N166:O166"/>
    <mergeCell ref="P166:U166"/>
    <mergeCell ref="P175:U175"/>
    <mergeCell ref="P174:U174"/>
    <mergeCell ref="P173:U173"/>
    <mergeCell ref="P171:U171"/>
    <mergeCell ref="N173:O173"/>
    <mergeCell ref="N171:O171"/>
    <mergeCell ref="N170:O170"/>
    <mergeCell ref="N169:O169"/>
    <mergeCell ref="G176:H176"/>
    <mergeCell ref="G175:H175"/>
    <mergeCell ref="C168:E168"/>
    <mergeCell ref="C167:E167"/>
    <mergeCell ref="A175:B175"/>
    <mergeCell ref="P169:U169"/>
    <mergeCell ref="P168:U168"/>
    <mergeCell ref="C186:E186"/>
    <mergeCell ref="G186:H186"/>
    <mergeCell ref="J186:M186"/>
    <mergeCell ref="N186:O186"/>
    <mergeCell ref="P186:U186"/>
    <mergeCell ref="A185:B185"/>
    <mergeCell ref="C185:E185"/>
    <mergeCell ref="G185:H185"/>
    <mergeCell ref="J185:M185"/>
    <mergeCell ref="N185:O185"/>
    <mergeCell ref="P185:U185"/>
    <mergeCell ref="A182:B182"/>
    <mergeCell ref="C182:E182"/>
    <mergeCell ref="G182:H182"/>
    <mergeCell ref="J182:M182"/>
    <mergeCell ref="N182:O182"/>
    <mergeCell ref="P182:U182"/>
    <mergeCell ref="P184:U184"/>
    <mergeCell ref="J240:M240"/>
    <mergeCell ref="N240:O240"/>
    <mergeCell ref="C243:E243"/>
    <mergeCell ref="A237:B237"/>
    <mergeCell ref="G271:H271"/>
    <mergeCell ref="J271:M271"/>
    <mergeCell ref="N271:O271"/>
    <mergeCell ref="P271:U271"/>
    <mergeCell ref="C263:E263"/>
    <mergeCell ref="G263:H263"/>
    <mergeCell ref="J263:M263"/>
    <mergeCell ref="N263:O263"/>
    <mergeCell ref="P263:U263"/>
    <mergeCell ref="A267:B267"/>
    <mergeCell ref="C267:E267"/>
    <mergeCell ref="G267:H267"/>
    <mergeCell ref="J267:M267"/>
    <mergeCell ref="N267:O267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P268:U268"/>
    <mergeCell ref="P266:U266"/>
    <mergeCell ref="P267:U267"/>
    <mergeCell ref="N268:O268"/>
    <mergeCell ref="N266:O266"/>
    <mergeCell ref="G258:H258"/>
    <mergeCell ref="N261:O261"/>
    <mergeCell ref="N288:O288"/>
    <mergeCell ref="P288:U288"/>
    <mergeCell ref="A279:B279"/>
    <mergeCell ref="C279:E279"/>
    <mergeCell ref="G279:H279"/>
    <mergeCell ref="J279:M279"/>
    <mergeCell ref="N279:O279"/>
    <mergeCell ref="P279:U279"/>
    <mergeCell ref="A275:B275"/>
    <mergeCell ref="C275:E275"/>
    <mergeCell ref="G275:H275"/>
    <mergeCell ref="J275:M275"/>
    <mergeCell ref="N275:O275"/>
    <mergeCell ref="P275:U275"/>
    <mergeCell ref="P286:U286"/>
    <mergeCell ref="P285:U285"/>
    <mergeCell ref="P284:U284"/>
    <mergeCell ref="P282:U282"/>
    <mergeCell ref="N284:O284"/>
    <mergeCell ref="N282:O282"/>
    <mergeCell ref="N281:O281"/>
    <mergeCell ref="N280:O280"/>
    <mergeCell ref="G280:H280"/>
    <mergeCell ref="G278:H278"/>
    <mergeCell ref="G277:H277"/>
    <mergeCell ref="P281:U281"/>
    <mergeCell ref="P280:U280"/>
    <mergeCell ref="P278:U278"/>
    <mergeCell ref="P277:U277"/>
    <mergeCell ref="P276:U276"/>
    <mergeCell ref="J308:M308"/>
    <mergeCell ref="N308:O308"/>
    <mergeCell ref="P308:U308"/>
    <mergeCell ref="A324:B324"/>
    <mergeCell ref="C324:E324"/>
    <mergeCell ref="G324:H324"/>
    <mergeCell ref="J324:M324"/>
    <mergeCell ref="N324:O324"/>
    <mergeCell ref="P324:U324"/>
    <mergeCell ref="A299:B299"/>
    <mergeCell ref="C299:E299"/>
    <mergeCell ref="G299:H299"/>
    <mergeCell ref="J299:M299"/>
    <mergeCell ref="N299:O299"/>
    <mergeCell ref="P299:U299"/>
    <mergeCell ref="N306:O306"/>
    <mergeCell ref="N305:O305"/>
    <mergeCell ref="N323:O323"/>
    <mergeCell ref="N322:O322"/>
    <mergeCell ref="J307:M307"/>
    <mergeCell ref="J306:M306"/>
    <mergeCell ref="J305:M305"/>
    <mergeCell ref="J304:M304"/>
    <mergeCell ref="J320:M320"/>
    <mergeCell ref="J319:M319"/>
    <mergeCell ref="J318:M318"/>
    <mergeCell ref="J317:M317"/>
    <mergeCell ref="J316:M316"/>
    <mergeCell ref="N319:O319"/>
    <mergeCell ref="N318:O318"/>
    <mergeCell ref="A309:B309"/>
    <mergeCell ref="C309:E309"/>
    <mergeCell ref="C351:E351"/>
    <mergeCell ref="G351:H351"/>
    <mergeCell ref="J351:M351"/>
    <mergeCell ref="N351:O351"/>
    <mergeCell ref="P351:U351"/>
    <mergeCell ref="A355:B355"/>
    <mergeCell ref="C355:E355"/>
    <mergeCell ref="G355:H355"/>
    <mergeCell ref="J355:M355"/>
    <mergeCell ref="N355:O355"/>
    <mergeCell ref="A338:B338"/>
    <mergeCell ref="C338:E338"/>
    <mergeCell ref="G338:H338"/>
    <mergeCell ref="J338:M338"/>
    <mergeCell ref="N338:O338"/>
    <mergeCell ref="P338:U338"/>
    <mergeCell ref="P346:U346"/>
    <mergeCell ref="P345:U345"/>
    <mergeCell ref="N346:O346"/>
    <mergeCell ref="N345:O345"/>
    <mergeCell ref="N344:O344"/>
    <mergeCell ref="N343:O343"/>
    <mergeCell ref="N342:O342"/>
    <mergeCell ref="N341:O341"/>
    <mergeCell ref="N340:O340"/>
    <mergeCell ref="N339:O339"/>
    <mergeCell ref="J345:M345"/>
    <mergeCell ref="J344:M344"/>
    <mergeCell ref="J343:M343"/>
    <mergeCell ref="J342:M342"/>
    <mergeCell ref="A348:B348"/>
    <mergeCell ref="J352:M352"/>
    <mergeCell ref="A375:B375"/>
    <mergeCell ref="C375:E375"/>
    <mergeCell ref="G375:H375"/>
    <mergeCell ref="J375:M375"/>
    <mergeCell ref="N375:O375"/>
    <mergeCell ref="A367:B367"/>
    <mergeCell ref="C367:E367"/>
    <mergeCell ref="G367:H367"/>
    <mergeCell ref="J367:M367"/>
    <mergeCell ref="N367:O367"/>
    <mergeCell ref="P367:U367"/>
    <mergeCell ref="A363:B363"/>
    <mergeCell ref="C363:E363"/>
    <mergeCell ref="G363:H363"/>
    <mergeCell ref="J363:M363"/>
    <mergeCell ref="N363:O363"/>
    <mergeCell ref="P363:U363"/>
    <mergeCell ref="P374:U374"/>
    <mergeCell ref="P373:U373"/>
    <mergeCell ref="G370:H370"/>
    <mergeCell ref="G369:H369"/>
    <mergeCell ref="G368:H368"/>
    <mergeCell ref="G366:H366"/>
    <mergeCell ref="G374:H374"/>
    <mergeCell ref="G373:H373"/>
    <mergeCell ref="G372:H372"/>
    <mergeCell ref="A369:B369"/>
    <mergeCell ref="N374:O374"/>
    <mergeCell ref="N373:O373"/>
    <mergeCell ref="N372:O372"/>
    <mergeCell ref="N370:O370"/>
    <mergeCell ref="P372:U372"/>
    <mergeCell ref="C391:E391"/>
    <mergeCell ref="G391:H391"/>
    <mergeCell ref="J391:M391"/>
    <mergeCell ref="N391:O391"/>
    <mergeCell ref="P391:U391"/>
    <mergeCell ref="C383:E383"/>
    <mergeCell ref="G383:H383"/>
    <mergeCell ref="J383:M383"/>
    <mergeCell ref="N383:O383"/>
    <mergeCell ref="P383:U383"/>
    <mergeCell ref="A387:B387"/>
    <mergeCell ref="C387:E387"/>
    <mergeCell ref="G387:H387"/>
    <mergeCell ref="J387:M387"/>
    <mergeCell ref="N387:O387"/>
    <mergeCell ref="P375:U375"/>
    <mergeCell ref="A379:B379"/>
    <mergeCell ref="C379:E379"/>
    <mergeCell ref="G379:H379"/>
    <mergeCell ref="J379:M379"/>
    <mergeCell ref="N379:O379"/>
    <mergeCell ref="P379:U379"/>
    <mergeCell ref="P377:U377"/>
    <mergeCell ref="P376:U376"/>
    <mergeCell ref="N384:O384"/>
    <mergeCell ref="J384:M384"/>
    <mergeCell ref="J382:M382"/>
    <mergeCell ref="G378:H378"/>
    <mergeCell ref="G377:H377"/>
    <mergeCell ref="G376:H376"/>
    <mergeCell ref="G386:H386"/>
    <mergeCell ref="G385:H385"/>
    <mergeCell ref="P403:U403"/>
    <mergeCell ref="A407:B407"/>
    <mergeCell ref="C407:E407"/>
    <mergeCell ref="G407:H407"/>
    <mergeCell ref="J407:M407"/>
    <mergeCell ref="N407:O407"/>
    <mergeCell ref="P407:U407"/>
    <mergeCell ref="A399:B399"/>
    <mergeCell ref="C399:E399"/>
    <mergeCell ref="G399:H399"/>
    <mergeCell ref="J399:M399"/>
    <mergeCell ref="N399:O399"/>
    <mergeCell ref="P399:U399"/>
    <mergeCell ref="A395:B395"/>
    <mergeCell ref="C395:E395"/>
    <mergeCell ref="G395:H395"/>
    <mergeCell ref="J395:M395"/>
    <mergeCell ref="N395:O395"/>
    <mergeCell ref="P395:U395"/>
    <mergeCell ref="N404:O404"/>
    <mergeCell ref="N402:O402"/>
    <mergeCell ref="N401:O401"/>
    <mergeCell ref="N400:O400"/>
    <mergeCell ref="N398:O398"/>
    <mergeCell ref="N397:O397"/>
    <mergeCell ref="N396:O396"/>
    <mergeCell ref="J402:M402"/>
    <mergeCell ref="J401:M401"/>
    <mergeCell ref="J400:M400"/>
    <mergeCell ref="J398:M398"/>
    <mergeCell ref="G400:H400"/>
    <mergeCell ref="G398:H398"/>
    <mergeCell ref="C423:E423"/>
    <mergeCell ref="G423:H423"/>
    <mergeCell ref="J423:M423"/>
    <mergeCell ref="N423:O423"/>
    <mergeCell ref="P423:U423"/>
    <mergeCell ref="P415:U415"/>
    <mergeCell ref="A419:B419"/>
    <mergeCell ref="C419:E419"/>
    <mergeCell ref="G419:H419"/>
    <mergeCell ref="J419:M419"/>
    <mergeCell ref="N419:O419"/>
    <mergeCell ref="P419:U419"/>
    <mergeCell ref="C411:E411"/>
    <mergeCell ref="G411:H411"/>
    <mergeCell ref="J411:M411"/>
    <mergeCell ref="N411:O411"/>
    <mergeCell ref="P411:U411"/>
    <mergeCell ref="A415:B415"/>
    <mergeCell ref="C415:E415"/>
    <mergeCell ref="G415:H415"/>
    <mergeCell ref="J415:M415"/>
    <mergeCell ref="N415:O415"/>
    <mergeCell ref="N412:O412"/>
    <mergeCell ref="C421:E421"/>
    <mergeCell ref="A416:B416"/>
    <mergeCell ref="G421:H421"/>
    <mergeCell ref="G420:H420"/>
    <mergeCell ref="G418:H418"/>
    <mergeCell ref="G417:H417"/>
    <mergeCell ref="A414:B414"/>
    <mergeCell ref="A413:B413"/>
    <mergeCell ref="A412:B412"/>
    <mergeCell ref="P448:U448"/>
    <mergeCell ref="J431:M431"/>
    <mergeCell ref="N431:O431"/>
    <mergeCell ref="P431:U431"/>
    <mergeCell ref="A438:B438"/>
    <mergeCell ref="C438:E438"/>
    <mergeCell ref="G438:H438"/>
    <mergeCell ref="J438:M438"/>
    <mergeCell ref="N438:O438"/>
    <mergeCell ref="P438:U438"/>
    <mergeCell ref="A427:B427"/>
    <mergeCell ref="C427:E427"/>
    <mergeCell ref="G427:H427"/>
    <mergeCell ref="J427:M427"/>
    <mergeCell ref="N427:O427"/>
    <mergeCell ref="P427:U427"/>
    <mergeCell ref="P435:U435"/>
    <mergeCell ref="P434:U434"/>
    <mergeCell ref="P433:U433"/>
    <mergeCell ref="P432:U432"/>
    <mergeCell ref="P442:U442"/>
    <mergeCell ref="P441:U441"/>
    <mergeCell ref="P440:U440"/>
    <mergeCell ref="P439:U439"/>
    <mergeCell ref="P437:U437"/>
    <mergeCell ref="P436:U436"/>
    <mergeCell ref="N433:O433"/>
    <mergeCell ref="N432:O432"/>
    <mergeCell ref="N430:O430"/>
    <mergeCell ref="J445:M445"/>
    <mergeCell ref="J444:M444"/>
    <mergeCell ref="J443:M443"/>
    <mergeCell ref="N501:O501"/>
    <mergeCell ref="P501:U501"/>
    <mergeCell ref="P507:U507"/>
    <mergeCell ref="P506:U506"/>
    <mergeCell ref="P505:U505"/>
    <mergeCell ref="P504:U504"/>
    <mergeCell ref="N505:O505"/>
    <mergeCell ref="N504:O504"/>
    <mergeCell ref="N503:O503"/>
    <mergeCell ref="N502:O502"/>
    <mergeCell ref="N511:O511"/>
    <mergeCell ref="N510:O510"/>
    <mergeCell ref="N509:O509"/>
    <mergeCell ref="N508:O508"/>
    <mergeCell ref="N507:O507"/>
    <mergeCell ref="N506:O506"/>
    <mergeCell ref="P511:U511"/>
    <mergeCell ref="P510:U510"/>
    <mergeCell ref="P509:U509"/>
    <mergeCell ref="P508:U508"/>
    <mergeCell ref="N554:O554"/>
    <mergeCell ref="P554:U554"/>
    <mergeCell ref="A561:B561"/>
    <mergeCell ref="C561:E561"/>
    <mergeCell ref="G561:H561"/>
    <mergeCell ref="J561:M561"/>
    <mergeCell ref="N561:O561"/>
    <mergeCell ref="P561:U561"/>
    <mergeCell ref="A542:B542"/>
    <mergeCell ref="C542:E542"/>
    <mergeCell ref="G542:H542"/>
    <mergeCell ref="J542:M542"/>
    <mergeCell ref="N542:O542"/>
    <mergeCell ref="P542:U542"/>
    <mergeCell ref="A532:B532"/>
    <mergeCell ref="C532:E532"/>
    <mergeCell ref="G532:H532"/>
    <mergeCell ref="J532:M532"/>
    <mergeCell ref="N532:O532"/>
    <mergeCell ref="P532:U532"/>
    <mergeCell ref="P557:U557"/>
    <mergeCell ref="P556:U556"/>
    <mergeCell ref="P555:U555"/>
    <mergeCell ref="P553:U553"/>
    <mergeCell ref="P540:U540"/>
    <mergeCell ref="P539:U539"/>
    <mergeCell ref="P552:U552"/>
    <mergeCell ref="P551:U551"/>
    <mergeCell ref="P550:U550"/>
    <mergeCell ref="P549:U549"/>
    <mergeCell ref="P548:U548"/>
    <mergeCell ref="P547:U547"/>
    <mergeCell ref="A577:B577"/>
    <mergeCell ref="C577:E577"/>
    <mergeCell ref="G577:H577"/>
    <mergeCell ref="J577:M577"/>
    <mergeCell ref="N577:O577"/>
    <mergeCell ref="P577:U577"/>
    <mergeCell ref="A570:B570"/>
    <mergeCell ref="C570:E570"/>
    <mergeCell ref="G570:H570"/>
    <mergeCell ref="J570:M570"/>
    <mergeCell ref="N570:O570"/>
    <mergeCell ref="P570:U570"/>
    <mergeCell ref="A566:B566"/>
    <mergeCell ref="C566:E566"/>
    <mergeCell ref="G566:H566"/>
    <mergeCell ref="J566:M566"/>
    <mergeCell ref="N566:O566"/>
    <mergeCell ref="P566:U566"/>
    <mergeCell ref="C571:E571"/>
    <mergeCell ref="A576:B576"/>
    <mergeCell ref="C630:E630"/>
    <mergeCell ref="G630:H630"/>
    <mergeCell ref="J630:M630"/>
    <mergeCell ref="N630:O630"/>
    <mergeCell ref="P630:U630"/>
    <mergeCell ref="A591:B591"/>
    <mergeCell ref="C591:E591"/>
    <mergeCell ref="G591:H591"/>
    <mergeCell ref="J591:M591"/>
    <mergeCell ref="N591:O591"/>
    <mergeCell ref="P591:U591"/>
    <mergeCell ref="A584:B584"/>
    <mergeCell ref="C584:E584"/>
    <mergeCell ref="G584:H584"/>
    <mergeCell ref="J584:M584"/>
    <mergeCell ref="N584:O584"/>
    <mergeCell ref="P584:U584"/>
    <mergeCell ref="P627:U627"/>
    <mergeCell ref="P626:U626"/>
    <mergeCell ref="N627:O627"/>
    <mergeCell ref="N626:O626"/>
    <mergeCell ref="N625:O625"/>
    <mergeCell ref="N624:O624"/>
    <mergeCell ref="N613:O613"/>
    <mergeCell ref="N612:O612"/>
    <mergeCell ref="J626:M626"/>
    <mergeCell ref="J625:M625"/>
    <mergeCell ref="J624:M624"/>
    <mergeCell ref="J623:M623"/>
    <mergeCell ref="J612:M612"/>
    <mergeCell ref="J611:M611"/>
    <mergeCell ref="N623:O623"/>
    <mergeCell ref="P682:U682"/>
    <mergeCell ref="A686:B686"/>
    <mergeCell ref="C686:E686"/>
    <mergeCell ref="G686:H686"/>
    <mergeCell ref="J686:M686"/>
    <mergeCell ref="N686:O686"/>
    <mergeCell ref="P686:U686"/>
    <mergeCell ref="J674:M674"/>
    <mergeCell ref="N674:O674"/>
    <mergeCell ref="P674:U674"/>
    <mergeCell ref="A678:B678"/>
    <mergeCell ref="C678:E678"/>
    <mergeCell ref="G678:H678"/>
    <mergeCell ref="J678:M678"/>
    <mergeCell ref="N678:O678"/>
    <mergeCell ref="P678:U678"/>
    <mergeCell ref="A638:B638"/>
    <mergeCell ref="C638:E638"/>
    <mergeCell ref="G638:H638"/>
    <mergeCell ref="J638:M638"/>
    <mergeCell ref="N638:O638"/>
    <mergeCell ref="P638:U638"/>
    <mergeCell ref="P656:U656"/>
    <mergeCell ref="P655:U655"/>
    <mergeCell ref="P654:U654"/>
    <mergeCell ref="P652:U652"/>
    <mergeCell ref="P641:U641"/>
    <mergeCell ref="P640:U640"/>
    <mergeCell ref="N679:O679"/>
    <mergeCell ref="N677:O677"/>
    <mergeCell ref="N676:O676"/>
    <mergeCell ref="N675:O675"/>
    <mergeCell ref="A698:B698"/>
    <mergeCell ref="C698:E698"/>
    <mergeCell ref="G698:H698"/>
    <mergeCell ref="J698:M698"/>
    <mergeCell ref="N698:O698"/>
    <mergeCell ref="P698:U698"/>
    <mergeCell ref="A694:B694"/>
    <mergeCell ref="C694:E694"/>
    <mergeCell ref="G694:H694"/>
    <mergeCell ref="J694:M694"/>
    <mergeCell ref="N694:O694"/>
    <mergeCell ref="P694:U694"/>
    <mergeCell ref="A690:B690"/>
    <mergeCell ref="C690:E690"/>
    <mergeCell ref="G690:H690"/>
    <mergeCell ref="J690:M690"/>
    <mergeCell ref="N690:O690"/>
    <mergeCell ref="P690:U690"/>
    <mergeCell ref="P693:U693"/>
    <mergeCell ref="P692:U692"/>
    <mergeCell ref="P691:U691"/>
    <mergeCell ref="A697:B697"/>
    <mergeCell ref="N692:O692"/>
    <mergeCell ref="N691:O691"/>
    <mergeCell ref="A714:B714"/>
    <mergeCell ref="C714:E714"/>
    <mergeCell ref="G714:H714"/>
    <mergeCell ref="J714:M714"/>
    <mergeCell ref="N714:O714"/>
    <mergeCell ref="P714:U714"/>
    <mergeCell ref="P706:U706"/>
    <mergeCell ref="A710:B710"/>
    <mergeCell ref="C710:E710"/>
    <mergeCell ref="G710:H710"/>
    <mergeCell ref="J710:M710"/>
    <mergeCell ref="N710:O710"/>
    <mergeCell ref="P710:U710"/>
    <mergeCell ref="C702:E702"/>
    <mergeCell ref="G702:H702"/>
    <mergeCell ref="J702:M702"/>
    <mergeCell ref="N702:O702"/>
    <mergeCell ref="P702:U702"/>
    <mergeCell ref="A706:B706"/>
    <mergeCell ref="C706:E706"/>
    <mergeCell ref="G706:H706"/>
    <mergeCell ref="J706:M706"/>
    <mergeCell ref="N706:O706"/>
    <mergeCell ref="P711:U711"/>
    <mergeCell ref="P709:U709"/>
    <mergeCell ref="P708:U708"/>
    <mergeCell ref="P707:U707"/>
    <mergeCell ref="P705:U705"/>
    <mergeCell ref="P704:U704"/>
    <mergeCell ref="P703:U703"/>
    <mergeCell ref="N703:O703"/>
    <mergeCell ref="G709:H709"/>
    <mergeCell ref="A726:B726"/>
    <mergeCell ref="C726:E726"/>
    <mergeCell ref="G726:H726"/>
    <mergeCell ref="J726:M726"/>
    <mergeCell ref="N726:O726"/>
    <mergeCell ref="P726:U726"/>
    <mergeCell ref="A722:B722"/>
    <mergeCell ref="C722:E722"/>
    <mergeCell ref="G722:H722"/>
    <mergeCell ref="J722:M722"/>
    <mergeCell ref="N722:O722"/>
    <mergeCell ref="P722:U722"/>
    <mergeCell ref="A718:B718"/>
    <mergeCell ref="C718:E718"/>
    <mergeCell ref="G718:H718"/>
    <mergeCell ref="J718:M718"/>
    <mergeCell ref="N718:O718"/>
    <mergeCell ref="P718:U718"/>
    <mergeCell ref="P734:U734"/>
    <mergeCell ref="A738:B738"/>
    <mergeCell ref="C738:E738"/>
    <mergeCell ref="G738:H738"/>
    <mergeCell ref="J738:M738"/>
    <mergeCell ref="N738:O738"/>
    <mergeCell ref="P738:U738"/>
    <mergeCell ref="C730:E730"/>
    <mergeCell ref="G730:H730"/>
    <mergeCell ref="J730:M730"/>
    <mergeCell ref="N730:O730"/>
    <mergeCell ref="P730:U730"/>
    <mergeCell ref="A734:B734"/>
    <mergeCell ref="C734:E734"/>
    <mergeCell ref="G734:H734"/>
    <mergeCell ref="J734:M734"/>
    <mergeCell ref="N734:O734"/>
    <mergeCell ref="P736:U736"/>
    <mergeCell ref="N737:O737"/>
    <mergeCell ref="N736:O736"/>
    <mergeCell ref="N735:O735"/>
    <mergeCell ref="N733:O733"/>
    <mergeCell ref="J736:M736"/>
    <mergeCell ref="J735:M735"/>
    <mergeCell ref="J733:M733"/>
    <mergeCell ref="J732:M732"/>
    <mergeCell ref="G731:H731"/>
    <mergeCell ref="C731:E731"/>
    <mergeCell ref="A754:B754"/>
    <mergeCell ref="C754:E754"/>
    <mergeCell ref="G754:H754"/>
    <mergeCell ref="J754:M754"/>
    <mergeCell ref="N754:O754"/>
    <mergeCell ref="P754:U754"/>
    <mergeCell ref="A750:B750"/>
    <mergeCell ref="C750:E750"/>
    <mergeCell ref="G750:H750"/>
    <mergeCell ref="J750:M750"/>
    <mergeCell ref="N750:O750"/>
    <mergeCell ref="P750:U750"/>
    <mergeCell ref="A746:B746"/>
    <mergeCell ref="C746:E746"/>
    <mergeCell ref="G746:H746"/>
    <mergeCell ref="J746:M746"/>
    <mergeCell ref="N746:O746"/>
    <mergeCell ref="P746:U746"/>
    <mergeCell ref="P753:U753"/>
    <mergeCell ref="P752:U752"/>
    <mergeCell ref="P751:U751"/>
    <mergeCell ref="P749:U749"/>
    <mergeCell ref="P772:U772"/>
    <mergeCell ref="P762:U762"/>
    <mergeCell ref="A768:B768"/>
    <mergeCell ref="C768:E768"/>
    <mergeCell ref="G768:H768"/>
    <mergeCell ref="J768:M768"/>
    <mergeCell ref="N768:O768"/>
    <mergeCell ref="P768:U768"/>
    <mergeCell ref="C758:E758"/>
    <mergeCell ref="G758:H758"/>
    <mergeCell ref="J758:M758"/>
    <mergeCell ref="N758:O758"/>
    <mergeCell ref="P758:U758"/>
    <mergeCell ref="A762:B762"/>
    <mergeCell ref="C762:E762"/>
    <mergeCell ref="G762:H762"/>
    <mergeCell ref="J762:M762"/>
    <mergeCell ref="N762:O762"/>
    <mergeCell ref="P769:U769"/>
    <mergeCell ref="P767:U767"/>
    <mergeCell ref="P766:U766"/>
    <mergeCell ref="P765:U765"/>
    <mergeCell ref="P764:U764"/>
    <mergeCell ref="P763:U763"/>
    <mergeCell ref="P761:U761"/>
    <mergeCell ref="P760:U760"/>
    <mergeCell ref="P759:U759"/>
    <mergeCell ref="N766:O766"/>
    <mergeCell ref="N765:O765"/>
    <mergeCell ref="N764:O764"/>
    <mergeCell ref="N763:O763"/>
    <mergeCell ref="J765:M765"/>
    <mergeCell ref="P784:U784"/>
    <mergeCell ref="A780:B780"/>
    <mergeCell ref="C780:E780"/>
    <mergeCell ref="G780:H780"/>
    <mergeCell ref="J780:M780"/>
    <mergeCell ref="N780:O780"/>
    <mergeCell ref="P780:U780"/>
    <mergeCell ref="A776:B776"/>
    <mergeCell ref="C776:E776"/>
    <mergeCell ref="G776:H776"/>
    <mergeCell ref="J776:M776"/>
    <mergeCell ref="N776:O776"/>
    <mergeCell ref="P776:U776"/>
    <mergeCell ref="P792:U792"/>
    <mergeCell ref="A796:B796"/>
    <mergeCell ref="C796:E796"/>
    <mergeCell ref="G796:H796"/>
    <mergeCell ref="J796:M796"/>
    <mergeCell ref="N796:O796"/>
    <mergeCell ref="P796:U796"/>
    <mergeCell ref="C788:E788"/>
    <mergeCell ref="G788:H788"/>
    <mergeCell ref="J788:M788"/>
    <mergeCell ref="N788:O788"/>
    <mergeCell ref="P788:U788"/>
    <mergeCell ref="A792:B792"/>
    <mergeCell ref="C792:E792"/>
    <mergeCell ref="G792:H792"/>
    <mergeCell ref="J792:M792"/>
    <mergeCell ref="N792:O792"/>
    <mergeCell ref="P795:U795"/>
    <mergeCell ref="P794:U794"/>
    <mergeCell ref="P812:U812"/>
    <mergeCell ref="A808:B808"/>
    <mergeCell ref="C808:E808"/>
    <mergeCell ref="G808:H808"/>
    <mergeCell ref="J808:M808"/>
    <mergeCell ref="N808:O808"/>
    <mergeCell ref="P808:U808"/>
    <mergeCell ref="A804:B804"/>
    <mergeCell ref="C804:E804"/>
    <mergeCell ref="G804:H804"/>
    <mergeCell ref="J804:M804"/>
    <mergeCell ref="N804:O804"/>
    <mergeCell ref="P804:U804"/>
    <mergeCell ref="P811:U811"/>
    <mergeCell ref="P810:U810"/>
    <mergeCell ref="P809:U809"/>
    <mergeCell ref="P807:U807"/>
    <mergeCell ref="P828:U828"/>
    <mergeCell ref="A832:B832"/>
    <mergeCell ref="C832:E832"/>
    <mergeCell ref="G832:H832"/>
    <mergeCell ref="J832:M832"/>
    <mergeCell ref="N832:O832"/>
    <mergeCell ref="P832:U832"/>
    <mergeCell ref="P820:U820"/>
    <mergeCell ref="A824:B824"/>
    <mergeCell ref="C824:E824"/>
    <mergeCell ref="G824:H824"/>
    <mergeCell ref="J824:M824"/>
    <mergeCell ref="N824:O824"/>
    <mergeCell ref="P824:U824"/>
    <mergeCell ref="C816:E816"/>
    <mergeCell ref="G816:H816"/>
    <mergeCell ref="J816:M816"/>
    <mergeCell ref="N816:O816"/>
    <mergeCell ref="P816:U816"/>
    <mergeCell ref="A820:B820"/>
    <mergeCell ref="C820:E820"/>
    <mergeCell ref="G820:H820"/>
    <mergeCell ref="J820:M820"/>
    <mergeCell ref="N820:O820"/>
    <mergeCell ref="P827:U827"/>
    <mergeCell ref="P826:U826"/>
    <mergeCell ref="P825:U825"/>
    <mergeCell ref="P823:U823"/>
    <mergeCell ref="P822:U822"/>
    <mergeCell ref="P821:U821"/>
    <mergeCell ref="P819:U819"/>
    <mergeCell ref="P818:U818"/>
    <mergeCell ref="P844:U844"/>
    <mergeCell ref="A840:B840"/>
    <mergeCell ref="C840:E840"/>
    <mergeCell ref="G840:H840"/>
    <mergeCell ref="J840:M840"/>
    <mergeCell ref="N840:O840"/>
    <mergeCell ref="P840:U840"/>
    <mergeCell ref="A836:B836"/>
    <mergeCell ref="C836:E836"/>
    <mergeCell ref="G836:H836"/>
    <mergeCell ref="J836:M836"/>
    <mergeCell ref="N836:O836"/>
    <mergeCell ref="P836:U836"/>
    <mergeCell ref="N837:O837"/>
    <mergeCell ref="A861:B861"/>
    <mergeCell ref="C861:E861"/>
    <mergeCell ref="G861:H861"/>
    <mergeCell ref="J861:M861"/>
    <mergeCell ref="N861:O861"/>
    <mergeCell ref="P861:U861"/>
    <mergeCell ref="P852:U852"/>
    <mergeCell ref="A857:B857"/>
    <mergeCell ref="C857:E857"/>
    <mergeCell ref="G857:H857"/>
    <mergeCell ref="J857:M857"/>
    <mergeCell ref="N857:O857"/>
    <mergeCell ref="P857:U857"/>
    <mergeCell ref="C848:E848"/>
    <mergeCell ref="G848:H848"/>
    <mergeCell ref="J848:M848"/>
    <mergeCell ref="N848:O848"/>
    <mergeCell ref="P848:U848"/>
    <mergeCell ref="J852:M852"/>
    <mergeCell ref="N852:O852"/>
    <mergeCell ref="N854:O854"/>
    <mergeCell ref="N853:O853"/>
    <mergeCell ref="N851:O851"/>
    <mergeCell ref="N850:O850"/>
    <mergeCell ref="J853:M853"/>
    <mergeCell ref="J851:M851"/>
    <mergeCell ref="J850:M850"/>
    <mergeCell ref="J849:M849"/>
    <mergeCell ref="J860:M860"/>
    <mergeCell ref="A873:B873"/>
    <mergeCell ref="C873:E873"/>
    <mergeCell ref="G873:H873"/>
    <mergeCell ref="J873:M873"/>
    <mergeCell ref="N873:O873"/>
    <mergeCell ref="P873:U873"/>
    <mergeCell ref="A869:B869"/>
    <mergeCell ref="C869:E869"/>
    <mergeCell ref="G869:H869"/>
    <mergeCell ref="J869:M869"/>
    <mergeCell ref="N869:O869"/>
    <mergeCell ref="P869:U869"/>
    <mergeCell ref="A865:B865"/>
    <mergeCell ref="C865:E865"/>
    <mergeCell ref="G865:H865"/>
    <mergeCell ref="J865:M865"/>
    <mergeCell ref="N865:O865"/>
    <mergeCell ref="P865:U865"/>
    <mergeCell ref="P866:U866"/>
    <mergeCell ref="A872:B872"/>
    <mergeCell ref="J859:M859"/>
    <mergeCell ref="A889:B889"/>
    <mergeCell ref="C889:E889"/>
    <mergeCell ref="G889:H889"/>
    <mergeCell ref="J889:M889"/>
    <mergeCell ref="N889:O889"/>
    <mergeCell ref="P889:U889"/>
    <mergeCell ref="P881:U881"/>
    <mergeCell ref="A885:B885"/>
    <mergeCell ref="C885:E885"/>
    <mergeCell ref="G885:H885"/>
    <mergeCell ref="J885:M885"/>
    <mergeCell ref="N885:O885"/>
    <mergeCell ref="P885:U885"/>
    <mergeCell ref="C877:E877"/>
    <mergeCell ref="G877:H877"/>
    <mergeCell ref="J877:M877"/>
    <mergeCell ref="N877:O877"/>
    <mergeCell ref="P877:U877"/>
    <mergeCell ref="A881:B881"/>
    <mergeCell ref="C881:E881"/>
    <mergeCell ref="G881:H881"/>
    <mergeCell ref="J881:M881"/>
    <mergeCell ref="N881:O881"/>
    <mergeCell ref="P886:U886"/>
    <mergeCell ref="P884:U884"/>
    <mergeCell ref="P883:U883"/>
    <mergeCell ref="P882:U882"/>
    <mergeCell ref="P880:U880"/>
    <mergeCell ref="P879:U879"/>
    <mergeCell ref="P878:U878"/>
    <mergeCell ref="N883:O883"/>
    <mergeCell ref="N882:O882"/>
    <mergeCell ref="A901:B901"/>
    <mergeCell ref="C901:E901"/>
    <mergeCell ref="G901:H901"/>
    <mergeCell ref="J901:M901"/>
    <mergeCell ref="N901:O901"/>
    <mergeCell ref="P901:U901"/>
    <mergeCell ref="A897:B897"/>
    <mergeCell ref="C897:E897"/>
    <mergeCell ref="G897:H897"/>
    <mergeCell ref="J897:M897"/>
    <mergeCell ref="N897:O897"/>
    <mergeCell ref="P897:U897"/>
    <mergeCell ref="A893:B893"/>
    <mergeCell ref="C893:E893"/>
    <mergeCell ref="G893:H893"/>
    <mergeCell ref="J893:M893"/>
    <mergeCell ref="N893:O893"/>
    <mergeCell ref="P893:U893"/>
    <mergeCell ref="P894:U894"/>
    <mergeCell ref="P909:U909"/>
    <mergeCell ref="A913:B913"/>
    <mergeCell ref="C913:E913"/>
    <mergeCell ref="G913:H913"/>
    <mergeCell ref="J913:M913"/>
    <mergeCell ref="N913:O913"/>
    <mergeCell ref="P913:U913"/>
    <mergeCell ref="C905:E905"/>
    <mergeCell ref="G905:H905"/>
    <mergeCell ref="J905:M905"/>
    <mergeCell ref="N905:O905"/>
    <mergeCell ref="P905:U905"/>
    <mergeCell ref="A909:B909"/>
    <mergeCell ref="C909:E909"/>
    <mergeCell ref="G909:H909"/>
    <mergeCell ref="J909:M909"/>
    <mergeCell ref="N909:O909"/>
    <mergeCell ref="N912:O912"/>
    <mergeCell ref="N911:O911"/>
    <mergeCell ref="N910:O910"/>
    <mergeCell ref="N908:O908"/>
    <mergeCell ref="J911:M911"/>
    <mergeCell ref="J910:M910"/>
    <mergeCell ref="J908:M908"/>
    <mergeCell ref="J907:M907"/>
    <mergeCell ref="G906:H906"/>
    <mergeCell ref="C906:E906"/>
    <mergeCell ref="N906:O906"/>
    <mergeCell ref="A929:B929"/>
    <mergeCell ref="C929:E929"/>
    <mergeCell ref="G929:H929"/>
    <mergeCell ref="J929:M929"/>
    <mergeCell ref="N929:O929"/>
    <mergeCell ref="P929:U929"/>
    <mergeCell ref="A925:B925"/>
    <mergeCell ref="C925:E925"/>
    <mergeCell ref="G925:H925"/>
    <mergeCell ref="J925:M925"/>
    <mergeCell ref="N925:O925"/>
    <mergeCell ref="P925:U925"/>
    <mergeCell ref="A921:B921"/>
    <mergeCell ref="C921:E921"/>
    <mergeCell ref="G921:H921"/>
    <mergeCell ref="J921:M921"/>
    <mergeCell ref="N921:O921"/>
    <mergeCell ref="P921:U921"/>
    <mergeCell ref="N927:O927"/>
    <mergeCell ref="N926:O926"/>
    <mergeCell ref="N924:O924"/>
    <mergeCell ref="N923:O923"/>
    <mergeCell ref="N922:O922"/>
    <mergeCell ref="J926:M926"/>
    <mergeCell ref="J924:M924"/>
    <mergeCell ref="J923:M923"/>
    <mergeCell ref="J922:M922"/>
    <mergeCell ref="J933:M933"/>
    <mergeCell ref="N933:O933"/>
    <mergeCell ref="P933:U933"/>
    <mergeCell ref="A937:B937"/>
    <mergeCell ref="C937:E937"/>
    <mergeCell ref="G937:H937"/>
    <mergeCell ref="J937:M937"/>
    <mergeCell ref="N937:O937"/>
    <mergeCell ref="P937:U937"/>
    <mergeCell ref="P1039:U1039"/>
    <mergeCell ref="P1038:U1038"/>
    <mergeCell ref="P1037:U1037"/>
    <mergeCell ref="P1016:U1016"/>
    <mergeCell ref="P1015:U1015"/>
    <mergeCell ref="P1014:U1014"/>
    <mergeCell ref="P1064:U1064"/>
    <mergeCell ref="P1063:U1063"/>
    <mergeCell ref="P1062:U1062"/>
    <mergeCell ref="P1047:U1047"/>
    <mergeCell ref="P1046:U1046"/>
    <mergeCell ref="P1045:U1045"/>
    <mergeCell ref="P1043:U1043"/>
    <mergeCell ref="P1041:U1041"/>
    <mergeCell ref="P1040:U1040"/>
    <mergeCell ref="P1053:U1053"/>
    <mergeCell ref="P1052:U1052"/>
    <mergeCell ref="P1051:U1051"/>
    <mergeCell ref="P1050:U1050"/>
    <mergeCell ref="P1049:U1049"/>
    <mergeCell ref="P1048:U1048"/>
    <mergeCell ref="P1061:U1061"/>
    <mergeCell ref="C1056:E1056"/>
    <mergeCell ref="P1083:U1083"/>
    <mergeCell ref="P1082:U1082"/>
    <mergeCell ref="P1081:U1081"/>
    <mergeCell ref="N1067:O1067"/>
    <mergeCell ref="N1074:O1074"/>
    <mergeCell ref="P1074:U1074"/>
    <mergeCell ref="N1079:O1079"/>
    <mergeCell ref="N1066:O1066"/>
    <mergeCell ref="N1064:O1064"/>
    <mergeCell ref="N1075:O1075"/>
    <mergeCell ref="N1073:O1073"/>
    <mergeCell ref="A1065:B1065"/>
    <mergeCell ref="C1065:E1065"/>
    <mergeCell ref="G1065:H1065"/>
    <mergeCell ref="J1065:M1065"/>
    <mergeCell ref="N1065:O1065"/>
    <mergeCell ref="A941:B941"/>
    <mergeCell ref="C941:E941"/>
    <mergeCell ref="G941:H941"/>
    <mergeCell ref="J941:M941"/>
    <mergeCell ref="N941:O941"/>
    <mergeCell ref="P941:U941"/>
    <mergeCell ref="P1060:U1060"/>
    <mergeCell ref="P1059:U1059"/>
    <mergeCell ref="P1058:U1058"/>
    <mergeCell ref="P1057:U1057"/>
    <mergeCell ref="P1055:U1055"/>
    <mergeCell ref="P1054:U1054"/>
    <mergeCell ref="P1022:U1022"/>
    <mergeCell ref="P1021:U1021"/>
    <mergeCell ref="P1020:U1020"/>
    <mergeCell ref="P1019:U1019"/>
    <mergeCell ref="G1056:H1056"/>
    <mergeCell ref="J1056:M1056"/>
    <mergeCell ref="N1056:O1056"/>
    <mergeCell ref="P1056:U1056"/>
    <mergeCell ref="P1072:U1072"/>
    <mergeCell ref="P1071:U1071"/>
    <mergeCell ref="P1069:U1069"/>
    <mergeCell ref="P1068:U1068"/>
    <mergeCell ref="P1067:U1067"/>
    <mergeCell ref="P1066:U1066"/>
    <mergeCell ref="P1080:U1080"/>
    <mergeCell ref="P1078:U1078"/>
    <mergeCell ref="P1077:U1077"/>
    <mergeCell ref="P1076:U1076"/>
    <mergeCell ref="N1072:O1072"/>
    <mergeCell ref="N1071:O1071"/>
    <mergeCell ref="N1069:O1069"/>
    <mergeCell ref="N1068:O1068"/>
    <mergeCell ref="J1060:M1060"/>
    <mergeCell ref="J1059:M1059"/>
    <mergeCell ref="J1058:M1058"/>
    <mergeCell ref="J1057:M1057"/>
    <mergeCell ref="G1075:H1075"/>
    <mergeCell ref="G1073:H1073"/>
    <mergeCell ref="G1072:H1072"/>
    <mergeCell ref="G1070:H1070"/>
    <mergeCell ref="G1076:H1076"/>
    <mergeCell ref="P1065:U1065"/>
    <mergeCell ref="J1114:M1114"/>
    <mergeCell ref="J1113:M1113"/>
    <mergeCell ref="J1087:M1087"/>
    <mergeCell ref="J1086:M1086"/>
    <mergeCell ref="J1085:M1085"/>
    <mergeCell ref="G1089:H1089"/>
    <mergeCell ref="G1088:H1088"/>
    <mergeCell ref="G1087:H1087"/>
    <mergeCell ref="N1094:O1094"/>
    <mergeCell ref="P1094:U1094"/>
    <mergeCell ref="N1090:O1090"/>
    <mergeCell ref="P1090:U1090"/>
    <mergeCell ref="G1097:H1097"/>
    <mergeCell ref="G1096:H1096"/>
    <mergeCell ref="G1093:H1093"/>
    <mergeCell ref="G1092:H1092"/>
    <mergeCell ref="C1091:E1091"/>
    <mergeCell ref="N1087:O1087"/>
    <mergeCell ref="G1110:H1110"/>
    <mergeCell ref="C1088:E1088"/>
    <mergeCell ref="C1087:E1087"/>
    <mergeCell ref="C1086:E1086"/>
    <mergeCell ref="C1085:E1085"/>
    <mergeCell ref="C1099:E1099"/>
    <mergeCell ref="C1098:E1098"/>
    <mergeCell ref="C1097:E1097"/>
    <mergeCell ref="C1096:E1096"/>
    <mergeCell ref="C1093:E1093"/>
    <mergeCell ref="C1092:E1092"/>
    <mergeCell ref="N1086:O1086"/>
    <mergeCell ref="N1085:O1085"/>
    <mergeCell ref="J1112:M1112"/>
    <mergeCell ref="J1118:M1118"/>
    <mergeCell ref="J1117:M1117"/>
    <mergeCell ref="J1116:M1116"/>
    <mergeCell ref="J1115:M1115"/>
    <mergeCell ref="G1086:H1086"/>
    <mergeCell ref="G1085:H1085"/>
    <mergeCell ref="G1099:H1099"/>
    <mergeCell ref="G1098:H1098"/>
    <mergeCell ref="G310:H310"/>
    <mergeCell ref="A311:B311"/>
    <mergeCell ref="C311:E311"/>
    <mergeCell ref="G311:H311"/>
    <mergeCell ref="A312:B312"/>
    <mergeCell ref="C312:E312"/>
    <mergeCell ref="A1094:B1094"/>
    <mergeCell ref="C1094:E1094"/>
    <mergeCell ref="G1094:H1094"/>
    <mergeCell ref="J1094:M1094"/>
    <mergeCell ref="A1090:B1090"/>
    <mergeCell ref="C1090:E1090"/>
    <mergeCell ref="G1090:H1090"/>
    <mergeCell ref="J1090:M1090"/>
    <mergeCell ref="C1074:E1074"/>
    <mergeCell ref="G1074:H1074"/>
    <mergeCell ref="J1074:M1074"/>
    <mergeCell ref="A1079:B1079"/>
    <mergeCell ref="C1079:E1079"/>
    <mergeCell ref="G1079:H1079"/>
    <mergeCell ref="J1079:M1079"/>
    <mergeCell ref="C318:E318"/>
    <mergeCell ref="C317:E317"/>
    <mergeCell ref="A310:B310"/>
    <mergeCell ref="P309:U309"/>
    <mergeCell ref="J309:M309"/>
    <mergeCell ref="J310:M310"/>
    <mergeCell ref="N310:O310"/>
    <mergeCell ref="P310:U310"/>
    <mergeCell ref="J311:M311"/>
    <mergeCell ref="J312:M312"/>
    <mergeCell ref="J313:M313"/>
    <mergeCell ref="J314:M314"/>
    <mergeCell ref="N311:O311"/>
    <mergeCell ref="N312:O312"/>
    <mergeCell ref="N313:O313"/>
    <mergeCell ref="N314:O314"/>
    <mergeCell ref="P311:U311"/>
    <mergeCell ref="P312:U312"/>
    <mergeCell ref="P313:U313"/>
    <mergeCell ref="P314:U314"/>
    <mergeCell ref="A1070:B1070"/>
    <mergeCell ref="P1091:U1091"/>
    <mergeCell ref="C1070:E1070"/>
    <mergeCell ref="N326:O326"/>
    <mergeCell ref="P326:U326"/>
    <mergeCell ref="N327:O327"/>
    <mergeCell ref="P327:U327"/>
    <mergeCell ref="A313:B313"/>
    <mergeCell ref="C313:E313"/>
    <mergeCell ref="G313:H313"/>
    <mergeCell ref="A314:B314"/>
    <mergeCell ref="C314:E314"/>
    <mergeCell ref="G314:H314"/>
    <mergeCell ref="A1084:B1084"/>
    <mergeCell ref="C1084:E1084"/>
    <mergeCell ref="G1084:H1084"/>
    <mergeCell ref="J1084:M1084"/>
    <mergeCell ref="N1084:O1084"/>
    <mergeCell ref="P1084:U1084"/>
    <mergeCell ref="P1088:U1088"/>
    <mergeCell ref="P1087:U1087"/>
    <mergeCell ref="P1086:U1086"/>
    <mergeCell ref="P1085:U1085"/>
    <mergeCell ref="P1070:U1070"/>
    <mergeCell ref="P1075:U1075"/>
    <mergeCell ref="P1073:U1073"/>
    <mergeCell ref="P1079:U1079"/>
    <mergeCell ref="A546:B546"/>
    <mergeCell ref="G1066:H1066"/>
    <mergeCell ref="C1083:E1083"/>
    <mergeCell ref="C1082:E1082"/>
    <mergeCell ref="N546:O546"/>
    <mergeCell ref="P546:U546"/>
    <mergeCell ref="C310:E310"/>
    <mergeCell ref="C316:E316"/>
    <mergeCell ref="C315:E315"/>
    <mergeCell ref="A317:B317"/>
    <mergeCell ref="A316:B316"/>
    <mergeCell ref="A315:B315"/>
    <mergeCell ref="A328:B328"/>
    <mergeCell ref="C328:E328"/>
    <mergeCell ref="G328:H328"/>
    <mergeCell ref="A329:B329"/>
    <mergeCell ref="C329:E329"/>
    <mergeCell ref="G329:H329"/>
    <mergeCell ref="A330:B330"/>
    <mergeCell ref="C330:E330"/>
    <mergeCell ref="G330:H330"/>
    <mergeCell ref="J328:M328"/>
    <mergeCell ref="J329:M329"/>
    <mergeCell ref="J330:M330"/>
    <mergeCell ref="A325:B325"/>
    <mergeCell ref="C325:E325"/>
    <mergeCell ref="G325:H325"/>
    <mergeCell ref="A326:B326"/>
    <mergeCell ref="C326:E326"/>
    <mergeCell ref="G326:H326"/>
    <mergeCell ref="A327:B327"/>
    <mergeCell ref="C327:E327"/>
    <mergeCell ref="J325:M325"/>
    <mergeCell ref="J326:M326"/>
    <mergeCell ref="J327:M327"/>
    <mergeCell ref="N515:O515"/>
    <mergeCell ref="A501:B501"/>
  </mergeCells>
  <pageMargins left="0.49" right="0.33" top="0.32" bottom="0.31" header="0.3" footer="0.3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1"/>
  <sheetViews>
    <sheetView topLeftCell="A1301" workbookViewId="0">
      <selection activeCell="J1320" sqref="J1320:M1320"/>
    </sheetView>
  </sheetViews>
  <sheetFormatPr defaultRowHeight="15" x14ac:dyDescent="0.25"/>
  <cols>
    <col min="1" max="1" width="8.5703125" customWidth="1"/>
    <col min="2" max="2" width="9.140625" hidden="1" customWidth="1"/>
    <col min="8" max="8" width="1.140625" customWidth="1"/>
    <col min="9" max="9" width="9.85546875" customWidth="1"/>
    <col min="11" max="11" width="1.5703125" customWidth="1"/>
    <col min="12" max="12" width="9.140625" hidden="1" customWidth="1"/>
    <col min="13" max="13" width="0.5703125" customWidth="1"/>
    <col min="15" max="15" width="9.140625" hidden="1" customWidth="1"/>
    <col min="16" max="16" width="9.140625" customWidth="1"/>
    <col min="17" max="17" width="0.7109375" customWidth="1"/>
    <col min="18" max="20" width="9.140625" hidden="1" customWidth="1"/>
    <col min="21" max="21" width="0.570312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51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customHeight="1" x14ac:dyDescent="0.25">
      <c r="F3" s="3"/>
    </row>
    <row r="4" spans="1:21" s="1" customFormat="1" ht="12" customHeight="1" x14ac:dyDescent="0.25">
      <c r="F4" s="3"/>
      <c r="K4" s="2" t="s">
        <v>1850</v>
      </c>
      <c r="M4" s="173"/>
      <c r="N4" s="173"/>
      <c r="O4" s="173"/>
      <c r="P4" s="173"/>
      <c r="R4" s="172" t="s">
        <v>1890</v>
      </c>
      <c r="S4" s="173"/>
    </row>
    <row r="5" spans="1:21" s="1" customFormat="1" ht="1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hidden="1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hidden="1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hidden="1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hidden="1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hidden="1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hidden="1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hidden="1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hidden="1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hidden="1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hidden="1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hidden="1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hidden="1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hidden="1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hidden="1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hidden="1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hidden="1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hidden="1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hidden="1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hidden="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hidden="1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hidden="1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hidden="1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hidden="1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hidden="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hidden="1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hidden="1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hidden="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hidden="1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hidden="1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hidden="1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hidden="1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hidden="1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5.75" hidden="1" customHeight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s="1" customFormat="1" ht="25.5" hidden="1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s="1" customFormat="1" ht="42" hidden="1" customHeight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s="1" customFormat="1" ht="42" hidden="1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s="1" customFormat="1" ht="73.5" hidden="1" customHeight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s="1" customFormat="1" ht="26.25" hidden="1" customHeight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s="1" customFormat="1" ht="52.5" hidden="1" customHeight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s="1" customFormat="1" ht="63" hidden="1" customHeight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s="1" customFormat="1" ht="12" hidden="1" customHeight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s="1" customFormat="1" ht="52.5" hidden="1" customHeight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s="1" customFormat="1" ht="14.25" customHeight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s="1" customFormat="1" ht="26.25" customHeight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s="1" customFormat="1" ht="39" customHeight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s="1" customFormat="1" ht="41.25" customHeight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s="1" customFormat="1" ht="41.25" customHeight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s="1" customFormat="1" ht="43.5" customHeight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s="1" customFormat="1" ht="29.25" customHeight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s="1" customFormat="1" ht="28.5" customHeight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s="1" customFormat="1" ht="39" customHeight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s="1" customFormat="1" ht="38.25" customHeight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s="1" customFormat="1" ht="25.5" customHeight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s="1" customFormat="1" ht="27.75" customHeight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s="1" customFormat="1" ht="27" customHeight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s="1" customFormat="1" ht="30.75" customHeight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s="1" customFormat="1" ht="29.25" customHeight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s="1" customFormat="1" ht="42" customHeight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s="1" customFormat="1" ht="40.5" customHeight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s="1" customFormat="1" ht="39" customHeight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s="1" customFormat="1" ht="39.75" customHeight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s="1" customFormat="1" ht="50.25" customHeight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s="1" customFormat="1" ht="51.75" customHeight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s="1" customFormat="1" ht="65.25" customHeight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s="1" customFormat="1" ht="63" customHeight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s="1" customFormat="1" ht="42" customHeight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s="1" customFormat="1" ht="27" customHeight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s="1" customFormat="1" ht="26.25" customHeight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s="1" customFormat="1" ht="27.75" customHeight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s="1" customFormat="1" ht="27" customHeight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s="1" customFormat="1" ht="51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s="1" customFormat="1" ht="52.5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s="1" customFormat="1" ht="42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0.46</v>
      </c>
      <c r="K1319" s="137"/>
      <c r="L1319" s="137"/>
      <c r="M1319" s="137"/>
      <c r="N1319" s="137"/>
      <c r="O1319" s="137"/>
      <c r="P1319" s="100">
        <f>I1319+J1319</f>
        <v>6.3</v>
      </c>
      <c r="Q1319" s="101"/>
      <c r="R1319" s="101"/>
      <c r="S1319" s="101"/>
      <c r="T1319" s="101"/>
      <c r="U1319" s="101"/>
    </row>
    <row r="1320" spans="1:21" s="1" customFormat="1" ht="41.25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s="1" customFormat="1" ht="37.5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s="1" customFormat="1" ht="38.25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s="1" customFormat="1" ht="41.25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s="1" customFormat="1" ht="39.75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s="1" customFormat="1" ht="37.5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s="1" customFormat="1" ht="78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s="1" customFormat="1" ht="75.75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s="1" customFormat="1" ht="105" customHeight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s="1" customFormat="1" ht="101.25" customHeight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s="1" customFormat="1" ht="25.5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s="1" customFormat="1" ht="51.75" customHeight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s="1" customFormat="1" ht="51.75" customHeight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s="1" customFormat="1" ht="52.5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s="1" customFormat="1" ht="51.75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s="1" customFormat="1" ht="38.25" customHeight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s="1" customFormat="1" ht="41.25" customHeight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s="1" customFormat="1" ht="27" customHeight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s="1" customFormat="1" ht="25.5" customHeight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s="1" customFormat="1" ht="27" customHeight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s="1" customFormat="1" ht="27.75" customHeight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s="1" customFormat="1" ht="40.5" customHeight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s="1" customFormat="1" ht="41.25" customHeight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28.5" customHeight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s="1" customFormat="1" ht="27" customHeight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s="1" customFormat="1" ht="39.75" customHeight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s="1" customFormat="1" ht="40.5" customHeight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s="1" customFormat="1" ht="64.5" customHeight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s="1" customFormat="1" ht="62.25" customHeight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s="1" customFormat="1" ht="27" customHeight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s="1" customFormat="1" ht="62.25" customHeight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s="1" customFormat="1" ht="51.75" customHeight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s="1" customFormat="1" ht="41.25" customHeight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s="1" customFormat="1" ht="39" customHeight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s="1" customFormat="1" ht="39.75" customHeight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s="1" customFormat="1" ht="27.75" customHeight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s="1" customFormat="1" ht="89.25" customHeight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s="1" customFormat="1" ht="99.75" customHeight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s="1" customFormat="1" ht="87.75" customHeight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s="1" customFormat="1" ht="90" customHeight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s="1" customFormat="1" ht="88.5" customHeight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s="1" customFormat="1" ht="88.5" customHeight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s="1" customFormat="1" ht="29.25" customHeight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s="1" customFormat="1" ht="103.5" customHeight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s="1" customFormat="1" ht="101.25" customHeight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s="1" customFormat="1" ht="36" customHeight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s="1" customFormat="1" ht="27.75" customHeight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s="1" customFormat="1" ht="15" hidden="1" customHeight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s="1" customFormat="1" ht="21" hidden="1" customHeight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s="1" customFormat="1" ht="15.75" hidden="1" customHeight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s="1" customFormat="1" ht="49.5" hidden="1" customHeight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s="1" customFormat="1" ht="17.25" hidden="1" customHeight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s="1" customFormat="1" ht="21" hidden="1" customHeight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s="1" customFormat="1" ht="26.25" hidden="1" customHeight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s="1" customFormat="1" ht="24.75" hidden="1" customHeight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s="1" customFormat="1" ht="21" hidden="1" customHeight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s="1" customFormat="1" ht="38.25" hidden="1" customHeight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s="1" customFormat="1" ht="40.5" hidden="1" customHeight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s="1" customFormat="1" ht="25.5" hidden="1" customHeight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s="1" customFormat="1" ht="21" hidden="1" customHeight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s="1" customFormat="1" ht="21" hidden="1" customHeight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s="1" customFormat="1" ht="21" hidden="1" customHeight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s="1" customFormat="1" ht="21" hidden="1" customHeight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s="1" customFormat="1" ht="28.5" hidden="1" customHeight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s="1" customFormat="1" ht="17.25" hidden="1" customHeight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s="1" customFormat="1" ht="24" hidden="1" customHeight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5.5" hidden="1" customHeight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37.5" hidden="1" customHeight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s="1" customFormat="1" ht="27.75" hidden="1" customHeight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s="1" customFormat="1" ht="27" hidden="1" customHeight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s="1" customFormat="1" ht="24.75" hidden="1" customHeight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s="1" customFormat="1" ht="20.25" hidden="1" customHeight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s="1" customFormat="1" ht="42" hidden="1" customHeight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s="1" customFormat="1" ht="21" hidden="1" customHeight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hidden="1" customHeight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s="1" customFormat="1" ht="26.25" hidden="1" customHeight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s="1" customFormat="1" ht="23.25" hidden="1" customHeight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s="1" customFormat="1" ht="25.5" hidden="1" customHeight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s="1" customFormat="1" ht="38.25" hidden="1" customHeight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s="1" customFormat="1" ht="18" hidden="1" customHeight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s="1" customFormat="1" ht="25.5" hidden="1" customHeight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s="1" customFormat="1" ht="27" hidden="1" customHeight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38.25" hidden="1" customHeight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s="1" customFormat="1" ht="51.75" hidden="1" customHeight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s="1" customFormat="1" ht="28.5" hidden="1" customHeight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s="1" customFormat="1" ht="76.5" hidden="1" customHeight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102" hidden="1" customHeight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s="1" customFormat="1" ht="63.75" hidden="1" customHeight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s="1" customFormat="1" ht="27.75" hidden="1" customHeight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27" hidden="1" customHeight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s="1" customFormat="1" ht="36.75" hidden="1" customHeight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s="1" customFormat="1" ht="27" hidden="1" customHeight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s="1" customFormat="1" ht="30" hidden="1" customHeight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52.5" hidden="1" customHeight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s="1" customFormat="1" ht="62.25" hidden="1" customHeight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s="1" customFormat="1" ht="28.5" hidden="1" customHeight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30" hidden="1" customHeight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s="1" customFormat="1" ht="65.25" hidden="1" customHeight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s="1" customFormat="1" ht="35.25" hidden="1" customHeight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s="1" customFormat="1" ht="42" hidden="1" customHeight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s="1" customFormat="1" ht="53.25" hidden="1" customHeight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s="1" customFormat="1" ht="18.75" hidden="1" customHeight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s="1" customFormat="1" ht="29.25" hidden="1" customHeight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s="1" customFormat="1" ht="25.5" hidden="1" customHeight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s="1" customFormat="1" ht="26.25" hidden="1" customHeight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s="1" customFormat="1" ht="27" hidden="1" customHeight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s="1" customFormat="1" ht="62.25" hidden="1" customHeight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s="1" customFormat="1" ht="26.25" hidden="1" customHeight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s="1" customFormat="1" ht="37.5" hidden="1" customHeight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s="1" customFormat="1" ht="41.25" hidden="1" customHeight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s="1" customFormat="1" ht="59.25" hidden="1" customHeight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78" hidden="1" customHeight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s="1" customFormat="1" ht="87" hidden="1" customHeight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s="1" customFormat="1" ht="37.5" hidden="1" customHeight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s="1" customFormat="1" ht="16.5" hidden="1" customHeight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s="1" customFormat="1" ht="21" hidden="1" customHeight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s="1" customFormat="1" ht="27" hidden="1" customHeight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s="1" customFormat="1" ht="41.25" hidden="1" customHeight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s="1" customFormat="1" ht="38.25" hidden="1" customHeight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s="1" customFormat="1" ht="39" hidden="1" customHeight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s="1" customFormat="1" ht="18.75" hidden="1" customHeight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s="1" customFormat="1" ht="27.75" hidden="1" customHeight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s="1" customFormat="1" ht="41.25" hidden="1" customHeight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s="1" customFormat="1" ht="27.75" hidden="1" customHeight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s="1" customFormat="1" ht="21" hidden="1" customHeight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s="1" customFormat="1" ht="24" hidden="1" customHeight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s="1" customFormat="1" ht="21" hidden="1" customHeight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s="1" customFormat="1" ht="26.25" hidden="1" customHeight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s="1" customFormat="1" ht="27" hidden="1" customHeight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s="1" customFormat="1" ht="21" hidden="1" customHeight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s="1" customFormat="1" ht="24.75" hidden="1" customHeight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s="1" customFormat="1" ht="24.75" hidden="1" customHeight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s="1" customFormat="1" ht="25.5" hidden="1" customHeight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s="1" customFormat="1" ht="28.5" hidden="1" customHeight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s="1" customFormat="1" ht="30.75" hidden="1" customHeight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s="1" customFormat="1" ht="25.5" hidden="1" customHeight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s="1" customFormat="1" ht="27" hidden="1" customHeight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s="1" customFormat="1" ht="27.75" hidden="1" customHeight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s="1" customFormat="1" ht="25.5" hidden="1" customHeight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s="1" customFormat="1" ht="27.75" hidden="1" customHeight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s="1" customFormat="1" ht="27.75" hidden="1" customHeight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s="1" customFormat="1" ht="27" hidden="1" customHeight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s="1" customFormat="1" ht="39" hidden="1" customHeight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s="1" customFormat="1" ht="39" hidden="1" customHeight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s="1" customFormat="1" ht="41.25" hidden="1" customHeight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s="1" customFormat="1" ht="66" hidden="1" customHeight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s="1" customFormat="1" ht="54" hidden="1" customHeight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s="1" customFormat="1" ht="62.25" hidden="1" customHeight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s="1" customFormat="1" ht="15" hidden="1" customHeight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s="1" customFormat="1" ht="21" hidden="1" customHeight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s="1" customFormat="1" ht="21" hidden="1" customHeight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s="1" customFormat="1" ht="21" hidden="1" customHeight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s="1" customFormat="1" ht="21" hidden="1" customHeight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s="1" customFormat="1" ht="21" hidden="1" customHeight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s="1" customFormat="1" ht="21" hidden="1" customHeight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s="1" customFormat="1" ht="21" hidden="1" customHeight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s="1" customFormat="1" ht="27.75" hidden="1" customHeight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s="1" customFormat="1" ht="21" hidden="1" customHeight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s="1" customFormat="1" ht="26.25" hidden="1" customHeight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s="1" customFormat="1" ht="39.75" hidden="1" customHeight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s="1" customFormat="1" ht="24" hidden="1" customHeight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s="1" customFormat="1" ht="90" hidden="1" customHeight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s="1" customFormat="1" ht="36.75" hidden="1" customHeight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s="1" customFormat="1" ht="39" hidden="1" customHeight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s="1" customFormat="1" ht="24.75" hidden="1" customHeight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s="1" customFormat="1" ht="52.5" hidden="1" customHeight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s="1" customFormat="1" ht="21" hidden="1" customHeight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s="1" customFormat="1" ht="24.75" hidden="1" customHeight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s="1" customFormat="1" ht="12" hidden="1" customHeight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s="1" customFormat="1" ht="27" hidden="1" customHeight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s="1" customFormat="1" ht="21" hidden="1" customHeight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s="1" customFormat="1" ht="41.25" hidden="1" customHeight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s="1" customFormat="1" ht="26.25" hidden="1" customHeight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s="1" customFormat="1" ht="21" hidden="1" customHeight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s="1" customFormat="1" ht="39" hidden="1" customHeight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s="1" customFormat="1" ht="24.75" hidden="1" customHeight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s="1" customFormat="1" ht="21" hidden="1" customHeight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s="1" customFormat="1" ht="49.5" hidden="1" customHeight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s="1" customFormat="1" ht="39" hidden="1" customHeight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s="1" customFormat="1" ht="21" hidden="1" customHeight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s="1" customFormat="1" ht="25.5" hidden="1" customHeight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s="1" customFormat="1" ht="21" hidden="1" customHeight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s="1" customFormat="1" ht="39" hidden="1" customHeight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s="1" customFormat="1" ht="26.25" hidden="1" customHeight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s="1" customFormat="1" ht="21" hidden="1" customHeight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s="1" customFormat="1" ht="38.25" hidden="1" customHeight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s="1" customFormat="1" ht="27.75" hidden="1" customHeight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s="1" customFormat="1" ht="21" hidden="1" customHeight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s="1" customFormat="1" ht="42" hidden="1" customHeight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s="1" customFormat="1" ht="27" hidden="1" customHeight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s="1" customFormat="1" ht="35.25" hidden="1" customHeight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s="1" customFormat="1" ht="21" hidden="1" customHeight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37.5" hidden="1" customHeight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s="1" customFormat="1" ht="28.5" hidden="1" customHeight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s="1" customFormat="1" ht="21" hidden="1" customHeight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s="1" customFormat="1" ht="43.5" hidden="1" customHeight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s="1" customFormat="1" ht="27" hidden="1" customHeight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s="1" customFormat="1" ht="21" hidden="1" customHeight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s="1" customFormat="1" ht="49.5" hidden="1" customHeight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s="1" customFormat="1" ht="41.25" hidden="1" customHeight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s="1" customFormat="1" ht="27" hidden="1" customHeight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s="1" customFormat="1" ht="64.5" hidden="1" customHeight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s="1" customFormat="1" ht="37.5" hidden="1" customHeight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s="1" customFormat="1" ht="21" hidden="1" customHeight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s="1" customFormat="1" ht="27" hidden="1" customHeight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s="1" customFormat="1" ht="21" hidden="1" customHeight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s="1" customFormat="1" ht="39" hidden="1" customHeight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s="1" customFormat="1" ht="27.75" hidden="1" customHeight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s="1" customFormat="1" ht="21" hidden="1" customHeight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s="1" customFormat="1" ht="38.25" hidden="1" customHeight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s="1" customFormat="1" ht="29.25" hidden="1" customHeight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s="1" customFormat="1" ht="21" hidden="1" customHeight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s="1" customFormat="1" ht="39" hidden="1" customHeight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s="1" customFormat="1" ht="29.25" hidden="1" customHeight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s="1" customFormat="1" ht="18" hidden="1" customHeight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s="1" customFormat="1" ht="39.75" hidden="1" customHeight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61.5" hidden="1" customHeight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s="1" customFormat="1" ht="51" hidden="1" customHeight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s="1" customFormat="1" ht="39.75" hidden="1" customHeight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s="1" customFormat="1" ht="65.25" hidden="1" customHeight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s="1" customFormat="1" ht="50.25" hidden="1" customHeight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s="1" customFormat="1" ht="18.75" hidden="1" customHeight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s="1" customFormat="1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s="1" customFormat="1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s="1" customFormat="1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s="1" customFormat="1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s="1" customFormat="1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s="1" customFormat="1" ht="6" customHeight="1" x14ac:dyDescent="0.25">
      <c r="F1558" s="3"/>
    </row>
    <row r="1559" spans="1:22" s="1" customFormat="1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s="1" customFormat="1" ht="15" customHeight="1" x14ac:dyDescent="0.25">
      <c r="F1560" s="3"/>
    </row>
    <row r="1561" spans="1:22" s="1" customFormat="1" ht="15" customHeight="1" x14ac:dyDescent="0.25">
      <c r="B1561" s="188" t="s">
        <v>1888</v>
      </c>
      <c r="C1561" s="189"/>
      <c r="D1561" s="189"/>
      <c r="F1561" s="3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</sheetData>
  <mergeCells count="9113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7" right="0.31" top="0.34" bottom="0.33" header="0.3" footer="0.3"/>
  <pageSetup paperSize="9"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2"/>
  <sheetViews>
    <sheetView topLeftCell="A4" workbookViewId="0">
      <selection activeCell="A1278" sqref="A928:XFD1278"/>
    </sheetView>
  </sheetViews>
  <sheetFormatPr defaultRowHeight="15" x14ac:dyDescent="0.25"/>
  <cols>
    <col min="1" max="1" width="8.28515625" customWidth="1"/>
    <col min="2" max="2" width="0.28515625" hidden="1" customWidth="1"/>
    <col min="8" max="8" width="0.7109375" customWidth="1"/>
    <col min="9" max="9" width="10" customWidth="1"/>
    <col min="11" max="11" width="0.42578125" customWidth="1"/>
    <col min="12" max="13" width="9.140625" hidden="1" customWidth="1"/>
    <col min="15" max="15" width="0.42578125" customWidth="1"/>
    <col min="16" max="16" width="7.42578125" customWidth="1"/>
    <col min="17" max="17" width="4.140625" hidden="1" customWidth="1"/>
    <col min="18" max="20" width="9.140625" hidden="1" customWidth="1"/>
    <col min="21" max="21" width="2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7.25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customHeight="1" x14ac:dyDescent="0.25">
      <c r="F3" s="3"/>
    </row>
    <row r="4" spans="1:21" s="1" customFormat="1" ht="12" customHeight="1" x14ac:dyDescent="0.25">
      <c r="F4" s="3"/>
      <c r="K4" s="2" t="s">
        <v>1850</v>
      </c>
      <c r="M4" s="173"/>
      <c r="N4" s="173"/>
      <c r="O4" s="173"/>
      <c r="P4" s="173"/>
      <c r="R4" s="172" t="s">
        <v>1890</v>
      </c>
      <c r="S4" s="173"/>
    </row>
    <row r="5" spans="1:21" s="1" customFormat="1" ht="1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hidden="1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hidden="1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hidden="1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hidden="1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hidden="1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hidden="1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hidden="1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hidden="1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hidden="1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hidden="1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hidden="1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hidden="1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hidden="1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hidden="1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hidden="1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hidden="1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hidden="1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hidden="1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hidden="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hidden="1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hidden="1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hidden="1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hidden="1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hidden="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hidden="1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hidden="1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hidden="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hidden="1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hidden="1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hidden="1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hidden="1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hidden="1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8.75" customHeight="1" x14ac:dyDescent="0.25">
      <c r="A1279" s="203" t="s">
        <v>1909</v>
      </c>
      <c r="B1279" s="204"/>
      <c r="C1279" s="204"/>
      <c r="D1279" s="204"/>
      <c r="E1279" s="204"/>
      <c r="F1279" s="204"/>
      <c r="G1279" s="204"/>
      <c r="H1279" s="204"/>
      <c r="I1279" s="204"/>
      <c r="J1279" s="204"/>
      <c r="K1279" s="204"/>
      <c r="L1279" s="204"/>
      <c r="M1279" s="204"/>
      <c r="N1279" s="204"/>
      <c r="O1279" s="204"/>
      <c r="P1279" s="204"/>
      <c r="Q1279" s="204"/>
      <c r="R1279" s="204"/>
      <c r="S1279" s="204"/>
      <c r="T1279" s="204"/>
      <c r="U1279" s="204"/>
    </row>
    <row r="1280" spans="1:21" s="1" customFormat="1" ht="16.5" customHeight="1" x14ac:dyDescent="0.25">
      <c r="A1280" s="165">
        <v>1</v>
      </c>
      <c r="B1280" s="166"/>
      <c r="C1280" s="205" t="s">
        <v>1910</v>
      </c>
      <c r="D1280" s="206"/>
      <c r="E1280" s="206"/>
      <c r="F1280" s="46"/>
      <c r="G1280" s="137"/>
      <c r="H1280" s="137"/>
      <c r="I1280" s="43"/>
      <c r="J1280" s="137"/>
      <c r="K1280" s="137"/>
      <c r="L1280" s="137"/>
      <c r="M1280" s="137"/>
      <c r="N1280" s="137"/>
      <c r="O1280" s="137"/>
      <c r="P1280" s="101"/>
      <c r="Q1280" s="101"/>
      <c r="R1280" s="101"/>
      <c r="S1280" s="101"/>
      <c r="T1280" s="101"/>
      <c r="U1280" s="101"/>
    </row>
    <row r="1281" spans="1:21" s="1" customFormat="1" ht="28.5" customHeight="1" x14ac:dyDescent="0.25">
      <c r="A1281" s="207" t="s">
        <v>53</v>
      </c>
      <c r="B1281" s="208"/>
      <c r="C1281" s="209" t="s">
        <v>1911</v>
      </c>
      <c r="D1281" s="210"/>
      <c r="E1281" s="210"/>
      <c r="F1281" s="47" t="s">
        <v>1831</v>
      </c>
      <c r="G1281" s="185">
        <v>4.49</v>
      </c>
      <c r="H1281" s="136"/>
      <c r="I1281" s="48">
        <v>4.49</v>
      </c>
      <c r="J1281" s="185">
        <v>0.04</v>
      </c>
      <c r="K1281" s="136"/>
      <c r="L1281" s="136"/>
      <c r="M1281" s="136"/>
      <c r="N1281" s="136"/>
      <c r="O1281" s="136"/>
      <c r="P1281" s="133">
        <v>4.53</v>
      </c>
      <c r="Q1281" s="126"/>
      <c r="R1281" s="126"/>
      <c r="S1281" s="126"/>
      <c r="T1281" s="126"/>
      <c r="U1281" s="126"/>
    </row>
    <row r="1282" spans="1:21" s="1" customFormat="1" ht="29.25" customHeight="1" x14ac:dyDescent="0.25">
      <c r="A1282" s="207" t="s">
        <v>54</v>
      </c>
      <c r="B1282" s="208"/>
      <c r="C1282" s="209" t="s">
        <v>1912</v>
      </c>
      <c r="D1282" s="210"/>
      <c r="E1282" s="210"/>
      <c r="F1282" s="47" t="s">
        <v>1831</v>
      </c>
      <c r="G1282" s="185">
        <v>2.4500000000000002</v>
      </c>
      <c r="H1282" s="136"/>
      <c r="I1282" s="48">
        <v>2.4500000000000002</v>
      </c>
      <c r="J1282" s="185">
        <v>0.04</v>
      </c>
      <c r="K1282" s="136"/>
      <c r="L1282" s="136"/>
      <c r="M1282" s="136"/>
      <c r="N1282" s="136"/>
      <c r="O1282" s="136"/>
      <c r="P1282" s="133">
        <v>2.4900000000000002</v>
      </c>
      <c r="Q1282" s="126"/>
      <c r="R1282" s="126"/>
      <c r="S1282" s="126"/>
      <c r="T1282" s="126"/>
      <c r="U1282" s="126"/>
    </row>
    <row r="1283" spans="1:21" s="1" customFormat="1" ht="16.5" customHeight="1" x14ac:dyDescent="0.25">
      <c r="A1283" s="165">
        <v>2</v>
      </c>
      <c r="B1283" s="166"/>
      <c r="C1283" s="205" t="s">
        <v>1913</v>
      </c>
      <c r="D1283" s="206"/>
      <c r="E1283" s="206"/>
      <c r="F1283" s="46"/>
      <c r="G1283" s="137"/>
      <c r="H1283" s="137"/>
      <c r="I1283" s="43"/>
      <c r="J1283" s="137"/>
      <c r="K1283" s="137"/>
      <c r="L1283" s="137"/>
      <c r="M1283" s="137"/>
      <c r="N1283" s="137"/>
      <c r="O1283" s="137"/>
      <c r="P1283" s="101"/>
      <c r="Q1283" s="101"/>
      <c r="R1283" s="101"/>
      <c r="S1283" s="101"/>
      <c r="T1283" s="101"/>
      <c r="U1283" s="101"/>
    </row>
    <row r="1284" spans="1:21" s="1" customFormat="1" ht="29.25" customHeight="1" x14ac:dyDescent="0.25">
      <c r="A1284" s="207" t="s">
        <v>61</v>
      </c>
      <c r="B1284" s="208"/>
      <c r="C1284" s="209" t="s">
        <v>1914</v>
      </c>
      <c r="D1284" s="210"/>
      <c r="E1284" s="210"/>
      <c r="F1284" s="47" t="s">
        <v>1817</v>
      </c>
      <c r="G1284" s="185">
        <v>4.7699999999999996</v>
      </c>
      <c r="H1284" s="136"/>
      <c r="I1284" s="48">
        <v>4.7699999999999996</v>
      </c>
      <c r="J1284" s="185">
        <v>0.8</v>
      </c>
      <c r="K1284" s="136"/>
      <c r="L1284" s="136"/>
      <c r="M1284" s="136"/>
      <c r="N1284" s="136"/>
      <c r="O1284" s="136"/>
      <c r="P1284" s="133">
        <v>5.57</v>
      </c>
      <c r="Q1284" s="126"/>
      <c r="R1284" s="126"/>
      <c r="S1284" s="126"/>
      <c r="T1284" s="126"/>
      <c r="U1284" s="126"/>
    </row>
    <row r="1285" spans="1:21" s="1" customFormat="1" ht="28.5" customHeight="1" x14ac:dyDescent="0.25">
      <c r="A1285" s="207" t="s">
        <v>62</v>
      </c>
      <c r="B1285" s="208"/>
      <c r="C1285" s="209" t="s">
        <v>1915</v>
      </c>
      <c r="D1285" s="210"/>
      <c r="E1285" s="210"/>
      <c r="F1285" s="47" t="s">
        <v>1817</v>
      </c>
      <c r="G1285" s="185">
        <v>7.15</v>
      </c>
      <c r="H1285" s="136"/>
      <c r="I1285" s="48">
        <v>7.15</v>
      </c>
      <c r="J1285" s="185">
        <v>0.77</v>
      </c>
      <c r="K1285" s="136"/>
      <c r="L1285" s="136"/>
      <c r="M1285" s="136"/>
      <c r="N1285" s="136"/>
      <c r="O1285" s="136"/>
      <c r="P1285" s="133">
        <v>7.92</v>
      </c>
      <c r="Q1285" s="126"/>
      <c r="R1285" s="126"/>
      <c r="S1285" s="126"/>
      <c r="T1285" s="126"/>
      <c r="U1285" s="126"/>
    </row>
    <row r="1286" spans="1:21" s="1" customFormat="1" ht="24" customHeight="1" x14ac:dyDescent="0.25">
      <c r="A1286" s="207" t="s">
        <v>63</v>
      </c>
      <c r="B1286" s="208"/>
      <c r="C1286" s="209" t="s">
        <v>1916</v>
      </c>
      <c r="D1286" s="210"/>
      <c r="E1286" s="210"/>
      <c r="F1286" s="47" t="s">
        <v>1817</v>
      </c>
      <c r="G1286" s="185">
        <v>5.96</v>
      </c>
      <c r="H1286" s="136"/>
      <c r="I1286" s="48">
        <v>5.96</v>
      </c>
      <c r="J1286" s="185">
        <v>2.08</v>
      </c>
      <c r="K1286" s="136"/>
      <c r="L1286" s="136"/>
      <c r="M1286" s="136"/>
      <c r="N1286" s="136"/>
      <c r="O1286" s="136"/>
      <c r="P1286" s="133">
        <v>8.0399999999999991</v>
      </c>
      <c r="Q1286" s="126"/>
      <c r="R1286" s="126"/>
      <c r="S1286" s="126"/>
      <c r="T1286" s="126"/>
      <c r="U1286" s="126"/>
    </row>
    <row r="1287" spans="1:21" s="1" customFormat="1" ht="36" customHeight="1" x14ac:dyDescent="0.25">
      <c r="A1287" s="165">
        <v>3</v>
      </c>
      <c r="B1287" s="166"/>
      <c r="C1287" s="205" t="s">
        <v>1917</v>
      </c>
      <c r="D1287" s="206"/>
      <c r="E1287" s="206"/>
      <c r="F1287" s="46"/>
      <c r="G1287" s="137"/>
      <c r="H1287" s="137"/>
      <c r="I1287" s="43"/>
      <c r="J1287" s="137"/>
      <c r="K1287" s="137"/>
      <c r="L1287" s="137"/>
      <c r="M1287" s="137"/>
      <c r="N1287" s="137"/>
      <c r="O1287" s="137"/>
      <c r="P1287" s="101"/>
      <c r="Q1287" s="101"/>
      <c r="R1287" s="101"/>
      <c r="S1287" s="101"/>
      <c r="T1287" s="101"/>
      <c r="U1287" s="101"/>
    </row>
    <row r="1288" spans="1:21" s="1" customFormat="1" ht="51.75" customHeight="1" x14ac:dyDescent="0.25">
      <c r="A1288" s="207" t="s">
        <v>5</v>
      </c>
      <c r="B1288" s="208"/>
      <c r="C1288" s="209" t="s">
        <v>1918</v>
      </c>
      <c r="D1288" s="210"/>
      <c r="E1288" s="210"/>
      <c r="F1288" s="47" t="s">
        <v>1842</v>
      </c>
      <c r="G1288" s="136"/>
      <c r="H1288" s="136"/>
      <c r="I1288" s="44"/>
      <c r="J1288" s="185">
        <v>0.14000000000000001</v>
      </c>
      <c r="K1288" s="136"/>
      <c r="L1288" s="136"/>
      <c r="M1288" s="136"/>
      <c r="N1288" s="136"/>
      <c r="O1288" s="136"/>
      <c r="P1288" s="133">
        <v>0.14000000000000001</v>
      </c>
      <c r="Q1288" s="126"/>
      <c r="R1288" s="126"/>
      <c r="S1288" s="126"/>
      <c r="T1288" s="126"/>
      <c r="U1288" s="126"/>
    </row>
    <row r="1289" spans="1:21" s="1" customFormat="1" ht="51.75" customHeight="1" x14ac:dyDescent="0.25">
      <c r="A1289" s="207" t="s">
        <v>8</v>
      </c>
      <c r="B1289" s="208"/>
      <c r="C1289" s="209" t="s">
        <v>1919</v>
      </c>
      <c r="D1289" s="210"/>
      <c r="E1289" s="210"/>
      <c r="F1289" s="47" t="s">
        <v>1842</v>
      </c>
      <c r="G1289" s="136"/>
      <c r="H1289" s="136"/>
      <c r="I1289" s="44"/>
      <c r="J1289" s="185">
        <v>0.14000000000000001</v>
      </c>
      <c r="K1289" s="136"/>
      <c r="L1289" s="136"/>
      <c r="M1289" s="136"/>
      <c r="N1289" s="136"/>
      <c r="O1289" s="136"/>
      <c r="P1289" s="133">
        <v>0.14000000000000001</v>
      </c>
      <c r="Q1289" s="126"/>
      <c r="R1289" s="126"/>
      <c r="S1289" s="126"/>
      <c r="T1289" s="126"/>
      <c r="U1289" s="126"/>
    </row>
    <row r="1290" spans="1:21" s="1" customFormat="1" ht="15.75" hidden="1" customHeight="1" x14ac:dyDescent="0.25">
      <c r="A1290" s="186" t="s">
        <v>751</v>
      </c>
      <c r="B1290" s="187"/>
      <c r="C1290" s="187"/>
      <c r="D1290" s="187"/>
      <c r="E1290" s="187"/>
      <c r="F1290" s="187"/>
      <c r="G1290" s="187"/>
      <c r="H1290" s="187"/>
      <c r="I1290" s="187"/>
      <c r="J1290" s="187"/>
      <c r="K1290" s="187"/>
      <c r="L1290" s="187"/>
      <c r="M1290" s="187"/>
      <c r="N1290" s="187"/>
      <c r="O1290" s="187"/>
      <c r="P1290" s="187"/>
      <c r="Q1290" s="187"/>
      <c r="R1290" s="187"/>
      <c r="S1290" s="187"/>
      <c r="T1290" s="187"/>
      <c r="U1290" s="187"/>
    </row>
    <row r="1291" spans="1:21" s="1" customFormat="1" ht="25.5" hidden="1" customHeight="1" x14ac:dyDescent="0.25">
      <c r="A1291" s="165">
        <v>1</v>
      </c>
      <c r="B1291" s="166"/>
      <c r="C1291" s="129" t="s">
        <v>1547</v>
      </c>
      <c r="D1291" s="130"/>
      <c r="E1291" s="130"/>
      <c r="F1291" s="4"/>
      <c r="G1291" s="136"/>
      <c r="H1291" s="136"/>
      <c r="I1291" s="5"/>
      <c r="J1291" s="136"/>
      <c r="K1291" s="136"/>
      <c r="L1291" s="136"/>
      <c r="M1291" s="136"/>
      <c r="N1291" s="136"/>
      <c r="O1291" s="136"/>
      <c r="P1291" s="126"/>
      <c r="Q1291" s="126"/>
      <c r="R1291" s="126"/>
      <c r="S1291" s="126"/>
      <c r="T1291" s="126"/>
      <c r="U1291" s="126"/>
    </row>
    <row r="1292" spans="1:21" s="1" customFormat="1" ht="42" hidden="1" customHeight="1" x14ac:dyDescent="0.25">
      <c r="A1292" s="134" t="s">
        <v>53</v>
      </c>
      <c r="B1292" s="135"/>
      <c r="C1292" s="103" t="s">
        <v>1548</v>
      </c>
      <c r="D1292" s="104"/>
      <c r="E1292" s="104"/>
      <c r="F1292" s="11" t="s">
        <v>1813</v>
      </c>
      <c r="G1292" s="143">
        <v>7.54</v>
      </c>
      <c r="H1292" s="137"/>
      <c r="I1292" s="8">
        <v>9.0500000000000007</v>
      </c>
      <c r="J1292" s="143">
        <v>0.04</v>
      </c>
      <c r="K1292" s="137"/>
      <c r="L1292" s="137"/>
      <c r="M1292" s="137"/>
      <c r="N1292" s="137"/>
      <c r="O1292" s="137"/>
      <c r="P1292" s="100">
        <v>9.09</v>
      </c>
      <c r="Q1292" s="101"/>
      <c r="R1292" s="101"/>
      <c r="S1292" s="101"/>
      <c r="T1292" s="101"/>
      <c r="U1292" s="101"/>
    </row>
    <row r="1293" spans="1:21" s="1" customFormat="1" ht="42" hidden="1" customHeight="1" x14ac:dyDescent="0.25">
      <c r="A1293" s="134" t="s">
        <v>54</v>
      </c>
      <c r="B1293" s="135"/>
      <c r="C1293" s="103" t="s">
        <v>1549</v>
      </c>
      <c r="D1293" s="104"/>
      <c r="E1293" s="104"/>
      <c r="F1293" s="11" t="s">
        <v>1813</v>
      </c>
      <c r="G1293" s="143">
        <v>1.36</v>
      </c>
      <c r="H1293" s="137"/>
      <c r="I1293" s="8">
        <v>1.63</v>
      </c>
      <c r="J1293" s="143">
        <v>0.01</v>
      </c>
      <c r="K1293" s="137"/>
      <c r="L1293" s="137"/>
      <c r="M1293" s="137"/>
      <c r="N1293" s="137"/>
      <c r="O1293" s="137"/>
      <c r="P1293" s="100">
        <v>1.64</v>
      </c>
      <c r="Q1293" s="101"/>
      <c r="R1293" s="101"/>
      <c r="S1293" s="101"/>
      <c r="T1293" s="101"/>
      <c r="U1293" s="101"/>
    </row>
    <row r="1294" spans="1:21" s="1" customFormat="1" ht="73.5" hidden="1" customHeight="1" x14ac:dyDescent="0.25">
      <c r="A1294" s="134" t="s">
        <v>55</v>
      </c>
      <c r="B1294" s="135"/>
      <c r="C1294" s="103" t="s">
        <v>1550</v>
      </c>
      <c r="D1294" s="104"/>
      <c r="E1294" s="104"/>
      <c r="F1294" s="11" t="s">
        <v>1813</v>
      </c>
      <c r="G1294" s="143">
        <v>16.170000000000002</v>
      </c>
      <c r="H1294" s="137"/>
      <c r="I1294" s="8">
        <v>19.399999999999999</v>
      </c>
      <c r="J1294" s="143">
        <v>0.05</v>
      </c>
      <c r="K1294" s="137"/>
      <c r="L1294" s="137"/>
      <c r="M1294" s="137"/>
      <c r="N1294" s="137"/>
      <c r="O1294" s="137"/>
      <c r="P1294" s="100">
        <v>19.45</v>
      </c>
      <c r="Q1294" s="101"/>
      <c r="R1294" s="101"/>
      <c r="S1294" s="101"/>
      <c r="T1294" s="101"/>
      <c r="U1294" s="101"/>
    </row>
    <row r="1295" spans="1:21" s="1" customFormat="1" ht="26.25" hidden="1" customHeight="1" x14ac:dyDescent="0.25">
      <c r="A1295" s="165">
        <v>2</v>
      </c>
      <c r="B1295" s="166"/>
      <c r="C1295" s="129" t="s">
        <v>1551</v>
      </c>
      <c r="D1295" s="130"/>
      <c r="E1295" s="130"/>
      <c r="F1295" s="4"/>
      <c r="G1295" s="136"/>
      <c r="H1295" s="136"/>
      <c r="I1295" s="5"/>
      <c r="J1295" s="136"/>
      <c r="K1295" s="136"/>
      <c r="L1295" s="136"/>
      <c r="M1295" s="136"/>
      <c r="N1295" s="136"/>
      <c r="O1295" s="136"/>
      <c r="P1295" s="126"/>
      <c r="Q1295" s="126"/>
      <c r="R1295" s="126"/>
      <c r="S1295" s="126"/>
      <c r="T1295" s="126"/>
      <c r="U1295" s="126"/>
    </row>
    <row r="1296" spans="1:21" s="1" customFormat="1" ht="52.5" hidden="1" customHeight="1" x14ac:dyDescent="0.25">
      <c r="A1296" s="134" t="s">
        <v>61</v>
      </c>
      <c r="B1296" s="135"/>
      <c r="C1296" s="103" t="s">
        <v>1552</v>
      </c>
      <c r="D1296" s="104"/>
      <c r="E1296" s="104"/>
      <c r="F1296" s="11" t="s">
        <v>1813</v>
      </c>
      <c r="G1296" s="143">
        <v>7.69</v>
      </c>
      <c r="H1296" s="137"/>
      <c r="I1296" s="8">
        <v>9.23</v>
      </c>
      <c r="J1296" s="143">
        <v>0.01</v>
      </c>
      <c r="K1296" s="137"/>
      <c r="L1296" s="137"/>
      <c r="M1296" s="137"/>
      <c r="N1296" s="137"/>
      <c r="O1296" s="137"/>
      <c r="P1296" s="100">
        <v>9.24</v>
      </c>
      <c r="Q1296" s="101"/>
      <c r="R1296" s="101"/>
      <c r="S1296" s="101"/>
      <c r="T1296" s="101"/>
      <c r="U1296" s="101"/>
    </row>
    <row r="1297" spans="1:21" s="1" customFormat="1" ht="63" hidden="1" customHeight="1" x14ac:dyDescent="0.25">
      <c r="A1297" s="134" t="s">
        <v>62</v>
      </c>
      <c r="B1297" s="135"/>
      <c r="C1297" s="103" t="s">
        <v>1553</v>
      </c>
      <c r="D1297" s="104"/>
      <c r="E1297" s="104"/>
      <c r="F1297" s="11" t="s">
        <v>1844</v>
      </c>
      <c r="G1297" s="143">
        <v>8.52</v>
      </c>
      <c r="H1297" s="137"/>
      <c r="I1297" s="8">
        <v>10.220000000000001</v>
      </c>
      <c r="J1297" s="137"/>
      <c r="K1297" s="137"/>
      <c r="L1297" s="137"/>
      <c r="M1297" s="137"/>
      <c r="N1297" s="137"/>
      <c r="O1297" s="137"/>
      <c r="P1297" s="100">
        <v>10.220000000000001</v>
      </c>
      <c r="Q1297" s="101"/>
      <c r="R1297" s="101"/>
      <c r="S1297" s="101"/>
      <c r="T1297" s="101"/>
      <c r="U1297" s="101"/>
    </row>
    <row r="1298" spans="1:21" s="1" customFormat="1" ht="12" hidden="1" customHeight="1" x14ac:dyDescent="0.25">
      <c r="A1298" s="186" t="s">
        <v>752</v>
      </c>
      <c r="B1298" s="187"/>
      <c r="C1298" s="187"/>
      <c r="D1298" s="187"/>
      <c r="E1298" s="187"/>
      <c r="F1298" s="187"/>
      <c r="G1298" s="187"/>
      <c r="H1298" s="187"/>
      <c r="I1298" s="187"/>
      <c r="J1298" s="187"/>
      <c r="K1298" s="187"/>
      <c r="L1298" s="187"/>
      <c r="M1298" s="187"/>
      <c r="N1298" s="187"/>
      <c r="O1298" s="187"/>
      <c r="P1298" s="187"/>
      <c r="Q1298" s="187"/>
      <c r="R1298" s="187"/>
      <c r="S1298" s="187"/>
      <c r="T1298" s="187"/>
      <c r="U1298" s="187"/>
    </row>
    <row r="1299" spans="1:21" s="1" customFormat="1" ht="52.5" hidden="1" customHeight="1" x14ac:dyDescent="0.25">
      <c r="A1299" s="165">
        <v>1</v>
      </c>
      <c r="B1299" s="166"/>
      <c r="C1299" s="163" t="s">
        <v>1554</v>
      </c>
      <c r="D1299" s="164"/>
      <c r="E1299" s="164"/>
      <c r="F1299" s="7" t="s">
        <v>1824</v>
      </c>
      <c r="G1299" s="143">
        <v>6.6</v>
      </c>
      <c r="H1299" s="137"/>
      <c r="I1299" s="8">
        <v>7.92</v>
      </c>
      <c r="J1299" s="137"/>
      <c r="K1299" s="137"/>
      <c r="L1299" s="137"/>
      <c r="M1299" s="137"/>
      <c r="N1299" s="137"/>
      <c r="O1299" s="137"/>
      <c r="P1299" s="100">
        <v>7.92</v>
      </c>
      <c r="Q1299" s="101"/>
      <c r="R1299" s="101"/>
      <c r="S1299" s="101"/>
      <c r="T1299" s="101"/>
      <c r="U1299" s="101"/>
    </row>
    <row r="1300" spans="1:21" s="1" customFormat="1" ht="14.25" hidden="1" customHeight="1" x14ac:dyDescent="0.25">
      <c r="A1300" s="186" t="s">
        <v>753</v>
      </c>
      <c r="B1300" s="187"/>
      <c r="C1300" s="187"/>
      <c r="D1300" s="187"/>
      <c r="E1300" s="187"/>
      <c r="F1300" s="187"/>
      <c r="G1300" s="187"/>
      <c r="H1300" s="187"/>
      <c r="I1300" s="187"/>
      <c r="J1300" s="187"/>
      <c r="K1300" s="187"/>
      <c r="L1300" s="187"/>
      <c r="M1300" s="187"/>
      <c r="N1300" s="187"/>
      <c r="O1300" s="187"/>
      <c r="P1300" s="187"/>
      <c r="Q1300" s="187"/>
      <c r="R1300" s="187"/>
      <c r="S1300" s="187"/>
      <c r="T1300" s="187"/>
      <c r="U1300" s="187"/>
    </row>
    <row r="1301" spans="1:21" s="1" customFormat="1" ht="26.25" hidden="1" customHeight="1" x14ac:dyDescent="0.25">
      <c r="A1301" s="165">
        <v>1</v>
      </c>
      <c r="B1301" s="166"/>
      <c r="C1301" s="129" t="s">
        <v>1555</v>
      </c>
      <c r="D1301" s="130"/>
      <c r="E1301" s="130"/>
      <c r="F1301" s="4"/>
      <c r="G1301" s="136"/>
      <c r="H1301" s="136"/>
      <c r="I1301" s="5"/>
      <c r="J1301" s="136"/>
      <c r="K1301" s="136"/>
      <c r="L1301" s="136"/>
      <c r="M1301" s="136"/>
      <c r="N1301" s="136"/>
      <c r="O1301" s="136"/>
      <c r="P1301" s="126"/>
      <c r="Q1301" s="126"/>
      <c r="R1301" s="126"/>
      <c r="S1301" s="126"/>
      <c r="T1301" s="126"/>
      <c r="U1301" s="126"/>
    </row>
    <row r="1302" spans="1:21" s="1" customFormat="1" ht="39" hidden="1" customHeight="1" x14ac:dyDescent="0.25">
      <c r="A1302" s="134" t="s">
        <v>53</v>
      </c>
      <c r="B1302" s="135"/>
      <c r="C1302" s="103" t="s">
        <v>1556</v>
      </c>
      <c r="D1302" s="104"/>
      <c r="E1302" s="104"/>
      <c r="F1302" s="11" t="s">
        <v>1813</v>
      </c>
      <c r="G1302" s="143">
        <v>4.3899999999999997</v>
      </c>
      <c r="H1302" s="137"/>
      <c r="I1302" s="8">
        <v>4.3899999999999997</v>
      </c>
      <c r="J1302" s="143">
        <v>0.13</v>
      </c>
      <c r="K1302" s="137"/>
      <c r="L1302" s="137"/>
      <c r="M1302" s="137"/>
      <c r="N1302" s="137"/>
      <c r="O1302" s="137"/>
      <c r="P1302" s="100">
        <v>4.5199999999999996</v>
      </c>
      <c r="Q1302" s="101"/>
      <c r="R1302" s="101"/>
      <c r="S1302" s="101"/>
      <c r="T1302" s="101"/>
      <c r="U1302" s="101"/>
    </row>
    <row r="1303" spans="1:21" s="1" customFormat="1" ht="41.25" hidden="1" customHeight="1" x14ac:dyDescent="0.25">
      <c r="A1303" s="134" t="s">
        <v>54</v>
      </c>
      <c r="B1303" s="135"/>
      <c r="C1303" s="103" t="s">
        <v>1557</v>
      </c>
      <c r="D1303" s="104"/>
      <c r="E1303" s="104"/>
      <c r="F1303" s="11" t="s">
        <v>1813</v>
      </c>
      <c r="G1303" s="143">
        <v>3.6</v>
      </c>
      <c r="H1303" s="137"/>
      <c r="I1303" s="8">
        <v>3.6</v>
      </c>
      <c r="J1303" s="143">
        <v>0.13</v>
      </c>
      <c r="K1303" s="137"/>
      <c r="L1303" s="137"/>
      <c r="M1303" s="137"/>
      <c r="N1303" s="137"/>
      <c r="O1303" s="137"/>
      <c r="P1303" s="100">
        <v>3.73</v>
      </c>
      <c r="Q1303" s="101"/>
      <c r="R1303" s="101"/>
      <c r="S1303" s="101"/>
      <c r="T1303" s="101"/>
      <c r="U1303" s="101"/>
    </row>
    <row r="1304" spans="1:21" s="1" customFormat="1" ht="41.25" hidden="1" customHeight="1" x14ac:dyDescent="0.25">
      <c r="A1304" s="134" t="s">
        <v>55</v>
      </c>
      <c r="B1304" s="135"/>
      <c r="C1304" s="103" t="s">
        <v>1558</v>
      </c>
      <c r="D1304" s="104"/>
      <c r="E1304" s="104"/>
      <c r="F1304" s="11" t="s">
        <v>1813</v>
      </c>
      <c r="G1304" s="143">
        <v>7.31</v>
      </c>
      <c r="H1304" s="137"/>
      <c r="I1304" s="8">
        <v>7.31</v>
      </c>
      <c r="J1304" s="143">
        <v>0.13</v>
      </c>
      <c r="K1304" s="137"/>
      <c r="L1304" s="137"/>
      <c r="M1304" s="137"/>
      <c r="N1304" s="137"/>
      <c r="O1304" s="137"/>
      <c r="P1304" s="100">
        <v>7.44</v>
      </c>
      <c r="Q1304" s="101"/>
      <c r="R1304" s="101"/>
      <c r="S1304" s="101"/>
      <c r="T1304" s="101"/>
      <c r="U1304" s="101"/>
    </row>
    <row r="1305" spans="1:21" s="1" customFormat="1" ht="43.5" hidden="1" customHeight="1" x14ac:dyDescent="0.25">
      <c r="A1305" s="134" t="s">
        <v>56</v>
      </c>
      <c r="B1305" s="135"/>
      <c r="C1305" s="103" t="s">
        <v>1559</v>
      </c>
      <c r="D1305" s="104"/>
      <c r="E1305" s="104"/>
      <c r="F1305" s="11" t="s">
        <v>1813</v>
      </c>
      <c r="G1305" s="143">
        <v>5.99</v>
      </c>
      <c r="H1305" s="137"/>
      <c r="I1305" s="8">
        <v>5.99</v>
      </c>
      <c r="J1305" s="143">
        <v>0.13</v>
      </c>
      <c r="K1305" s="137"/>
      <c r="L1305" s="137"/>
      <c r="M1305" s="137"/>
      <c r="N1305" s="137"/>
      <c r="O1305" s="137"/>
      <c r="P1305" s="100">
        <v>6.12</v>
      </c>
      <c r="Q1305" s="101"/>
      <c r="R1305" s="101"/>
      <c r="S1305" s="101"/>
      <c r="T1305" s="101"/>
      <c r="U1305" s="101"/>
    </row>
    <row r="1306" spans="1:21" s="1" customFormat="1" ht="29.25" hidden="1" customHeight="1" x14ac:dyDescent="0.25">
      <c r="A1306" s="134" t="s">
        <v>57</v>
      </c>
      <c r="B1306" s="135"/>
      <c r="C1306" s="103" t="s">
        <v>1560</v>
      </c>
      <c r="D1306" s="104"/>
      <c r="E1306" s="104"/>
      <c r="F1306" s="11" t="s">
        <v>1813</v>
      </c>
      <c r="G1306" s="143">
        <v>4.3899999999999997</v>
      </c>
      <c r="H1306" s="137"/>
      <c r="I1306" s="8">
        <v>4.3899999999999997</v>
      </c>
      <c r="J1306" s="143">
        <v>0.13</v>
      </c>
      <c r="K1306" s="137"/>
      <c r="L1306" s="137"/>
      <c r="M1306" s="137"/>
      <c r="N1306" s="137"/>
      <c r="O1306" s="137"/>
      <c r="P1306" s="100">
        <v>4.5199999999999996</v>
      </c>
      <c r="Q1306" s="101"/>
      <c r="R1306" s="101"/>
      <c r="S1306" s="101"/>
      <c r="T1306" s="101"/>
      <c r="U1306" s="101"/>
    </row>
    <row r="1307" spans="1:21" s="1" customFormat="1" ht="28.5" hidden="1" customHeight="1" x14ac:dyDescent="0.25">
      <c r="A1307" s="134" t="s">
        <v>58</v>
      </c>
      <c r="B1307" s="135"/>
      <c r="C1307" s="103" t="s">
        <v>1561</v>
      </c>
      <c r="D1307" s="104"/>
      <c r="E1307" s="104"/>
      <c r="F1307" s="11" t="s">
        <v>1813</v>
      </c>
      <c r="G1307" s="143">
        <v>3.6</v>
      </c>
      <c r="H1307" s="137"/>
      <c r="I1307" s="8">
        <v>3.6</v>
      </c>
      <c r="J1307" s="143">
        <v>0.13</v>
      </c>
      <c r="K1307" s="137"/>
      <c r="L1307" s="137"/>
      <c r="M1307" s="137"/>
      <c r="N1307" s="137"/>
      <c r="O1307" s="137"/>
      <c r="P1307" s="100">
        <v>3.73</v>
      </c>
      <c r="Q1307" s="101"/>
      <c r="R1307" s="101"/>
      <c r="S1307" s="101"/>
      <c r="T1307" s="101"/>
      <c r="U1307" s="101"/>
    </row>
    <row r="1308" spans="1:21" s="1" customFormat="1" ht="39" hidden="1" customHeight="1" x14ac:dyDescent="0.25">
      <c r="A1308" s="134" t="s">
        <v>59</v>
      </c>
      <c r="B1308" s="135"/>
      <c r="C1308" s="103" t="s">
        <v>1562</v>
      </c>
      <c r="D1308" s="104"/>
      <c r="E1308" s="104"/>
      <c r="F1308" s="11" t="s">
        <v>1813</v>
      </c>
      <c r="G1308" s="143">
        <v>5.84</v>
      </c>
      <c r="H1308" s="137"/>
      <c r="I1308" s="8">
        <v>5.84</v>
      </c>
      <c r="J1308" s="143">
        <v>0.13</v>
      </c>
      <c r="K1308" s="137"/>
      <c r="L1308" s="137"/>
      <c r="M1308" s="137"/>
      <c r="N1308" s="137"/>
      <c r="O1308" s="137"/>
      <c r="P1308" s="100">
        <v>5.97</v>
      </c>
      <c r="Q1308" s="101"/>
      <c r="R1308" s="101"/>
      <c r="S1308" s="101"/>
      <c r="T1308" s="101"/>
      <c r="U1308" s="101"/>
    </row>
    <row r="1309" spans="1:21" s="1" customFormat="1" ht="38.25" hidden="1" customHeight="1" x14ac:dyDescent="0.25">
      <c r="A1309" s="134" t="s">
        <v>60</v>
      </c>
      <c r="B1309" s="135"/>
      <c r="C1309" s="103" t="s">
        <v>1563</v>
      </c>
      <c r="D1309" s="104"/>
      <c r="E1309" s="104"/>
      <c r="F1309" s="11" t="s">
        <v>1813</v>
      </c>
      <c r="G1309" s="143">
        <v>4.79</v>
      </c>
      <c r="H1309" s="137"/>
      <c r="I1309" s="8">
        <v>4.79</v>
      </c>
      <c r="J1309" s="143">
        <v>0.13</v>
      </c>
      <c r="K1309" s="137"/>
      <c r="L1309" s="137"/>
      <c r="M1309" s="137"/>
      <c r="N1309" s="137"/>
      <c r="O1309" s="137"/>
      <c r="P1309" s="100">
        <v>4.92</v>
      </c>
      <c r="Q1309" s="101"/>
      <c r="R1309" s="101"/>
      <c r="S1309" s="101"/>
      <c r="T1309" s="101"/>
      <c r="U1309" s="101"/>
    </row>
    <row r="1310" spans="1:21" s="1" customFormat="1" ht="25.5" hidden="1" customHeight="1" x14ac:dyDescent="0.25">
      <c r="A1310" s="165">
        <v>2</v>
      </c>
      <c r="B1310" s="166"/>
      <c r="C1310" s="129" t="s">
        <v>1564</v>
      </c>
      <c r="D1310" s="130"/>
      <c r="E1310" s="130"/>
      <c r="F1310" s="4"/>
      <c r="G1310" s="136"/>
      <c r="H1310" s="136"/>
      <c r="I1310" s="5"/>
      <c r="J1310" s="136"/>
      <c r="K1310" s="136"/>
      <c r="L1310" s="136"/>
      <c r="M1310" s="136"/>
      <c r="N1310" s="136"/>
      <c r="O1310" s="136"/>
      <c r="P1310" s="126"/>
      <c r="Q1310" s="126"/>
      <c r="R1310" s="126"/>
      <c r="S1310" s="126"/>
      <c r="T1310" s="126"/>
      <c r="U1310" s="126"/>
    </row>
    <row r="1311" spans="1:21" s="1" customFormat="1" ht="27.75" hidden="1" customHeight="1" x14ac:dyDescent="0.25">
      <c r="A1311" s="134" t="s">
        <v>61</v>
      </c>
      <c r="B1311" s="135"/>
      <c r="C1311" s="103" t="s">
        <v>1885</v>
      </c>
      <c r="D1311" s="104"/>
      <c r="E1311" s="104"/>
      <c r="F1311" s="11" t="s">
        <v>1813</v>
      </c>
      <c r="G1311" s="143">
        <v>5.84</v>
      </c>
      <c r="H1311" s="137"/>
      <c r="I1311" s="8">
        <v>5.84</v>
      </c>
      <c r="J1311" s="143">
        <v>0.13</v>
      </c>
      <c r="K1311" s="137"/>
      <c r="L1311" s="137"/>
      <c r="M1311" s="137"/>
      <c r="N1311" s="137"/>
      <c r="O1311" s="137"/>
      <c r="P1311" s="100">
        <v>5.97</v>
      </c>
      <c r="Q1311" s="101"/>
      <c r="R1311" s="101"/>
      <c r="S1311" s="101"/>
      <c r="T1311" s="101"/>
      <c r="U1311" s="101"/>
    </row>
    <row r="1312" spans="1:21" s="1" customFormat="1" ht="27" hidden="1" customHeight="1" x14ac:dyDescent="0.25">
      <c r="A1312" s="134" t="s">
        <v>62</v>
      </c>
      <c r="B1312" s="135"/>
      <c r="C1312" s="103" t="s">
        <v>1565</v>
      </c>
      <c r="D1312" s="104"/>
      <c r="E1312" s="104"/>
      <c r="F1312" s="11" t="s">
        <v>1813</v>
      </c>
      <c r="G1312" s="143">
        <v>4.79</v>
      </c>
      <c r="H1312" s="137"/>
      <c r="I1312" s="8">
        <v>4.79</v>
      </c>
      <c r="J1312" s="143">
        <v>0.13</v>
      </c>
      <c r="K1312" s="137"/>
      <c r="L1312" s="137"/>
      <c r="M1312" s="137"/>
      <c r="N1312" s="137"/>
      <c r="O1312" s="137"/>
      <c r="P1312" s="100">
        <v>4.92</v>
      </c>
      <c r="Q1312" s="101"/>
      <c r="R1312" s="101"/>
      <c r="S1312" s="101"/>
      <c r="T1312" s="101"/>
      <c r="U1312" s="101"/>
    </row>
    <row r="1313" spans="1:21" s="1" customFormat="1" ht="30.75" hidden="1" customHeight="1" x14ac:dyDescent="0.25">
      <c r="A1313" s="134" t="s">
        <v>63</v>
      </c>
      <c r="B1313" s="135"/>
      <c r="C1313" s="103" t="s">
        <v>1566</v>
      </c>
      <c r="D1313" s="104"/>
      <c r="E1313" s="104"/>
      <c r="F1313" s="11" t="s">
        <v>1813</v>
      </c>
      <c r="G1313" s="143">
        <v>2.93</v>
      </c>
      <c r="H1313" s="137"/>
      <c r="I1313" s="8">
        <v>2.93</v>
      </c>
      <c r="J1313" s="143">
        <v>0.13</v>
      </c>
      <c r="K1313" s="137"/>
      <c r="L1313" s="137"/>
      <c r="M1313" s="137"/>
      <c r="N1313" s="137"/>
      <c r="O1313" s="137"/>
      <c r="P1313" s="100">
        <v>3.06</v>
      </c>
      <c r="Q1313" s="101"/>
      <c r="R1313" s="101"/>
      <c r="S1313" s="101"/>
      <c r="T1313" s="101"/>
      <c r="U1313" s="101"/>
    </row>
    <row r="1314" spans="1:21" s="1" customFormat="1" ht="29.25" hidden="1" customHeight="1" x14ac:dyDescent="0.25">
      <c r="A1314" s="134" t="s">
        <v>64</v>
      </c>
      <c r="B1314" s="135"/>
      <c r="C1314" s="103" t="s">
        <v>1567</v>
      </c>
      <c r="D1314" s="104"/>
      <c r="E1314" s="104"/>
      <c r="F1314" s="11" t="s">
        <v>1813</v>
      </c>
      <c r="G1314" s="143">
        <v>2.4</v>
      </c>
      <c r="H1314" s="137"/>
      <c r="I1314" s="8">
        <v>2.4</v>
      </c>
      <c r="J1314" s="143">
        <v>0.13</v>
      </c>
      <c r="K1314" s="137"/>
      <c r="L1314" s="137"/>
      <c r="M1314" s="137"/>
      <c r="N1314" s="137"/>
      <c r="O1314" s="137"/>
      <c r="P1314" s="100">
        <v>2.5299999999999998</v>
      </c>
      <c r="Q1314" s="101"/>
      <c r="R1314" s="101"/>
      <c r="S1314" s="101"/>
      <c r="T1314" s="101"/>
      <c r="U1314" s="101"/>
    </row>
    <row r="1315" spans="1:21" s="1" customFormat="1" ht="42" hidden="1" customHeight="1" x14ac:dyDescent="0.25">
      <c r="A1315" s="134" t="s">
        <v>65</v>
      </c>
      <c r="B1315" s="135"/>
      <c r="C1315" s="103" t="s">
        <v>1568</v>
      </c>
      <c r="D1315" s="104"/>
      <c r="E1315" s="104"/>
      <c r="F1315" s="11" t="s">
        <v>1813</v>
      </c>
      <c r="G1315" s="143">
        <v>4.3899999999999997</v>
      </c>
      <c r="H1315" s="137"/>
      <c r="I1315" s="8">
        <v>4.3899999999999997</v>
      </c>
      <c r="J1315" s="143">
        <v>0.25</v>
      </c>
      <c r="K1315" s="137"/>
      <c r="L1315" s="137"/>
      <c r="M1315" s="137"/>
      <c r="N1315" s="137"/>
      <c r="O1315" s="137"/>
      <c r="P1315" s="100">
        <v>4.6399999999999997</v>
      </c>
      <c r="Q1315" s="101"/>
      <c r="R1315" s="101"/>
      <c r="S1315" s="101"/>
      <c r="T1315" s="101"/>
      <c r="U1315" s="101"/>
    </row>
    <row r="1316" spans="1:21" s="1" customFormat="1" ht="40.5" hidden="1" customHeight="1" x14ac:dyDescent="0.25">
      <c r="A1316" s="134" t="s">
        <v>66</v>
      </c>
      <c r="B1316" s="135"/>
      <c r="C1316" s="103" t="s">
        <v>1569</v>
      </c>
      <c r="D1316" s="104"/>
      <c r="E1316" s="104"/>
      <c r="F1316" s="11" t="s">
        <v>1813</v>
      </c>
      <c r="G1316" s="143">
        <v>3.6</v>
      </c>
      <c r="H1316" s="137"/>
      <c r="I1316" s="8">
        <v>3.6</v>
      </c>
      <c r="J1316" s="143">
        <v>0.25</v>
      </c>
      <c r="K1316" s="137"/>
      <c r="L1316" s="137"/>
      <c r="M1316" s="137"/>
      <c r="N1316" s="137"/>
      <c r="O1316" s="137"/>
      <c r="P1316" s="100">
        <v>3.85</v>
      </c>
      <c r="Q1316" s="101"/>
      <c r="R1316" s="101"/>
      <c r="S1316" s="101"/>
      <c r="T1316" s="101"/>
      <c r="U1316" s="101"/>
    </row>
    <row r="1317" spans="1:21" s="1" customFormat="1" ht="39" hidden="1" customHeight="1" x14ac:dyDescent="0.25">
      <c r="A1317" s="134" t="s">
        <v>67</v>
      </c>
      <c r="B1317" s="135"/>
      <c r="C1317" s="103" t="s">
        <v>1570</v>
      </c>
      <c r="D1317" s="104"/>
      <c r="E1317" s="104"/>
      <c r="F1317" s="11" t="s">
        <v>1813</v>
      </c>
      <c r="G1317" s="143">
        <v>7.31</v>
      </c>
      <c r="H1317" s="137"/>
      <c r="I1317" s="8">
        <v>7.31</v>
      </c>
      <c r="J1317" s="143">
        <v>0.25</v>
      </c>
      <c r="K1317" s="137"/>
      <c r="L1317" s="137"/>
      <c r="M1317" s="137"/>
      <c r="N1317" s="137"/>
      <c r="O1317" s="137"/>
      <c r="P1317" s="100">
        <v>7.56</v>
      </c>
      <c r="Q1317" s="101"/>
      <c r="R1317" s="101"/>
      <c r="S1317" s="101"/>
      <c r="T1317" s="101"/>
      <c r="U1317" s="101"/>
    </row>
    <row r="1318" spans="1:21" s="1" customFormat="1" ht="39.75" hidden="1" customHeight="1" x14ac:dyDescent="0.25">
      <c r="A1318" s="134" t="s">
        <v>68</v>
      </c>
      <c r="B1318" s="135"/>
      <c r="C1318" s="103" t="s">
        <v>1571</v>
      </c>
      <c r="D1318" s="104"/>
      <c r="E1318" s="104"/>
      <c r="F1318" s="11" t="s">
        <v>1813</v>
      </c>
      <c r="G1318" s="143">
        <v>5.99</v>
      </c>
      <c r="H1318" s="137"/>
      <c r="I1318" s="8">
        <v>5.99</v>
      </c>
      <c r="J1318" s="143">
        <v>0.25</v>
      </c>
      <c r="K1318" s="137"/>
      <c r="L1318" s="137"/>
      <c r="M1318" s="137"/>
      <c r="N1318" s="137"/>
      <c r="O1318" s="137"/>
      <c r="P1318" s="100">
        <v>6.24</v>
      </c>
      <c r="Q1318" s="101"/>
      <c r="R1318" s="101"/>
      <c r="S1318" s="101"/>
      <c r="T1318" s="101"/>
      <c r="U1318" s="101"/>
    </row>
    <row r="1319" spans="1:21" s="1" customFormat="1" ht="50.25" hidden="1" customHeight="1" x14ac:dyDescent="0.25">
      <c r="A1319" s="134" t="s">
        <v>69</v>
      </c>
      <c r="B1319" s="135"/>
      <c r="C1319" s="103" t="s">
        <v>1572</v>
      </c>
      <c r="D1319" s="104"/>
      <c r="E1319" s="104"/>
      <c r="F1319" s="11" t="s">
        <v>1813</v>
      </c>
      <c r="G1319" s="143">
        <v>8.77</v>
      </c>
      <c r="H1319" s="137"/>
      <c r="I1319" s="8">
        <v>8.77</v>
      </c>
      <c r="J1319" s="143">
        <v>0.25</v>
      </c>
      <c r="K1319" s="137"/>
      <c r="L1319" s="137"/>
      <c r="M1319" s="137"/>
      <c r="N1319" s="137"/>
      <c r="O1319" s="137"/>
      <c r="P1319" s="100">
        <v>9.02</v>
      </c>
      <c r="Q1319" s="101"/>
      <c r="R1319" s="101"/>
      <c r="S1319" s="101"/>
      <c r="T1319" s="101"/>
      <c r="U1319" s="101"/>
    </row>
    <row r="1320" spans="1:21" s="1" customFormat="1" ht="51.75" hidden="1" customHeight="1" x14ac:dyDescent="0.25">
      <c r="A1320" s="134" t="s">
        <v>70</v>
      </c>
      <c r="B1320" s="135"/>
      <c r="C1320" s="103" t="s">
        <v>1573</v>
      </c>
      <c r="D1320" s="104"/>
      <c r="E1320" s="104"/>
      <c r="F1320" s="11" t="s">
        <v>1813</v>
      </c>
      <c r="G1320" s="143">
        <v>7.19</v>
      </c>
      <c r="H1320" s="137"/>
      <c r="I1320" s="8">
        <v>7.19</v>
      </c>
      <c r="J1320" s="143">
        <v>0.25</v>
      </c>
      <c r="K1320" s="137"/>
      <c r="L1320" s="137"/>
      <c r="M1320" s="137"/>
      <c r="N1320" s="137"/>
      <c r="O1320" s="137"/>
      <c r="P1320" s="100">
        <v>7.44</v>
      </c>
      <c r="Q1320" s="101"/>
      <c r="R1320" s="101"/>
      <c r="S1320" s="101"/>
      <c r="T1320" s="101"/>
      <c r="U1320" s="101"/>
    </row>
    <row r="1321" spans="1:21" s="1" customFormat="1" ht="65.25" hidden="1" customHeight="1" x14ac:dyDescent="0.25">
      <c r="A1321" s="134" t="s">
        <v>625</v>
      </c>
      <c r="B1321" s="135"/>
      <c r="C1321" s="103" t="s">
        <v>1574</v>
      </c>
      <c r="D1321" s="104"/>
      <c r="E1321" s="104"/>
      <c r="F1321" s="11" t="s">
        <v>1813</v>
      </c>
      <c r="G1321" s="143">
        <v>7.31</v>
      </c>
      <c r="H1321" s="137"/>
      <c r="I1321" s="8">
        <v>7.31</v>
      </c>
      <c r="J1321" s="143">
        <v>0.13</v>
      </c>
      <c r="K1321" s="137"/>
      <c r="L1321" s="137"/>
      <c r="M1321" s="137"/>
      <c r="N1321" s="137"/>
      <c r="O1321" s="137"/>
      <c r="P1321" s="100">
        <v>7.44</v>
      </c>
      <c r="Q1321" s="101"/>
      <c r="R1321" s="101"/>
      <c r="S1321" s="101"/>
      <c r="T1321" s="101"/>
      <c r="U1321" s="101"/>
    </row>
    <row r="1322" spans="1:21" s="1" customFormat="1" ht="63" hidden="1" customHeight="1" x14ac:dyDescent="0.25">
      <c r="A1322" s="134" t="s">
        <v>626</v>
      </c>
      <c r="B1322" s="135"/>
      <c r="C1322" s="103" t="s">
        <v>1575</v>
      </c>
      <c r="D1322" s="104"/>
      <c r="E1322" s="104"/>
      <c r="F1322" s="11" t="s">
        <v>1813</v>
      </c>
      <c r="G1322" s="143">
        <v>5.99</v>
      </c>
      <c r="H1322" s="137"/>
      <c r="I1322" s="8">
        <v>5.99</v>
      </c>
      <c r="J1322" s="143">
        <v>0.13</v>
      </c>
      <c r="K1322" s="137"/>
      <c r="L1322" s="137"/>
      <c r="M1322" s="137"/>
      <c r="N1322" s="137"/>
      <c r="O1322" s="137"/>
      <c r="P1322" s="100">
        <v>6.12</v>
      </c>
      <c r="Q1322" s="101"/>
      <c r="R1322" s="101"/>
      <c r="S1322" s="101"/>
      <c r="T1322" s="101"/>
      <c r="U1322" s="101"/>
    </row>
    <row r="1323" spans="1:21" s="1" customFormat="1" ht="42" hidden="1" customHeight="1" x14ac:dyDescent="0.25">
      <c r="A1323" s="134" t="s">
        <v>754</v>
      </c>
      <c r="B1323" s="135"/>
      <c r="C1323" s="103" t="s">
        <v>1576</v>
      </c>
      <c r="D1323" s="104"/>
      <c r="E1323" s="104"/>
      <c r="F1323" s="11" t="s">
        <v>1813</v>
      </c>
      <c r="G1323" s="143">
        <v>7.31</v>
      </c>
      <c r="H1323" s="137"/>
      <c r="I1323" s="8">
        <v>7.31</v>
      </c>
      <c r="J1323" s="143">
        <v>0.13</v>
      </c>
      <c r="K1323" s="137"/>
      <c r="L1323" s="137"/>
      <c r="M1323" s="137"/>
      <c r="N1323" s="137"/>
      <c r="O1323" s="137"/>
      <c r="P1323" s="100">
        <v>7.44</v>
      </c>
      <c r="Q1323" s="101"/>
      <c r="R1323" s="101"/>
      <c r="S1323" s="101"/>
      <c r="T1323" s="101"/>
      <c r="U1323" s="101"/>
    </row>
    <row r="1324" spans="1:21" s="1" customFormat="1" ht="27" hidden="1" customHeight="1" x14ac:dyDescent="0.25">
      <c r="A1324" s="134" t="s">
        <v>755</v>
      </c>
      <c r="B1324" s="135"/>
      <c r="C1324" s="103" t="s">
        <v>1577</v>
      </c>
      <c r="D1324" s="104"/>
      <c r="E1324" s="104"/>
      <c r="F1324" s="11" t="s">
        <v>1813</v>
      </c>
      <c r="G1324" s="143">
        <v>4.3899999999999997</v>
      </c>
      <c r="H1324" s="137"/>
      <c r="I1324" s="8">
        <v>4.3899999999999997</v>
      </c>
      <c r="J1324" s="143">
        <v>0.13</v>
      </c>
      <c r="K1324" s="137"/>
      <c r="L1324" s="137"/>
      <c r="M1324" s="137"/>
      <c r="N1324" s="137"/>
      <c r="O1324" s="137"/>
      <c r="P1324" s="100">
        <v>4.5199999999999996</v>
      </c>
      <c r="Q1324" s="101"/>
      <c r="R1324" s="101"/>
      <c r="S1324" s="101"/>
      <c r="T1324" s="101"/>
      <c r="U1324" s="101"/>
    </row>
    <row r="1325" spans="1:21" s="1" customFormat="1" ht="26.25" hidden="1" customHeight="1" x14ac:dyDescent="0.25">
      <c r="A1325" s="134" t="s">
        <v>756</v>
      </c>
      <c r="B1325" s="135"/>
      <c r="C1325" s="103" t="s">
        <v>1578</v>
      </c>
      <c r="D1325" s="104"/>
      <c r="E1325" s="104"/>
      <c r="F1325" s="11" t="s">
        <v>1813</v>
      </c>
      <c r="G1325" s="143">
        <v>3.6</v>
      </c>
      <c r="H1325" s="137"/>
      <c r="I1325" s="8">
        <v>3.6</v>
      </c>
      <c r="J1325" s="143">
        <v>0.13</v>
      </c>
      <c r="K1325" s="137"/>
      <c r="L1325" s="137"/>
      <c r="M1325" s="137"/>
      <c r="N1325" s="137"/>
      <c r="O1325" s="137"/>
      <c r="P1325" s="100">
        <v>3.73</v>
      </c>
      <c r="Q1325" s="101"/>
      <c r="R1325" s="101"/>
      <c r="S1325" s="101"/>
      <c r="T1325" s="101"/>
      <c r="U1325" s="101"/>
    </row>
    <row r="1326" spans="1:21" s="1" customFormat="1" ht="27.75" hidden="1" customHeight="1" x14ac:dyDescent="0.25">
      <c r="A1326" s="134" t="s">
        <v>757</v>
      </c>
      <c r="B1326" s="135"/>
      <c r="C1326" s="103" t="s">
        <v>1579</v>
      </c>
      <c r="D1326" s="104"/>
      <c r="E1326" s="104"/>
      <c r="F1326" s="11" t="s">
        <v>1813</v>
      </c>
      <c r="G1326" s="143">
        <v>5.84</v>
      </c>
      <c r="H1326" s="137"/>
      <c r="I1326" s="8">
        <v>5.84</v>
      </c>
      <c r="J1326" s="143">
        <v>0.13</v>
      </c>
      <c r="K1326" s="137"/>
      <c r="L1326" s="137"/>
      <c r="M1326" s="137"/>
      <c r="N1326" s="137"/>
      <c r="O1326" s="137"/>
      <c r="P1326" s="100">
        <v>5.97</v>
      </c>
      <c r="Q1326" s="101"/>
      <c r="R1326" s="101"/>
      <c r="S1326" s="101"/>
      <c r="T1326" s="101"/>
      <c r="U1326" s="101"/>
    </row>
    <row r="1327" spans="1:21" s="1" customFormat="1" ht="27" hidden="1" customHeight="1" x14ac:dyDescent="0.25">
      <c r="A1327" s="134" t="s">
        <v>758</v>
      </c>
      <c r="B1327" s="135"/>
      <c r="C1327" s="103" t="s">
        <v>1886</v>
      </c>
      <c r="D1327" s="104"/>
      <c r="E1327" s="104"/>
      <c r="F1327" s="11" t="s">
        <v>1813</v>
      </c>
      <c r="G1327" s="143">
        <v>4.79</v>
      </c>
      <c r="H1327" s="137"/>
      <c r="I1327" s="8">
        <v>4.79</v>
      </c>
      <c r="J1327" s="143">
        <v>0.13</v>
      </c>
      <c r="K1327" s="137"/>
      <c r="L1327" s="137"/>
      <c r="M1327" s="137"/>
      <c r="N1327" s="137"/>
      <c r="O1327" s="137"/>
      <c r="P1327" s="100">
        <v>4.92</v>
      </c>
      <c r="Q1327" s="101"/>
      <c r="R1327" s="101"/>
      <c r="S1327" s="101"/>
      <c r="T1327" s="101"/>
      <c r="U1327" s="101"/>
    </row>
    <row r="1328" spans="1:21" s="1" customFormat="1" ht="51" hidden="1" customHeight="1" x14ac:dyDescent="0.25">
      <c r="A1328" s="134" t="s">
        <v>759</v>
      </c>
      <c r="B1328" s="135"/>
      <c r="C1328" s="103" t="s">
        <v>1580</v>
      </c>
      <c r="D1328" s="104"/>
      <c r="E1328" s="104"/>
      <c r="F1328" s="11" t="s">
        <v>1813</v>
      </c>
      <c r="G1328" s="143">
        <v>5.84</v>
      </c>
      <c r="H1328" s="137"/>
      <c r="I1328" s="8">
        <v>5.84</v>
      </c>
      <c r="J1328" s="143">
        <v>0.13</v>
      </c>
      <c r="K1328" s="137"/>
      <c r="L1328" s="137"/>
      <c r="M1328" s="137"/>
      <c r="N1328" s="137"/>
      <c r="O1328" s="137"/>
      <c r="P1328" s="100">
        <v>5.97</v>
      </c>
      <c r="Q1328" s="101"/>
      <c r="R1328" s="101"/>
      <c r="S1328" s="101"/>
      <c r="T1328" s="101"/>
      <c r="U1328" s="101"/>
    </row>
    <row r="1329" spans="1:21" s="1" customFormat="1" ht="52.5" hidden="1" customHeight="1" x14ac:dyDescent="0.25">
      <c r="A1329" s="134" t="s">
        <v>760</v>
      </c>
      <c r="B1329" s="135"/>
      <c r="C1329" s="103" t="s">
        <v>1581</v>
      </c>
      <c r="D1329" s="104"/>
      <c r="E1329" s="104"/>
      <c r="F1329" s="11" t="s">
        <v>1813</v>
      </c>
      <c r="G1329" s="143">
        <v>4.79</v>
      </c>
      <c r="H1329" s="137"/>
      <c r="I1329" s="8">
        <v>4.79</v>
      </c>
      <c r="J1329" s="143">
        <v>0.13</v>
      </c>
      <c r="K1329" s="137"/>
      <c r="L1329" s="137"/>
      <c r="M1329" s="137"/>
      <c r="N1329" s="137"/>
      <c r="O1329" s="137"/>
      <c r="P1329" s="100">
        <v>4.92</v>
      </c>
      <c r="Q1329" s="101"/>
      <c r="R1329" s="101"/>
      <c r="S1329" s="101"/>
      <c r="T1329" s="101"/>
      <c r="U1329" s="101"/>
    </row>
    <row r="1330" spans="1:21" s="1" customFormat="1" ht="42" hidden="1" customHeight="1" x14ac:dyDescent="0.25">
      <c r="A1330" s="134" t="s">
        <v>761</v>
      </c>
      <c r="B1330" s="135"/>
      <c r="C1330" s="103" t="s">
        <v>1582</v>
      </c>
      <c r="D1330" s="104"/>
      <c r="E1330" s="104"/>
      <c r="F1330" s="11" t="s">
        <v>1813</v>
      </c>
      <c r="G1330" s="143">
        <v>5.84</v>
      </c>
      <c r="H1330" s="137"/>
      <c r="I1330" s="8">
        <v>5.84</v>
      </c>
      <c r="J1330" s="143">
        <v>0.4</v>
      </c>
      <c r="K1330" s="137"/>
      <c r="L1330" s="137"/>
      <c r="M1330" s="137"/>
      <c r="N1330" s="137"/>
      <c r="O1330" s="137"/>
      <c r="P1330" s="100">
        <v>6.24</v>
      </c>
      <c r="Q1330" s="101"/>
      <c r="R1330" s="101"/>
      <c r="S1330" s="101"/>
      <c r="T1330" s="101"/>
      <c r="U1330" s="101"/>
    </row>
    <row r="1331" spans="1:21" s="1" customFormat="1" ht="41.25" hidden="1" customHeight="1" x14ac:dyDescent="0.25">
      <c r="A1331" s="134" t="s">
        <v>762</v>
      </c>
      <c r="B1331" s="135"/>
      <c r="C1331" s="103" t="s">
        <v>1583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0.19</v>
      </c>
      <c r="K1331" s="137"/>
      <c r="L1331" s="137"/>
      <c r="M1331" s="137"/>
      <c r="N1331" s="137"/>
      <c r="O1331" s="137"/>
      <c r="P1331" s="100">
        <v>6.03</v>
      </c>
      <c r="Q1331" s="101"/>
      <c r="R1331" s="101"/>
      <c r="S1331" s="101"/>
      <c r="T1331" s="101"/>
      <c r="U1331" s="101"/>
    </row>
    <row r="1332" spans="1:21" s="1" customFormat="1" ht="37.5" hidden="1" customHeight="1" x14ac:dyDescent="0.25">
      <c r="A1332" s="134" t="s">
        <v>763</v>
      </c>
      <c r="B1332" s="135"/>
      <c r="C1332" s="103" t="s">
        <v>1584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0.19</v>
      </c>
      <c r="K1332" s="137"/>
      <c r="L1332" s="137"/>
      <c r="M1332" s="137"/>
      <c r="N1332" s="137"/>
      <c r="O1332" s="137"/>
      <c r="P1332" s="100">
        <v>4.9800000000000004</v>
      </c>
      <c r="Q1332" s="101"/>
      <c r="R1332" s="101"/>
      <c r="S1332" s="101"/>
      <c r="T1332" s="101"/>
      <c r="U1332" s="101"/>
    </row>
    <row r="1333" spans="1:21" s="1" customFormat="1" ht="38.25" hidden="1" customHeight="1" x14ac:dyDescent="0.25">
      <c r="A1333" s="134" t="s">
        <v>764</v>
      </c>
      <c r="B1333" s="135"/>
      <c r="C1333" s="103" t="s">
        <v>1585</v>
      </c>
      <c r="D1333" s="104"/>
      <c r="E1333" s="104"/>
      <c r="F1333" s="11" t="s">
        <v>1813</v>
      </c>
      <c r="G1333" s="143">
        <v>8.77</v>
      </c>
      <c r="H1333" s="137"/>
      <c r="I1333" s="8">
        <v>8.77</v>
      </c>
      <c r="J1333" s="143">
        <v>0.19</v>
      </c>
      <c r="K1333" s="137"/>
      <c r="L1333" s="137"/>
      <c r="M1333" s="137"/>
      <c r="N1333" s="137"/>
      <c r="O1333" s="137"/>
      <c r="P1333" s="100">
        <v>8.9600000000000009</v>
      </c>
      <c r="Q1333" s="101"/>
      <c r="R1333" s="101"/>
      <c r="S1333" s="101"/>
      <c r="T1333" s="101"/>
      <c r="U1333" s="101"/>
    </row>
    <row r="1334" spans="1:21" s="1" customFormat="1" ht="41.25" hidden="1" customHeight="1" x14ac:dyDescent="0.25">
      <c r="A1334" s="134" t="s">
        <v>765</v>
      </c>
      <c r="B1334" s="135"/>
      <c r="C1334" s="103" t="s">
        <v>1586</v>
      </c>
      <c r="D1334" s="104"/>
      <c r="E1334" s="104"/>
      <c r="F1334" s="11" t="s">
        <v>1813</v>
      </c>
      <c r="G1334" s="143">
        <v>7.19</v>
      </c>
      <c r="H1334" s="137"/>
      <c r="I1334" s="8">
        <v>7.19</v>
      </c>
      <c r="J1334" s="143">
        <v>0.19</v>
      </c>
      <c r="K1334" s="137"/>
      <c r="L1334" s="137"/>
      <c r="M1334" s="137"/>
      <c r="N1334" s="137"/>
      <c r="O1334" s="137"/>
      <c r="P1334" s="100">
        <v>7.38</v>
      </c>
      <c r="Q1334" s="101"/>
      <c r="R1334" s="101"/>
      <c r="S1334" s="101"/>
      <c r="T1334" s="101"/>
      <c r="U1334" s="101"/>
    </row>
    <row r="1335" spans="1:21" s="1" customFormat="1" ht="39.75" hidden="1" customHeight="1" x14ac:dyDescent="0.25">
      <c r="A1335" s="134" t="s">
        <v>766</v>
      </c>
      <c r="B1335" s="135"/>
      <c r="C1335" s="103" t="s">
        <v>1587</v>
      </c>
      <c r="D1335" s="104"/>
      <c r="E1335" s="104"/>
      <c r="F1335" s="11" t="s">
        <v>1813</v>
      </c>
      <c r="G1335" s="143">
        <v>8.77</v>
      </c>
      <c r="H1335" s="137"/>
      <c r="I1335" s="8">
        <v>8.77</v>
      </c>
      <c r="J1335" s="143">
        <v>0.32</v>
      </c>
      <c r="K1335" s="137"/>
      <c r="L1335" s="137"/>
      <c r="M1335" s="137"/>
      <c r="N1335" s="137"/>
      <c r="O1335" s="137"/>
      <c r="P1335" s="100">
        <v>9.09</v>
      </c>
      <c r="Q1335" s="101"/>
      <c r="R1335" s="101"/>
      <c r="S1335" s="101"/>
      <c r="T1335" s="101"/>
      <c r="U1335" s="101"/>
    </row>
    <row r="1336" spans="1:21" s="1" customFormat="1" ht="37.5" hidden="1" customHeight="1" x14ac:dyDescent="0.25">
      <c r="A1336" s="134" t="s">
        <v>767</v>
      </c>
      <c r="B1336" s="135"/>
      <c r="C1336" s="103" t="s">
        <v>1588</v>
      </c>
      <c r="D1336" s="104"/>
      <c r="E1336" s="104"/>
      <c r="F1336" s="11" t="s">
        <v>1813</v>
      </c>
      <c r="G1336" s="143">
        <v>7.19</v>
      </c>
      <c r="H1336" s="137"/>
      <c r="I1336" s="8">
        <v>7.19</v>
      </c>
      <c r="J1336" s="143">
        <v>0.32</v>
      </c>
      <c r="K1336" s="137"/>
      <c r="L1336" s="137"/>
      <c r="M1336" s="137"/>
      <c r="N1336" s="137"/>
      <c r="O1336" s="137"/>
      <c r="P1336" s="100">
        <v>7.51</v>
      </c>
      <c r="Q1336" s="101"/>
      <c r="R1336" s="101"/>
      <c r="S1336" s="101"/>
      <c r="T1336" s="101"/>
      <c r="U1336" s="101"/>
    </row>
    <row r="1337" spans="1:21" s="1" customFormat="1" ht="78" hidden="1" customHeight="1" x14ac:dyDescent="0.25">
      <c r="A1337" s="134" t="s">
        <v>768</v>
      </c>
      <c r="B1337" s="135"/>
      <c r="C1337" s="103" t="s">
        <v>1589</v>
      </c>
      <c r="D1337" s="104"/>
      <c r="E1337" s="104"/>
      <c r="F1337" s="11" t="s">
        <v>1813</v>
      </c>
      <c r="G1337" s="143">
        <v>14.61</v>
      </c>
      <c r="H1337" s="137"/>
      <c r="I1337" s="8">
        <v>14.61</v>
      </c>
      <c r="J1337" s="143">
        <v>0.32</v>
      </c>
      <c r="K1337" s="137"/>
      <c r="L1337" s="137"/>
      <c r="M1337" s="137"/>
      <c r="N1337" s="137"/>
      <c r="O1337" s="137"/>
      <c r="P1337" s="100">
        <v>14.93</v>
      </c>
      <c r="Q1337" s="101"/>
      <c r="R1337" s="101"/>
      <c r="S1337" s="101"/>
      <c r="T1337" s="101"/>
      <c r="U1337" s="101"/>
    </row>
    <row r="1338" spans="1:21" s="1" customFormat="1" ht="75.75" hidden="1" customHeight="1" x14ac:dyDescent="0.25">
      <c r="A1338" s="134" t="s">
        <v>769</v>
      </c>
      <c r="B1338" s="135"/>
      <c r="C1338" s="103" t="s">
        <v>1590</v>
      </c>
      <c r="D1338" s="104"/>
      <c r="E1338" s="104"/>
      <c r="F1338" s="11" t="s">
        <v>1813</v>
      </c>
      <c r="G1338" s="143">
        <v>11.99</v>
      </c>
      <c r="H1338" s="137"/>
      <c r="I1338" s="8">
        <v>11.99</v>
      </c>
      <c r="J1338" s="143">
        <v>0.32</v>
      </c>
      <c r="K1338" s="137"/>
      <c r="L1338" s="137"/>
      <c r="M1338" s="137"/>
      <c r="N1338" s="137"/>
      <c r="O1338" s="137"/>
      <c r="P1338" s="100">
        <v>12.31</v>
      </c>
      <c r="Q1338" s="101"/>
      <c r="R1338" s="101"/>
      <c r="S1338" s="101"/>
      <c r="T1338" s="101"/>
      <c r="U1338" s="101"/>
    </row>
    <row r="1339" spans="1:21" s="1" customFormat="1" ht="105" hidden="1" customHeight="1" x14ac:dyDescent="0.25">
      <c r="A1339" s="134" t="s">
        <v>770</v>
      </c>
      <c r="B1339" s="135"/>
      <c r="C1339" s="103" t="s">
        <v>1591</v>
      </c>
      <c r="D1339" s="104"/>
      <c r="E1339" s="104"/>
      <c r="F1339" s="11" t="s">
        <v>1813</v>
      </c>
      <c r="G1339" s="143">
        <v>14.61</v>
      </c>
      <c r="H1339" s="137"/>
      <c r="I1339" s="8">
        <v>14.61</v>
      </c>
      <c r="J1339" s="143">
        <v>0.25</v>
      </c>
      <c r="K1339" s="137"/>
      <c r="L1339" s="137"/>
      <c r="M1339" s="137"/>
      <c r="N1339" s="137"/>
      <c r="O1339" s="137"/>
      <c r="P1339" s="100">
        <v>14.86</v>
      </c>
      <c r="Q1339" s="101"/>
      <c r="R1339" s="101"/>
      <c r="S1339" s="101"/>
      <c r="T1339" s="101"/>
      <c r="U1339" s="101"/>
    </row>
    <row r="1340" spans="1:21" s="1" customFormat="1" ht="101.25" hidden="1" customHeight="1" x14ac:dyDescent="0.25">
      <c r="A1340" s="134" t="s">
        <v>771</v>
      </c>
      <c r="B1340" s="135"/>
      <c r="C1340" s="103" t="s">
        <v>1592</v>
      </c>
      <c r="D1340" s="104"/>
      <c r="E1340" s="104"/>
      <c r="F1340" s="11" t="s">
        <v>1813</v>
      </c>
      <c r="G1340" s="143">
        <v>11.99</v>
      </c>
      <c r="H1340" s="137"/>
      <c r="I1340" s="8">
        <v>11.99</v>
      </c>
      <c r="J1340" s="143">
        <v>0.25</v>
      </c>
      <c r="K1340" s="137"/>
      <c r="L1340" s="137"/>
      <c r="M1340" s="137"/>
      <c r="N1340" s="137"/>
      <c r="O1340" s="137"/>
      <c r="P1340" s="100">
        <v>12.24</v>
      </c>
      <c r="Q1340" s="101"/>
      <c r="R1340" s="101"/>
      <c r="S1340" s="101"/>
      <c r="T1340" s="101"/>
      <c r="U1340" s="101"/>
    </row>
    <row r="1341" spans="1:21" s="1" customFormat="1" ht="25.5" hidden="1" customHeight="1" x14ac:dyDescent="0.25">
      <c r="A1341" s="165">
        <v>3</v>
      </c>
      <c r="B1341" s="166"/>
      <c r="C1341" s="129" t="s">
        <v>1593</v>
      </c>
      <c r="D1341" s="130"/>
      <c r="E1341" s="130"/>
      <c r="F1341" s="4"/>
      <c r="G1341" s="136"/>
      <c r="H1341" s="136"/>
      <c r="I1341" s="5"/>
      <c r="J1341" s="136"/>
      <c r="K1341" s="136"/>
      <c r="L1341" s="136"/>
      <c r="M1341" s="136"/>
      <c r="N1341" s="136"/>
      <c r="O1341" s="136"/>
      <c r="P1341" s="126"/>
      <c r="Q1341" s="126"/>
      <c r="R1341" s="126"/>
      <c r="S1341" s="126"/>
      <c r="T1341" s="126"/>
      <c r="U1341" s="126"/>
    </row>
    <row r="1342" spans="1:21" s="1" customFormat="1" ht="51.75" hidden="1" customHeight="1" x14ac:dyDescent="0.25">
      <c r="A1342" s="134" t="s">
        <v>5</v>
      </c>
      <c r="B1342" s="135"/>
      <c r="C1342" s="103" t="s">
        <v>1594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51.75" hidden="1" customHeight="1" x14ac:dyDescent="0.25">
      <c r="A1343" s="134" t="s">
        <v>8</v>
      </c>
      <c r="B1343" s="135"/>
      <c r="C1343" s="103" t="s">
        <v>1595</v>
      </c>
      <c r="D1343" s="104"/>
      <c r="E1343" s="104"/>
      <c r="F1343" s="11" t="s">
        <v>1813</v>
      </c>
      <c r="G1343" s="143">
        <v>4.79</v>
      </c>
      <c r="H1343" s="137"/>
      <c r="I1343" s="8">
        <v>4.79</v>
      </c>
      <c r="J1343" s="143">
        <v>0.13</v>
      </c>
      <c r="K1343" s="137"/>
      <c r="L1343" s="137"/>
      <c r="M1343" s="137"/>
      <c r="N1343" s="137"/>
      <c r="O1343" s="137"/>
      <c r="P1343" s="100">
        <v>4.92</v>
      </c>
      <c r="Q1343" s="101"/>
      <c r="R1343" s="101"/>
      <c r="S1343" s="101"/>
      <c r="T1343" s="101"/>
      <c r="U1343" s="101"/>
    </row>
    <row r="1344" spans="1:21" s="1" customFormat="1" ht="52.5" hidden="1" customHeight="1" x14ac:dyDescent="0.25">
      <c r="A1344" s="134" t="s">
        <v>15</v>
      </c>
      <c r="B1344" s="135"/>
      <c r="C1344" s="103" t="s">
        <v>1596</v>
      </c>
      <c r="D1344" s="104"/>
      <c r="E1344" s="104"/>
      <c r="F1344" s="11" t="s">
        <v>1813</v>
      </c>
      <c r="G1344" s="143">
        <v>7.31</v>
      </c>
      <c r="H1344" s="137"/>
      <c r="I1344" s="8">
        <v>7.31</v>
      </c>
      <c r="J1344" s="143">
        <v>0.25</v>
      </c>
      <c r="K1344" s="137"/>
      <c r="L1344" s="137"/>
      <c r="M1344" s="137"/>
      <c r="N1344" s="137"/>
      <c r="O1344" s="137"/>
      <c r="P1344" s="100">
        <v>7.56</v>
      </c>
      <c r="Q1344" s="101"/>
      <c r="R1344" s="101"/>
      <c r="S1344" s="101"/>
      <c r="T1344" s="101"/>
      <c r="U1344" s="101"/>
    </row>
    <row r="1345" spans="1:21" s="1" customFormat="1" ht="51.75" hidden="1" customHeight="1" x14ac:dyDescent="0.25">
      <c r="A1345" s="134" t="s">
        <v>24</v>
      </c>
      <c r="B1345" s="135"/>
      <c r="C1345" s="103" t="s">
        <v>1597</v>
      </c>
      <c r="D1345" s="104"/>
      <c r="E1345" s="104"/>
      <c r="F1345" s="11" t="s">
        <v>1813</v>
      </c>
      <c r="G1345" s="143">
        <v>5.99</v>
      </c>
      <c r="H1345" s="137"/>
      <c r="I1345" s="8">
        <v>5.99</v>
      </c>
      <c r="J1345" s="143">
        <v>0.25</v>
      </c>
      <c r="K1345" s="137"/>
      <c r="L1345" s="137"/>
      <c r="M1345" s="137"/>
      <c r="N1345" s="137"/>
      <c r="O1345" s="137"/>
      <c r="P1345" s="100">
        <v>6.24</v>
      </c>
      <c r="Q1345" s="101"/>
      <c r="R1345" s="101"/>
      <c r="S1345" s="101"/>
      <c r="T1345" s="101"/>
      <c r="U1345" s="101"/>
    </row>
    <row r="1346" spans="1:21" s="1" customFormat="1" ht="38.25" hidden="1" customHeight="1" x14ac:dyDescent="0.25">
      <c r="A1346" s="134" t="s">
        <v>26</v>
      </c>
      <c r="B1346" s="135"/>
      <c r="C1346" s="103" t="s">
        <v>1598</v>
      </c>
      <c r="D1346" s="104"/>
      <c r="E1346" s="104"/>
      <c r="F1346" s="11" t="s">
        <v>1813</v>
      </c>
      <c r="G1346" s="143">
        <v>2.93</v>
      </c>
      <c r="H1346" s="137"/>
      <c r="I1346" s="8">
        <v>2.93</v>
      </c>
      <c r="J1346" s="143">
        <v>0.13</v>
      </c>
      <c r="K1346" s="137"/>
      <c r="L1346" s="137"/>
      <c r="M1346" s="137"/>
      <c r="N1346" s="137"/>
      <c r="O1346" s="137"/>
      <c r="P1346" s="100">
        <v>3.06</v>
      </c>
      <c r="Q1346" s="101"/>
      <c r="R1346" s="101"/>
      <c r="S1346" s="101"/>
      <c r="T1346" s="101"/>
      <c r="U1346" s="101"/>
    </row>
    <row r="1347" spans="1:21" s="1" customFormat="1" ht="41.25" hidden="1" customHeight="1" x14ac:dyDescent="0.25">
      <c r="A1347" s="134" t="s">
        <v>629</v>
      </c>
      <c r="B1347" s="135"/>
      <c r="C1347" s="103" t="s">
        <v>1599</v>
      </c>
      <c r="D1347" s="104"/>
      <c r="E1347" s="104"/>
      <c r="F1347" s="11" t="s">
        <v>1813</v>
      </c>
      <c r="G1347" s="143">
        <v>2.4</v>
      </c>
      <c r="H1347" s="137"/>
      <c r="I1347" s="8">
        <v>2.4</v>
      </c>
      <c r="J1347" s="143">
        <v>0.13</v>
      </c>
      <c r="K1347" s="137"/>
      <c r="L1347" s="137"/>
      <c r="M1347" s="137"/>
      <c r="N1347" s="137"/>
      <c r="O1347" s="137"/>
      <c r="P1347" s="100">
        <v>2.5299999999999998</v>
      </c>
      <c r="Q1347" s="101"/>
      <c r="R1347" s="101"/>
      <c r="S1347" s="101"/>
      <c r="T1347" s="101"/>
      <c r="U1347" s="101"/>
    </row>
    <row r="1348" spans="1:21" s="1" customFormat="1" ht="27" hidden="1" customHeight="1" x14ac:dyDescent="0.25">
      <c r="A1348" s="134" t="s">
        <v>630</v>
      </c>
      <c r="B1348" s="135"/>
      <c r="C1348" s="103" t="s">
        <v>1600</v>
      </c>
      <c r="D1348" s="104"/>
      <c r="E1348" s="104"/>
      <c r="F1348" s="11" t="s">
        <v>1813</v>
      </c>
      <c r="G1348" s="143">
        <v>2.93</v>
      </c>
      <c r="H1348" s="137"/>
      <c r="I1348" s="8">
        <v>2.93</v>
      </c>
      <c r="J1348" s="143">
        <v>0.13</v>
      </c>
      <c r="K1348" s="137"/>
      <c r="L1348" s="137"/>
      <c r="M1348" s="137"/>
      <c r="N1348" s="137"/>
      <c r="O1348" s="137"/>
      <c r="P1348" s="100">
        <v>3.06</v>
      </c>
      <c r="Q1348" s="101"/>
      <c r="R1348" s="101"/>
      <c r="S1348" s="101"/>
      <c r="T1348" s="101"/>
      <c r="U1348" s="101"/>
    </row>
    <row r="1349" spans="1:21" s="1" customFormat="1" ht="25.5" hidden="1" customHeight="1" x14ac:dyDescent="0.25">
      <c r="A1349" s="134" t="s">
        <v>772</v>
      </c>
      <c r="B1349" s="135"/>
      <c r="C1349" s="103" t="s">
        <v>1601</v>
      </c>
      <c r="D1349" s="104"/>
      <c r="E1349" s="104"/>
      <c r="F1349" s="11" t="s">
        <v>1813</v>
      </c>
      <c r="G1349" s="143">
        <v>2.4</v>
      </c>
      <c r="H1349" s="137"/>
      <c r="I1349" s="8">
        <v>2.4</v>
      </c>
      <c r="J1349" s="143">
        <v>0.13</v>
      </c>
      <c r="K1349" s="137"/>
      <c r="L1349" s="137"/>
      <c r="M1349" s="137"/>
      <c r="N1349" s="137"/>
      <c r="O1349" s="137"/>
      <c r="P1349" s="100">
        <v>2.5299999999999998</v>
      </c>
      <c r="Q1349" s="101"/>
      <c r="R1349" s="101"/>
      <c r="S1349" s="101"/>
      <c r="T1349" s="101"/>
      <c r="U1349" s="101"/>
    </row>
    <row r="1350" spans="1:21" s="1" customFormat="1" ht="27" hidden="1" customHeight="1" x14ac:dyDescent="0.25">
      <c r="A1350" s="134" t="s">
        <v>773</v>
      </c>
      <c r="B1350" s="135"/>
      <c r="C1350" s="103" t="s">
        <v>1602</v>
      </c>
      <c r="D1350" s="104"/>
      <c r="E1350" s="104"/>
      <c r="F1350" s="11" t="s">
        <v>1813</v>
      </c>
      <c r="G1350" s="143">
        <v>4.3899999999999997</v>
      </c>
      <c r="H1350" s="137"/>
      <c r="I1350" s="8">
        <v>4.3899999999999997</v>
      </c>
      <c r="J1350" s="143">
        <v>0.13</v>
      </c>
      <c r="K1350" s="137"/>
      <c r="L1350" s="137"/>
      <c r="M1350" s="137"/>
      <c r="N1350" s="137"/>
      <c r="O1350" s="137"/>
      <c r="P1350" s="100">
        <v>4.5199999999999996</v>
      </c>
      <c r="Q1350" s="101"/>
      <c r="R1350" s="101"/>
      <c r="S1350" s="101"/>
      <c r="T1350" s="101"/>
      <c r="U1350" s="101"/>
    </row>
    <row r="1351" spans="1:21" s="1" customFormat="1" ht="27.75" hidden="1" customHeight="1" x14ac:dyDescent="0.25">
      <c r="A1351" s="134" t="s">
        <v>774</v>
      </c>
      <c r="B1351" s="135"/>
      <c r="C1351" s="103" t="s">
        <v>1887</v>
      </c>
      <c r="D1351" s="104"/>
      <c r="E1351" s="104"/>
      <c r="F1351" s="11" t="s">
        <v>1813</v>
      </c>
      <c r="G1351" s="143">
        <v>5.84</v>
      </c>
      <c r="H1351" s="137"/>
      <c r="I1351" s="8">
        <v>5.84</v>
      </c>
      <c r="J1351" s="143">
        <v>0.25</v>
      </c>
      <c r="K1351" s="137"/>
      <c r="L1351" s="137"/>
      <c r="M1351" s="137"/>
      <c r="N1351" s="137"/>
      <c r="O1351" s="137"/>
      <c r="P1351" s="100">
        <v>6.09</v>
      </c>
      <c r="Q1351" s="101"/>
      <c r="R1351" s="101"/>
      <c r="S1351" s="101"/>
      <c r="T1351" s="101"/>
      <c r="U1351" s="101"/>
    </row>
    <row r="1352" spans="1:21" s="1" customFormat="1" ht="40.5" hidden="1" customHeight="1" x14ac:dyDescent="0.25">
      <c r="A1352" s="134" t="s">
        <v>775</v>
      </c>
      <c r="B1352" s="135"/>
      <c r="C1352" s="103" t="s">
        <v>1603</v>
      </c>
      <c r="D1352" s="104"/>
      <c r="E1352" s="104"/>
      <c r="F1352" s="11" t="s">
        <v>1813</v>
      </c>
      <c r="G1352" s="143">
        <v>5.84</v>
      </c>
      <c r="H1352" s="137"/>
      <c r="I1352" s="8">
        <v>5.84</v>
      </c>
      <c r="J1352" s="143">
        <v>0.13</v>
      </c>
      <c r="K1352" s="137"/>
      <c r="L1352" s="137"/>
      <c r="M1352" s="137"/>
      <c r="N1352" s="137"/>
      <c r="O1352" s="137"/>
      <c r="P1352" s="100">
        <v>5.97</v>
      </c>
      <c r="Q1352" s="101"/>
      <c r="R1352" s="101"/>
      <c r="S1352" s="101"/>
      <c r="T1352" s="101"/>
      <c r="U1352" s="101"/>
    </row>
    <row r="1353" spans="1:21" s="1" customFormat="1" ht="41.25" hidden="1" customHeight="1" x14ac:dyDescent="0.25">
      <c r="A1353" s="134" t="s">
        <v>776</v>
      </c>
      <c r="B1353" s="135"/>
      <c r="C1353" s="103" t="s">
        <v>1604</v>
      </c>
      <c r="D1353" s="104"/>
      <c r="E1353" s="104"/>
      <c r="F1353" s="11" t="s">
        <v>1813</v>
      </c>
      <c r="G1353" s="143">
        <v>5.84</v>
      </c>
      <c r="H1353" s="137"/>
      <c r="I1353" s="8">
        <v>5.84</v>
      </c>
      <c r="J1353" s="143">
        <v>0.13</v>
      </c>
      <c r="K1353" s="137"/>
      <c r="L1353" s="137"/>
      <c r="M1353" s="137"/>
      <c r="N1353" s="137"/>
      <c r="O1353" s="137"/>
      <c r="P1353" s="100">
        <v>5.97</v>
      </c>
      <c r="Q1353" s="101"/>
      <c r="R1353" s="101"/>
      <c r="S1353" s="101"/>
      <c r="T1353" s="101"/>
      <c r="U1353" s="101"/>
    </row>
    <row r="1354" spans="1:21" s="1" customFormat="1" ht="28.5" hidden="1" customHeight="1" x14ac:dyDescent="0.25">
      <c r="A1354" s="134" t="s">
        <v>777</v>
      </c>
      <c r="B1354" s="135"/>
      <c r="C1354" s="103" t="s">
        <v>1605</v>
      </c>
      <c r="D1354" s="104"/>
      <c r="E1354" s="104"/>
      <c r="F1354" s="11" t="s">
        <v>1813</v>
      </c>
      <c r="G1354" s="143">
        <v>2.93</v>
      </c>
      <c r="H1354" s="137"/>
      <c r="I1354" s="8">
        <v>2.93</v>
      </c>
      <c r="J1354" s="143">
        <v>0.13</v>
      </c>
      <c r="K1354" s="137"/>
      <c r="L1354" s="137"/>
      <c r="M1354" s="137"/>
      <c r="N1354" s="137"/>
      <c r="O1354" s="137"/>
      <c r="P1354" s="100">
        <v>3.06</v>
      </c>
      <c r="Q1354" s="101"/>
      <c r="R1354" s="101"/>
      <c r="S1354" s="101"/>
      <c r="T1354" s="101"/>
      <c r="U1354" s="101"/>
    </row>
    <row r="1355" spans="1:21" s="1" customFormat="1" ht="27" hidden="1" customHeight="1" x14ac:dyDescent="0.25">
      <c r="A1355" s="134" t="s">
        <v>778</v>
      </c>
      <c r="B1355" s="135"/>
      <c r="C1355" s="103" t="s">
        <v>1606</v>
      </c>
      <c r="D1355" s="104"/>
      <c r="E1355" s="104"/>
      <c r="F1355" s="11" t="s">
        <v>1813</v>
      </c>
      <c r="G1355" s="143">
        <v>2.4</v>
      </c>
      <c r="H1355" s="137"/>
      <c r="I1355" s="8">
        <v>2.4</v>
      </c>
      <c r="J1355" s="143">
        <v>0.13</v>
      </c>
      <c r="K1355" s="137"/>
      <c r="L1355" s="137"/>
      <c r="M1355" s="137"/>
      <c r="N1355" s="137"/>
      <c r="O1355" s="137"/>
      <c r="P1355" s="100">
        <v>2.5299999999999998</v>
      </c>
      <c r="Q1355" s="101"/>
      <c r="R1355" s="101"/>
      <c r="S1355" s="101"/>
      <c r="T1355" s="101"/>
      <c r="U1355" s="101"/>
    </row>
    <row r="1356" spans="1:21" s="1" customFormat="1" ht="39.75" hidden="1" customHeight="1" x14ac:dyDescent="0.25">
      <c r="A1356" s="134" t="s">
        <v>779</v>
      </c>
      <c r="B1356" s="135"/>
      <c r="C1356" s="103" t="s">
        <v>1607</v>
      </c>
      <c r="D1356" s="104"/>
      <c r="E1356" s="104"/>
      <c r="F1356" s="11" t="s">
        <v>1813</v>
      </c>
      <c r="G1356" s="143">
        <v>2.93</v>
      </c>
      <c r="H1356" s="137"/>
      <c r="I1356" s="8">
        <v>2.93</v>
      </c>
      <c r="J1356" s="143">
        <v>0.13</v>
      </c>
      <c r="K1356" s="137"/>
      <c r="L1356" s="137"/>
      <c r="M1356" s="137"/>
      <c r="N1356" s="137"/>
      <c r="O1356" s="137"/>
      <c r="P1356" s="100">
        <v>3.06</v>
      </c>
      <c r="Q1356" s="101"/>
      <c r="R1356" s="101"/>
      <c r="S1356" s="101"/>
      <c r="T1356" s="101"/>
      <c r="U1356" s="101"/>
    </row>
    <row r="1357" spans="1:21" s="1" customFormat="1" ht="40.5" hidden="1" customHeight="1" x14ac:dyDescent="0.25">
      <c r="A1357" s="134" t="s">
        <v>780</v>
      </c>
      <c r="B1357" s="135"/>
      <c r="C1357" s="103" t="s">
        <v>1608</v>
      </c>
      <c r="D1357" s="104"/>
      <c r="E1357" s="104"/>
      <c r="F1357" s="11" t="s">
        <v>1813</v>
      </c>
      <c r="G1357" s="143">
        <v>2.4</v>
      </c>
      <c r="H1357" s="137"/>
      <c r="I1357" s="8">
        <v>2.4</v>
      </c>
      <c r="J1357" s="143">
        <v>0.13</v>
      </c>
      <c r="K1357" s="137"/>
      <c r="L1357" s="137"/>
      <c r="M1357" s="137"/>
      <c r="N1357" s="137"/>
      <c r="O1357" s="137"/>
      <c r="P1357" s="100">
        <v>2.5299999999999998</v>
      </c>
      <c r="Q1357" s="101"/>
      <c r="R1357" s="101"/>
      <c r="S1357" s="101"/>
      <c r="T1357" s="101"/>
      <c r="U1357" s="101"/>
    </row>
    <row r="1358" spans="1:21" s="1" customFormat="1" ht="64.5" hidden="1" customHeight="1" x14ac:dyDescent="0.25">
      <c r="A1358" s="134" t="s">
        <v>781</v>
      </c>
      <c r="B1358" s="135"/>
      <c r="C1358" s="103" t="s">
        <v>1609</v>
      </c>
      <c r="D1358" s="104"/>
      <c r="E1358" s="104"/>
      <c r="F1358" s="11" t="s">
        <v>1813</v>
      </c>
      <c r="G1358" s="143">
        <v>8.66</v>
      </c>
      <c r="H1358" s="137"/>
      <c r="I1358" s="8">
        <v>8.66</v>
      </c>
      <c r="J1358" s="143">
        <v>0.66</v>
      </c>
      <c r="K1358" s="137"/>
      <c r="L1358" s="137"/>
      <c r="M1358" s="137"/>
      <c r="N1358" s="137"/>
      <c r="O1358" s="137"/>
      <c r="P1358" s="100">
        <v>9.32</v>
      </c>
      <c r="Q1358" s="101"/>
      <c r="R1358" s="101"/>
      <c r="S1358" s="101"/>
      <c r="T1358" s="101"/>
      <c r="U1358" s="101"/>
    </row>
    <row r="1359" spans="1:21" s="1" customFormat="1" ht="62.25" hidden="1" customHeight="1" x14ac:dyDescent="0.25">
      <c r="A1359" s="134" t="s">
        <v>782</v>
      </c>
      <c r="B1359" s="135"/>
      <c r="C1359" s="103" t="s">
        <v>1610</v>
      </c>
      <c r="D1359" s="104"/>
      <c r="E1359" s="104"/>
      <c r="F1359" s="11" t="s">
        <v>1813</v>
      </c>
      <c r="G1359" s="143">
        <v>12.13</v>
      </c>
      <c r="H1359" s="137"/>
      <c r="I1359" s="8">
        <v>12.13</v>
      </c>
      <c r="J1359" s="143">
        <v>0.79</v>
      </c>
      <c r="K1359" s="137"/>
      <c r="L1359" s="137"/>
      <c r="M1359" s="137"/>
      <c r="N1359" s="137"/>
      <c r="O1359" s="137"/>
      <c r="P1359" s="100">
        <v>12.92</v>
      </c>
      <c r="Q1359" s="101"/>
      <c r="R1359" s="101"/>
      <c r="S1359" s="101"/>
      <c r="T1359" s="101"/>
      <c r="U1359" s="101"/>
    </row>
    <row r="1360" spans="1:21" s="1" customFormat="1" ht="27" hidden="1" customHeight="1" x14ac:dyDescent="0.25">
      <c r="A1360" s="165">
        <v>4</v>
      </c>
      <c r="B1360" s="166"/>
      <c r="C1360" s="129" t="s">
        <v>1611</v>
      </c>
      <c r="D1360" s="130"/>
      <c r="E1360" s="130"/>
      <c r="F1360" s="4"/>
      <c r="G1360" s="136"/>
      <c r="H1360" s="136"/>
      <c r="I1360" s="5"/>
      <c r="J1360" s="136"/>
      <c r="K1360" s="136"/>
      <c r="L1360" s="136"/>
      <c r="M1360" s="136"/>
      <c r="N1360" s="136"/>
      <c r="O1360" s="136"/>
      <c r="P1360" s="126"/>
      <c r="Q1360" s="126"/>
      <c r="R1360" s="126"/>
      <c r="S1360" s="126"/>
      <c r="T1360" s="126"/>
      <c r="U1360" s="126"/>
    </row>
    <row r="1361" spans="1:21" s="1" customFormat="1" ht="62.25" hidden="1" customHeight="1" x14ac:dyDescent="0.25">
      <c r="A1361" s="134" t="s">
        <v>28</v>
      </c>
      <c r="B1361" s="135"/>
      <c r="C1361" s="103" t="s">
        <v>1612</v>
      </c>
      <c r="D1361" s="104"/>
      <c r="E1361" s="104"/>
      <c r="F1361" s="11" t="s">
        <v>1813</v>
      </c>
      <c r="G1361" s="143">
        <v>8.77</v>
      </c>
      <c r="H1361" s="137"/>
      <c r="I1361" s="8">
        <v>8.77</v>
      </c>
      <c r="J1361" s="143">
        <v>0.13</v>
      </c>
      <c r="K1361" s="137"/>
      <c r="L1361" s="137"/>
      <c r="M1361" s="137"/>
      <c r="N1361" s="137"/>
      <c r="O1361" s="137"/>
      <c r="P1361" s="100">
        <v>8.9</v>
      </c>
      <c r="Q1361" s="101"/>
      <c r="R1361" s="101"/>
      <c r="S1361" s="101"/>
      <c r="T1361" s="101"/>
      <c r="U1361" s="101"/>
    </row>
    <row r="1362" spans="1:21" s="1" customFormat="1" ht="51.75" hidden="1" customHeight="1" x14ac:dyDescent="0.25">
      <c r="A1362" s="134" t="s">
        <v>29</v>
      </c>
      <c r="B1362" s="135"/>
      <c r="C1362" s="103" t="s">
        <v>1613</v>
      </c>
      <c r="D1362" s="104"/>
      <c r="E1362" s="104"/>
      <c r="F1362" s="11" t="s">
        <v>1813</v>
      </c>
      <c r="G1362" s="143">
        <v>13.16</v>
      </c>
      <c r="H1362" s="137"/>
      <c r="I1362" s="8">
        <v>13.16</v>
      </c>
      <c r="J1362" s="143">
        <v>0.13</v>
      </c>
      <c r="K1362" s="137"/>
      <c r="L1362" s="137"/>
      <c r="M1362" s="137"/>
      <c r="N1362" s="137"/>
      <c r="O1362" s="137"/>
      <c r="P1362" s="100">
        <v>13.29</v>
      </c>
      <c r="Q1362" s="101"/>
      <c r="R1362" s="101"/>
      <c r="S1362" s="101"/>
      <c r="T1362" s="101"/>
      <c r="U1362" s="101"/>
    </row>
    <row r="1363" spans="1:21" s="1" customFormat="1" ht="41.25" hidden="1" customHeight="1" x14ac:dyDescent="0.25">
      <c r="A1363" s="134" t="s">
        <v>30</v>
      </c>
      <c r="B1363" s="135"/>
      <c r="C1363" s="103" t="s">
        <v>1614</v>
      </c>
      <c r="D1363" s="104"/>
      <c r="E1363" s="104"/>
      <c r="F1363" s="11" t="s">
        <v>1813</v>
      </c>
      <c r="G1363" s="143">
        <v>4.3899999999999997</v>
      </c>
      <c r="H1363" s="137"/>
      <c r="I1363" s="8">
        <v>4.3899999999999997</v>
      </c>
      <c r="J1363" s="143">
        <v>0.13</v>
      </c>
      <c r="K1363" s="137"/>
      <c r="L1363" s="137"/>
      <c r="M1363" s="137"/>
      <c r="N1363" s="137"/>
      <c r="O1363" s="137"/>
      <c r="P1363" s="100">
        <v>4.5199999999999996</v>
      </c>
      <c r="Q1363" s="101"/>
      <c r="R1363" s="101"/>
      <c r="S1363" s="101"/>
      <c r="T1363" s="101"/>
      <c r="U1363" s="101"/>
    </row>
    <row r="1364" spans="1:21" s="1" customFormat="1" ht="39" hidden="1" customHeight="1" x14ac:dyDescent="0.25">
      <c r="A1364" s="134" t="s">
        <v>77</v>
      </c>
      <c r="B1364" s="135"/>
      <c r="C1364" s="103" t="s">
        <v>1615</v>
      </c>
      <c r="D1364" s="104"/>
      <c r="E1364" s="104"/>
      <c r="F1364" s="11" t="s">
        <v>1813</v>
      </c>
      <c r="G1364" s="143">
        <v>7.31</v>
      </c>
      <c r="H1364" s="137"/>
      <c r="I1364" s="8">
        <v>7.31</v>
      </c>
      <c r="J1364" s="143">
        <v>0.13</v>
      </c>
      <c r="K1364" s="137"/>
      <c r="L1364" s="137"/>
      <c r="M1364" s="137"/>
      <c r="N1364" s="137"/>
      <c r="O1364" s="137"/>
      <c r="P1364" s="100">
        <v>7.44</v>
      </c>
      <c r="Q1364" s="101"/>
      <c r="R1364" s="101"/>
      <c r="S1364" s="101"/>
      <c r="T1364" s="101"/>
      <c r="U1364" s="101"/>
    </row>
    <row r="1365" spans="1:21" s="1" customFormat="1" ht="39.75" hidden="1" customHeight="1" x14ac:dyDescent="0.25">
      <c r="A1365" s="134" t="s">
        <v>81</v>
      </c>
      <c r="B1365" s="135"/>
      <c r="C1365" s="103" t="s">
        <v>1616</v>
      </c>
      <c r="D1365" s="104"/>
      <c r="E1365" s="104"/>
      <c r="F1365" s="11" t="s">
        <v>1813</v>
      </c>
      <c r="G1365" s="143">
        <v>8.77</v>
      </c>
      <c r="H1365" s="137"/>
      <c r="I1365" s="8">
        <v>8.77</v>
      </c>
      <c r="J1365" s="143">
        <v>0.13</v>
      </c>
      <c r="K1365" s="137"/>
      <c r="L1365" s="137"/>
      <c r="M1365" s="137"/>
      <c r="N1365" s="137"/>
      <c r="O1365" s="137"/>
      <c r="P1365" s="100">
        <v>8.9</v>
      </c>
      <c r="Q1365" s="101"/>
      <c r="R1365" s="101"/>
      <c r="S1365" s="101"/>
      <c r="T1365" s="101"/>
      <c r="U1365" s="101"/>
    </row>
    <row r="1366" spans="1:21" s="1" customFormat="1" ht="27.75" hidden="1" customHeight="1" x14ac:dyDescent="0.25">
      <c r="A1366" s="134" t="s">
        <v>86</v>
      </c>
      <c r="B1366" s="135"/>
      <c r="C1366" s="103" t="s">
        <v>1617</v>
      </c>
      <c r="D1366" s="104"/>
      <c r="E1366" s="104"/>
      <c r="F1366" s="11" t="s">
        <v>1813</v>
      </c>
      <c r="G1366" s="143">
        <v>7.19</v>
      </c>
      <c r="H1366" s="137"/>
      <c r="I1366" s="8">
        <v>7.19</v>
      </c>
      <c r="J1366" s="143">
        <v>0.13</v>
      </c>
      <c r="K1366" s="137"/>
      <c r="L1366" s="137"/>
      <c r="M1366" s="137"/>
      <c r="N1366" s="137"/>
      <c r="O1366" s="137"/>
      <c r="P1366" s="100">
        <v>7.32</v>
      </c>
      <c r="Q1366" s="101"/>
      <c r="R1366" s="101"/>
      <c r="S1366" s="101"/>
      <c r="T1366" s="101"/>
      <c r="U1366" s="101"/>
    </row>
    <row r="1367" spans="1:21" s="1" customFormat="1" ht="89.25" hidden="1" customHeight="1" x14ac:dyDescent="0.25">
      <c r="A1367" s="134" t="s">
        <v>90</v>
      </c>
      <c r="B1367" s="135"/>
      <c r="C1367" s="103" t="s">
        <v>1618</v>
      </c>
      <c r="D1367" s="104"/>
      <c r="E1367" s="104"/>
      <c r="F1367" s="11" t="s">
        <v>1813</v>
      </c>
      <c r="G1367" s="143">
        <v>17.399999999999999</v>
      </c>
      <c r="H1367" s="137"/>
      <c r="I1367" s="8">
        <v>17.399999999999999</v>
      </c>
      <c r="J1367" s="143">
        <v>0.13</v>
      </c>
      <c r="K1367" s="137"/>
      <c r="L1367" s="137"/>
      <c r="M1367" s="137"/>
      <c r="N1367" s="137"/>
      <c r="O1367" s="137"/>
      <c r="P1367" s="100">
        <v>17.53</v>
      </c>
      <c r="Q1367" s="101"/>
      <c r="R1367" s="101"/>
      <c r="S1367" s="101"/>
      <c r="T1367" s="101"/>
      <c r="U1367" s="101"/>
    </row>
    <row r="1368" spans="1:21" s="1" customFormat="1" ht="99.75" hidden="1" customHeight="1" x14ac:dyDescent="0.25">
      <c r="A1368" s="134" t="s">
        <v>101</v>
      </c>
      <c r="B1368" s="135"/>
      <c r="C1368" s="103" t="s">
        <v>1619</v>
      </c>
      <c r="D1368" s="104"/>
      <c r="E1368" s="104"/>
      <c r="F1368" s="11" t="s">
        <v>1813</v>
      </c>
      <c r="G1368" s="143">
        <v>17.54</v>
      </c>
      <c r="H1368" s="137"/>
      <c r="I1368" s="8">
        <v>17.54</v>
      </c>
      <c r="J1368" s="143">
        <v>0.13</v>
      </c>
      <c r="K1368" s="137"/>
      <c r="L1368" s="137"/>
      <c r="M1368" s="137"/>
      <c r="N1368" s="137"/>
      <c r="O1368" s="137"/>
      <c r="P1368" s="100">
        <v>17.670000000000002</v>
      </c>
      <c r="Q1368" s="101"/>
      <c r="R1368" s="101"/>
      <c r="S1368" s="101"/>
      <c r="T1368" s="101"/>
      <c r="U1368" s="101"/>
    </row>
    <row r="1369" spans="1:21" s="1" customFormat="1" ht="87.75" hidden="1" customHeight="1" x14ac:dyDescent="0.25">
      <c r="A1369" s="134" t="s">
        <v>104</v>
      </c>
      <c r="B1369" s="135"/>
      <c r="C1369" s="103" t="s">
        <v>1620</v>
      </c>
      <c r="D1369" s="104"/>
      <c r="E1369" s="104"/>
      <c r="F1369" s="11" t="s">
        <v>1813</v>
      </c>
      <c r="G1369" s="143">
        <v>11.69</v>
      </c>
      <c r="H1369" s="137"/>
      <c r="I1369" s="8">
        <v>11.69</v>
      </c>
      <c r="J1369" s="143">
        <v>0.13</v>
      </c>
      <c r="K1369" s="137"/>
      <c r="L1369" s="137"/>
      <c r="M1369" s="137"/>
      <c r="N1369" s="137"/>
      <c r="O1369" s="137"/>
      <c r="P1369" s="100">
        <v>11.82</v>
      </c>
      <c r="Q1369" s="101"/>
      <c r="R1369" s="101"/>
      <c r="S1369" s="101"/>
      <c r="T1369" s="101"/>
      <c r="U1369" s="101"/>
    </row>
    <row r="1370" spans="1:21" s="1" customFormat="1" ht="90" hidden="1" customHeight="1" x14ac:dyDescent="0.25">
      <c r="A1370" s="134" t="s">
        <v>107</v>
      </c>
      <c r="B1370" s="135"/>
      <c r="C1370" s="103" t="s">
        <v>1621</v>
      </c>
      <c r="D1370" s="104"/>
      <c r="E1370" s="104"/>
      <c r="F1370" s="11" t="s">
        <v>1813</v>
      </c>
      <c r="G1370" s="143">
        <v>11.69</v>
      </c>
      <c r="H1370" s="137"/>
      <c r="I1370" s="8">
        <v>11.69</v>
      </c>
      <c r="J1370" s="143">
        <v>0.13</v>
      </c>
      <c r="K1370" s="137"/>
      <c r="L1370" s="137"/>
      <c r="M1370" s="137"/>
      <c r="N1370" s="137"/>
      <c r="O1370" s="137"/>
      <c r="P1370" s="100">
        <v>11.82</v>
      </c>
      <c r="Q1370" s="101"/>
      <c r="R1370" s="101"/>
      <c r="S1370" s="101"/>
      <c r="T1370" s="101"/>
      <c r="U1370" s="101"/>
    </row>
    <row r="1371" spans="1:21" s="1" customFormat="1" ht="88.5" hidden="1" customHeight="1" x14ac:dyDescent="0.25">
      <c r="A1371" s="134" t="s">
        <v>783</v>
      </c>
      <c r="B1371" s="135"/>
      <c r="C1371" s="103" t="s">
        <v>1622</v>
      </c>
      <c r="D1371" s="104"/>
      <c r="E1371" s="104"/>
      <c r="F1371" s="11" t="s">
        <v>1813</v>
      </c>
      <c r="G1371" s="143">
        <v>11.69</v>
      </c>
      <c r="H1371" s="137"/>
      <c r="I1371" s="8">
        <v>11.69</v>
      </c>
      <c r="J1371" s="143">
        <v>0.13</v>
      </c>
      <c r="K1371" s="137"/>
      <c r="L1371" s="137"/>
      <c r="M1371" s="137"/>
      <c r="N1371" s="137"/>
      <c r="O1371" s="137"/>
      <c r="P1371" s="100">
        <v>11.82</v>
      </c>
      <c r="Q1371" s="101"/>
      <c r="R1371" s="101"/>
      <c r="S1371" s="101"/>
      <c r="T1371" s="101"/>
      <c r="U1371" s="101"/>
    </row>
    <row r="1372" spans="1:21" s="1" customFormat="1" ht="88.5" hidden="1" customHeight="1" x14ac:dyDescent="0.25">
      <c r="A1372" s="134" t="s">
        <v>784</v>
      </c>
      <c r="B1372" s="135"/>
      <c r="C1372" s="103" t="s">
        <v>1623</v>
      </c>
      <c r="D1372" s="104"/>
      <c r="E1372" s="104"/>
      <c r="F1372" s="11" t="s">
        <v>1813</v>
      </c>
      <c r="G1372" s="143">
        <v>11.69</v>
      </c>
      <c r="H1372" s="137"/>
      <c r="I1372" s="8">
        <v>11.69</v>
      </c>
      <c r="J1372" s="143">
        <v>0.13</v>
      </c>
      <c r="K1372" s="137"/>
      <c r="L1372" s="137"/>
      <c r="M1372" s="137"/>
      <c r="N1372" s="137"/>
      <c r="O1372" s="137"/>
      <c r="P1372" s="100">
        <v>11.82</v>
      </c>
      <c r="Q1372" s="101"/>
      <c r="R1372" s="101"/>
      <c r="S1372" s="101"/>
      <c r="T1372" s="101"/>
      <c r="U1372" s="101"/>
    </row>
    <row r="1373" spans="1:21" s="1" customFormat="1" ht="29.25" hidden="1" customHeight="1" x14ac:dyDescent="0.25">
      <c r="A1373" s="134" t="s">
        <v>785</v>
      </c>
      <c r="B1373" s="135"/>
      <c r="C1373" s="103" t="s">
        <v>1624</v>
      </c>
      <c r="D1373" s="104"/>
      <c r="E1373" s="104"/>
      <c r="F1373" s="11" t="s">
        <v>1813</v>
      </c>
      <c r="G1373" s="143">
        <v>4.79</v>
      </c>
      <c r="H1373" s="137"/>
      <c r="I1373" s="8">
        <v>4.79</v>
      </c>
      <c r="J1373" s="143">
        <v>0.13</v>
      </c>
      <c r="K1373" s="137"/>
      <c r="L1373" s="137"/>
      <c r="M1373" s="137"/>
      <c r="N1373" s="137"/>
      <c r="O1373" s="137"/>
      <c r="P1373" s="100">
        <v>4.92</v>
      </c>
      <c r="Q1373" s="101"/>
      <c r="R1373" s="101"/>
      <c r="S1373" s="101"/>
      <c r="T1373" s="101"/>
      <c r="U1373" s="101"/>
    </row>
    <row r="1374" spans="1:21" s="1" customFormat="1" ht="103.5" hidden="1" customHeight="1" x14ac:dyDescent="0.25">
      <c r="A1374" s="134" t="s">
        <v>786</v>
      </c>
      <c r="B1374" s="135"/>
      <c r="C1374" s="103" t="s">
        <v>1625</v>
      </c>
      <c r="D1374" s="104"/>
      <c r="E1374" s="104"/>
      <c r="F1374" s="11" t="s">
        <v>1813</v>
      </c>
      <c r="G1374" s="143">
        <v>5.84</v>
      </c>
      <c r="H1374" s="137"/>
      <c r="I1374" s="8">
        <v>5.84</v>
      </c>
      <c r="J1374" s="143">
        <v>0.13</v>
      </c>
      <c r="K1374" s="137"/>
      <c r="L1374" s="137"/>
      <c r="M1374" s="137"/>
      <c r="N1374" s="137"/>
      <c r="O1374" s="137"/>
      <c r="P1374" s="100">
        <v>5.97</v>
      </c>
      <c r="Q1374" s="101"/>
      <c r="R1374" s="101"/>
      <c r="S1374" s="101"/>
      <c r="T1374" s="101"/>
      <c r="U1374" s="101"/>
    </row>
    <row r="1375" spans="1:21" s="1" customFormat="1" ht="101.25" hidden="1" customHeight="1" x14ac:dyDescent="0.25">
      <c r="A1375" s="134" t="s">
        <v>787</v>
      </c>
      <c r="B1375" s="135"/>
      <c r="C1375" s="103" t="s">
        <v>1626</v>
      </c>
      <c r="D1375" s="104"/>
      <c r="E1375" s="104"/>
      <c r="F1375" s="11" t="s">
        <v>1813</v>
      </c>
      <c r="G1375" s="143">
        <v>5.84</v>
      </c>
      <c r="H1375" s="137"/>
      <c r="I1375" s="8">
        <v>5.84</v>
      </c>
      <c r="J1375" s="143">
        <v>0.13</v>
      </c>
      <c r="K1375" s="137"/>
      <c r="L1375" s="137"/>
      <c r="M1375" s="137"/>
      <c r="N1375" s="137"/>
      <c r="O1375" s="137"/>
      <c r="P1375" s="100">
        <v>5.97</v>
      </c>
      <c r="Q1375" s="101"/>
      <c r="R1375" s="101"/>
      <c r="S1375" s="101"/>
      <c r="T1375" s="101"/>
      <c r="U1375" s="101"/>
    </row>
    <row r="1376" spans="1:21" s="1" customFormat="1" ht="36" hidden="1" customHeight="1" x14ac:dyDescent="0.25">
      <c r="A1376" s="165">
        <v>5</v>
      </c>
      <c r="B1376" s="166"/>
      <c r="C1376" s="129" t="s">
        <v>1627</v>
      </c>
      <c r="D1376" s="130"/>
      <c r="E1376" s="130"/>
      <c r="F1376" s="4"/>
      <c r="G1376" s="136"/>
      <c r="H1376" s="136"/>
      <c r="I1376" s="5"/>
      <c r="J1376" s="136"/>
      <c r="K1376" s="136"/>
      <c r="L1376" s="136"/>
      <c r="M1376" s="136"/>
      <c r="N1376" s="136"/>
      <c r="O1376" s="136"/>
      <c r="P1376" s="126"/>
      <c r="Q1376" s="126"/>
      <c r="R1376" s="126"/>
      <c r="S1376" s="126"/>
      <c r="T1376" s="126"/>
      <c r="U1376" s="126"/>
    </row>
    <row r="1377" spans="1:21" s="1" customFormat="1" ht="27.75" hidden="1" customHeight="1" x14ac:dyDescent="0.25">
      <c r="A1377" s="134" t="s">
        <v>31</v>
      </c>
      <c r="B1377" s="135"/>
      <c r="C1377" s="103" t="s">
        <v>1628</v>
      </c>
      <c r="D1377" s="104"/>
      <c r="E1377" s="104"/>
      <c r="F1377" s="11" t="s">
        <v>1813</v>
      </c>
      <c r="G1377" s="143">
        <v>20.94</v>
      </c>
      <c r="H1377" s="137"/>
      <c r="I1377" s="8">
        <v>20.94</v>
      </c>
      <c r="J1377" s="143">
        <v>3.71</v>
      </c>
      <c r="K1377" s="137"/>
      <c r="L1377" s="137"/>
      <c r="M1377" s="137"/>
      <c r="N1377" s="137"/>
      <c r="O1377" s="137"/>
      <c r="P1377" s="100">
        <v>24.65</v>
      </c>
      <c r="Q1377" s="101"/>
      <c r="R1377" s="101"/>
      <c r="S1377" s="101"/>
      <c r="T1377" s="101"/>
      <c r="U1377" s="101"/>
    </row>
    <row r="1378" spans="1:21" s="1" customFormat="1" ht="15" hidden="1" customHeight="1" x14ac:dyDescent="0.25">
      <c r="A1378" s="186" t="s">
        <v>788</v>
      </c>
      <c r="B1378" s="187"/>
      <c r="C1378" s="187"/>
      <c r="D1378" s="187"/>
      <c r="E1378" s="187"/>
      <c r="F1378" s="187"/>
      <c r="G1378" s="187"/>
      <c r="H1378" s="187"/>
      <c r="I1378" s="187"/>
      <c r="J1378" s="187"/>
      <c r="K1378" s="187"/>
      <c r="L1378" s="187"/>
      <c r="M1378" s="187"/>
      <c r="N1378" s="187"/>
      <c r="O1378" s="187"/>
      <c r="P1378" s="187"/>
      <c r="Q1378" s="187"/>
      <c r="R1378" s="187"/>
      <c r="S1378" s="187"/>
      <c r="T1378" s="187"/>
      <c r="U1378" s="187"/>
    </row>
    <row r="1379" spans="1:21" s="1" customFormat="1" ht="21" hidden="1" customHeight="1" x14ac:dyDescent="0.25">
      <c r="A1379" s="165">
        <v>1</v>
      </c>
      <c r="B1379" s="166"/>
      <c r="C1379" s="164"/>
      <c r="D1379" s="164"/>
      <c r="E1379" s="164"/>
      <c r="F1379" s="7" t="s">
        <v>1829</v>
      </c>
      <c r="G1379" s="143">
        <v>1.92</v>
      </c>
      <c r="H1379" s="137"/>
      <c r="I1379" s="8">
        <v>1.92</v>
      </c>
      <c r="J1379" s="143">
        <v>0.13</v>
      </c>
      <c r="K1379" s="137"/>
      <c r="L1379" s="137"/>
      <c r="M1379" s="137"/>
      <c r="N1379" s="137"/>
      <c r="O1379" s="137"/>
      <c r="P1379" s="100">
        <v>2.0499999999999998</v>
      </c>
      <c r="Q1379" s="101"/>
      <c r="R1379" s="101"/>
      <c r="S1379" s="101"/>
      <c r="T1379" s="101"/>
      <c r="U1379" s="101"/>
    </row>
    <row r="1380" spans="1:21" s="1" customFormat="1" ht="15.75" customHeight="1" x14ac:dyDescent="0.25">
      <c r="A1380" s="186" t="s">
        <v>789</v>
      </c>
      <c r="B1380" s="187"/>
      <c r="C1380" s="187"/>
      <c r="D1380" s="187"/>
      <c r="E1380" s="187"/>
      <c r="F1380" s="187"/>
      <c r="G1380" s="187"/>
      <c r="H1380" s="187"/>
      <c r="I1380" s="187"/>
      <c r="J1380" s="187"/>
      <c r="K1380" s="187"/>
      <c r="L1380" s="187"/>
      <c r="M1380" s="187"/>
      <c r="N1380" s="187"/>
      <c r="O1380" s="187"/>
      <c r="P1380" s="187"/>
      <c r="Q1380" s="187"/>
      <c r="R1380" s="187"/>
      <c r="S1380" s="187"/>
      <c r="T1380" s="187"/>
      <c r="U1380" s="187"/>
    </row>
    <row r="1381" spans="1:21" s="1" customFormat="1" ht="49.5" customHeight="1" x14ac:dyDescent="0.25">
      <c r="A1381" s="165">
        <v>1</v>
      </c>
      <c r="B1381" s="166"/>
      <c r="C1381" s="129" t="s">
        <v>1629</v>
      </c>
      <c r="D1381" s="130"/>
      <c r="E1381" s="130"/>
      <c r="F1381" s="4"/>
      <c r="G1381" s="136"/>
      <c r="H1381" s="136"/>
      <c r="I1381" s="5"/>
      <c r="J1381" s="136"/>
      <c r="K1381" s="136"/>
      <c r="L1381" s="136"/>
      <c r="M1381" s="136"/>
      <c r="N1381" s="136"/>
      <c r="O1381" s="136"/>
      <c r="P1381" s="126"/>
      <c r="Q1381" s="126"/>
      <c r="R1381" s="126"/>
      <c r="S1381" s="126"/>
      <c r="T1381" s="126"/>
      <c r="U1381" s="126"/>
    </row>
    <row r="1382" spans="1:21" s="1" customFormat="1" ht="17.25" customHeight="1" x14ac:dyDescent="0.25">
      <c r="A1382" s="124" t="s">
        <v>53</v>
      </c>
      <c r="B1382" s="125"/>
      <c r="C1382" s="105" t="s">
        <v>1630</v>
      </c>
      <c r="D1382" s="106"/>
      <c r="E1382" s="106"/>
      <c r="F1382" s="9"/>
      <c r="G1382" s="137"/>
      <c r="H1382" s="137"/>
      <c r="I1382" s="10"/>
      <c r="J1382" s="137"/>
      <c r="K1382" s="137"/>
      <c r="L1382" s="137"/>
      <c r="M1382" s="137"/>
      <c r="N1382" s="137"/>
      <c r="O1382" s="137"/>
      <c r="P1382" s="101"/>
      <c r="Q1382" s="101"/>
      <c r="R1382" s="101"/>
      <c r="S1382" s="101"/>
      <c r="T1382" s="101"/>
      <c r="U1382" s="101"/>
    </row>
    <row r="1383" spans="1:21" s="1" customFormat="1" ht="21" customHeight="1" x14ac:dyDescent="0.25">
      <c r="A1383" s="134" t="s">
        <v>136</v>
      </c>
      <c r="B1383" s="135"/>
      <c r="C1383" s="103" t="s">
        <v>1631</v>
      </c>
      <c r="D1383" s="104"/>
      <c r="E1383" s="104"/>
      <c r="F1383" s="11" t="s">
        <v>1817</v>
      </c>
      <c r="G1383" s="143">
        <v>0.87</v>
      </c>
      <c r="H1383" s="137"/>
      <c r="I1383" s="8">
        <v>0.87</v>
      </c>
      <c r="J1383" s="143">
        <v>1.01</v>
      </c>
      <c r="K1383" s="137"/>
      <c r="L1383" s="137"/>
      <c r="M1383" s="137"/>
      <c r="N1383" s="137"/>
      <c r="O1383" s="137"/>
      <c r="P1383" s="100">
        <v>1.88</v>
      </c>
      <c r="Q1383" s="101"/>
      <c r="R1383" s="101"/>
      <c r="S1383" s="101"/>
      <c r="T1383" s="101"/>
      <c r="U1383" s="101"/>
    </row>
    <row r="1384" spans="1:21" s="1" customFormat="1" ht="26.25" customHeight="1" x14ac:dyDescent="0.25">
      <c r="A1384" s="134" t="s">
        <v>144</v>
      </c>
      <c r="B1384" s="135"/>
      <c r="C1384" s="103" t="s">
        <v>1632</v>
      </c>
      <c r="D1384" s="104"/>
      <c r="E1384" s="104"/>
      <c r="F1384" s="11" t="s">
        <v>1817</v>
      </c>
      <c r="G1384" s="143">
        <v>1.3</v>
      </c>
      <c r="H1384" s="137"/>
      <c r="I1384" s="8">
        <v>1.3</v>
      </c>
      <c r="J1384" s="143">
        <v>1.54</v>
      </c>
      <c r="K1384" s="137"/>
      <c r="L1384" s="137"/>
      <c r="M1384" s="137"/>
      <c r="N1384" s="137"/>
      <c r="O1384" s="137"/>
      <c r="P1384" s="100">
        <v>2.84</v>
      </c>
      <c r="Q1384" s="101"/>
      <c r="R1384" s="101"/>
      <c r="S1384" s="101"/>
      <c r="T1384" s="101"/>
      <c r="U1384" s="101"/>
    </row>
    <row r="1385" spans="1:21" s="1" customFormat="1" ht="24.75" customHeight="1" x14ac:dyDescent="0.25">
      <c r="A1385" s="134" t="s">
        <v>147</v>
      </c>
      <c r="B1385" s="135"/>
      <c r="C1385" s="103" t="s">
        <v>1633</v>
      </c>
      <c r="D1385" s="104"/>
      <c r="E1385" s="104"/>
      <c r="F1385" s="11" t="s">
        <v>1817</v>
      </c>
      <c r="G1385" s="143">
        <v>1.73</v>
      </c>
      <c r="H1385" s="137"/>
      <c r="I1385" s="8">
        <v>1.73</v>
      </c>
      <c r="J1385" s="143">
        <v>1.02</v>
      </c>
      <c r="K1385" s="137"/>
      <c r="L1385" s="137"/>
      <c r="M1385" s="137"/>
      <c r="N1385" s="137"/>
      <c r="O1385" s="137"/>
      <c r="P1385" s="100">
        <v>2.75</v>
      </c>
      <c r="Q1385" s="101"/>
      <c r="R1385" s="101"/>
      <c r="S1385" s="101"/>
      <c r="T1385" s="101"/>
      <c r="U1385" s="101"/>
    </row>
    <row r="1386" spans="1:21" s="1" customFormat="1" ht="21" customHeight="1" x14ac:dyDescent="0.25">
      <c r="A1386" s="134" t="s">
        <v>150</v>
      </c>
      <c r="B1386" s="135"/>
      <c r="C1386" s="103" t="s">
        <v>1634</v>
      </c>
      <c r="D1386" s="104"/>
      <c r="E1386" s="104"/>
      <c r="F1386" s="11" t="s">
        <v>1817</v>
      </c>
      <c r="G1386" s="143">
        <v>3.45</v>
      </c>
      <c r="H1386" s="137"/>
      <c r="I1386" s="8">
        <v>3.45</v>
      </c>
      <c r="J1386" s="143">
        <v>1.35</v>
      </c>
      <c r="K1386" s="137"/>
      <c r="L1386" s="137"/>
      <c r="M1386" s="137"/>
      <c r="N1386" s="137"/>
      <c r="O1386" s="137"/>
      <c r="P1386" s="100">
        <v>4.8</v>
      </c>
      <c r="Q1386" s="101"/>
      <c r="R1386" s="101"/>
      <c r="S1386" s="101"/>
      <c r="T1386" s="101"/>
      <c r="U1386" s="101"/>
    </row>
    <row r="1387" spans="1:21" s="1" customFormat="1" ht="38.25" customHeight="1" x14ac:dyDescent="0.25">
      <c r="A1387" s="134" t="s">
        <v>615</v>
      </c>
      <c r="B1387" s="135"/>
      <c r="C1387" s="103" t="s">
        <v>1635</v>
      </c>
      <c r="D1387" s="104"/>
      <c r="E1387" s="104"/>
      <c r="F1387" s="11" t="s">
        <v>1817</v>
      </c>
      <c r="G1387" s="143">
        <v>2.44</v>
      </c>
      <c r="H1387" s="137"/>
      <c r="I1387" s="8">
        <v>2.44</v>
      </c>
      <c r="J1387" s="143">
        <v>0.71</v>
      </c>
      <c r="K1387" s="137"/>
      <c r="L1387" s="137"/>
      <c r="M1387" s="137"/>
      <c r="N1387" s="137"/>
      <c r="O1387" s="137"/>
      <c r="P1387" s="100">
        <v>3.15</v>
      </c>
      <c r="Q1387" s="101"/>
      <c r="R1387" s="101"/>
      <c r="S1387" s="101"/>
      <c r="T1387" s="101"/>
      <c r="U1387" s="101"/>
    </row>
    <row r="1388" spans="1:21" s="1" customFormat="1" ht="40.5" customHeight="1" x14ac:dyDescent="0.25">
      <c r="A1388" s="134" t="s">
        <v>616</v>
      </c>
      <c r="B1388" s="135"/>
      <c r="C1388" s="103" t="s">
        <v>1636</v>
      </c>
      <c r="D1388" s="104"/>
      <c r="E1388" s="104"/>
      <c r="F1388" s="11" t="s">
        <v>1817</v>
      </c>
      <c r="G1388" s="143">
        <v>1.73</v>
      </c>
      <c r="H1388" s="137"/>
      <c r="I1388" s="8">
        <v>1.73</v>
      </c>
      <c r="J1388" s="143">
        <v>1.01</v>
      </c>
      <c r="K1388" s="137"/>
      <c r="L1388" s="137"/>
      <c r="M1388" s="137"/>
      <c r="N1388" s="137"/>
      <c r="O1388" s="137"/>
      <c r="P1388" s="100">
        <v>2.74</v>
      </c>
      <c r="Q1388" s="101"/>
      <c r="R1388" s="101"/>
      <c r="S1388" s="101"/>
      <c r="T1388" s="101"/>
      <c r="U1388" s="101"/>
    </row>
    <row r="1389" spans="1:21" s="1" customFormat="1" ht="25.5" customHeight="1" x14ac:dyDescent="0.25">
      <c r="A1389" s="134" t="s">
        <v>617</v>
      </c>
      <c r="B1389" s="135"/>
      <c r="C1389" s="103" t="s">
        <v>1637</v>
      </c>
      <c r="D1389" s="104"/>
      <c r="E1389" s="104"/>
      <c r="F1389" s="11" t="s">
        <v>1817</v>
      </c>
      <c r="G1389" s="143">
        <v>2.59</v>
      </c>
      <c r="H1389" s="137"/>
      <c r="I1389" s="8">
        <v>2.59</v>
      </c>
      <c r="J1389" s="143">
        <v>1.23</v>
      </c>
      <c r="K1389" s="137"/>
      <c r="L1389" s="137"/>
      <c r="M1389" s="137"/>
      <c r="N1389" s="137"/>
      <c r="O1389" s="137"/>
      <c r="P1389" s="100">
        <v>3.82</v>
      </c>
      <c r="Q1389" s="101"/>
      <c r="R1389" s="101"/>
      <c r="S1389" s="101"/>
      <c r="T1389" s="101"/>
      <c r="U1389" s="101"/>
    </row>
    <row r="1390" spans="1:21" s="1" customFormat="1" ht="21" customHeight="1" x14ac:dyDescent="0.25">
      <c r="A1390" s="134" t="s">
        <v>618</v>
      </c>
      <c r="B1390" s="135"/>
      <c r="C1390" s="103" t="s">
        <v>1638</v>
      </c>
      <c r="D1390" s="104"/>
      <c r="E1390" s="104"/>
      <c r="F1390" s="11" t="s">
        <v>1817</v>
      </c>
      <c r="G1390" s="143">
        <v>1.73</v>
      </c>
      <c r="H1390" s="137"/>
      <c r="I1390" s="8">
        <v>1.73</v>
      </c>
      <c r="J1390" s="143">
        <v>1.01</v>
      </c>
      <c r="K1390" s="137"/>
      <c r="L1390" s="137"/>
      <c r="M1390" s="137"/>
      <c r="N1390" s="137"/>
      <c r="O1390" s="137"/>
      <c r="P1390" s="100">
        <v>2.74</v>
      </c>
      <c r="Q1390" s="101"/>
      <c r="R1390" s="101"/>
      <c r="S1390" s="101"/>
      <c r="T1390" s="101"/>
      <c r="U1390" s="101"/>
    </row>
    <row r="1391" spans="1:21" s="1" customFormat="1" ht="21" customHeight="1" x14ac:dyDescent="0.25">
      <c r="A1391" s="134" t="s">
        <v>619</v>
      </c>
      <c r="B1391" s="135"/>
      <c r="C1391" s="103" t="s">
        <v>1639</v>
      </c>
      <c r="D1391" s="104"/>
      <c r="E1391" s="104"/>
      <c r="F1391" s="11" t="s">
        <v>1817</v>
      </c>
      <c r="G1391" s="143">
        <v>1.73</v>
      </c>
      <c r="H1391" s="137"/>
      <c r="I1391" s="8">
        <v>1.73</v>
      </c>
      <c r="J1391" s="143">
        <v>1.01</v>
      </c>
      <c r="K1391" s="137"/>
      <c r="L1391" s="137"/>
      <c r="M1391" s="137"/>
      <c r="N1391" s="137"/>
      <c r="O1391" s="137"/>
      <c r="P1391" s="100">
        <v>2.74</v>
      </c>
      <c r="Q1391" s="101"/>
      <c r="R1391" s="101"/>
      <c r="S1391" s="101"/>
      <c r="T1391" s="101"/>
      <c r="U1391" s="101"/>
    </row>
    <row r="1392" spans="1:21" s="1" customFormat="1" ht="21" customHeight="1" x14ac:dyDescent="0.25">
      <c r="A1392" s="134" t="s">
        <v>790</v>
      </c>
      <c r="B1392" s="135"/>
      <c r="C1392" s="103" t="s">
        <v>1640</v>
      </c>
      <c r="D1392" s="104"/>
      <c r="E1392" s="104"/>
      <c r="F1392" s="11" t="s">
        <v>1817</v>
      </c>
      <c r="G1392" s="143">
        <v>1.73</v>
      </c>
      <c r="H1392" s="137"/>
      <c r="I1392" s="8">
        <v>1.73</v>
      </c>
      <c r="J1392" s="143">
        <v>1.06</v>
      </c>
      <c r="K1392" s="137"/>
      <c r="L1392" s="137"/>
      <c r="M1392" s="137"/>
      <c r="N1392" s="137"/>
      <c r="O1392" s="137"/>
      <c r="P1392" s="100">
        <v>2.79</v>
      </c>
      <c r="Q1392" s="101"/>
      <c r="R1392" s="101"/>
      <c r="S1392" s="101"/>
      <c r="T1392" s="101"/>
      <c r="U1392" s="101"/>
    </row>
    <row r="1393" spans="1:21" s="1" customFormat="1" ht="21" customHeight="1" x14ac:dyDescent="0.25">
      <c r="A1393" s="134" t="s">
        <v>791</v>
      </c>
      <c r="B1393" s="135"/>
      <c r="C1393" s="103" t="s">
        <v>1641</v>
      </c>
      <c r="D1393" s="104"/>
      <c r="E1393" s="104"/>
      <c r="F1393" s="11" t="s">
        <v>1817</v>
      </c>
      <c r="G1393" s="143">
        <v>0.43</v>
      </c>
      <c r="H1393" s="137"/>
      <c r="I1393" s="8">
        <v>0.43</v>
      </c>
      <c r="J1393" s="143">
        <v>0.71</v>
      </c>
      <c r="K1393" s="137"/>
      <c r="L1393" s="137"/>
      <c r="M1393" s="137"/>
      <c r="N1393" s="137"/>
      <c r="O1393" s="137"/>
      <c r="P1393" s="100">
        <v>1.1399999999999999</v>
      </c>
      <c r="Q1393" s="101"/>
      <c r="R1393" s="101"/>
      <c r="S1393" s="101"/>
      <c r="T1393" s="101"/>
      <c r="U1393" s="101"/>
    </row>
    <row r="1394" spans="1:21" s="1" customFormat="1" ht="21" customHeight="1" x14ac:dyDescent="0.25">
      <c r="A1394" s="134" t="s">
        <v>792</v>
      </c>
      <c r="B1394" s="135"/>
      <c r="C1394" s="103" t="s">
        <v>1642</v>
      </c>
      <c r="D1394" s="104"/>
      <c r="E1394" s="104"/>
      <c r="F1394" s="11" t="s">
        <v>1817</v>
      </c>
      <c r="G1394" s="143">
        <v>1.3</v>
      </c>
      <c r="H1394" s="137"/>
      <c r="I1394" s="8">
        <v>1.3</v>
      </c>
      <c r="J1394" s="143">
        <v>0.71</v>
      </c>
      <c r="K1394" s="137"/>
      <c r="L1394" s="137"/>
      <c r="M1394" s="137"/>
      <c r="N1394" s="137"/>
      <c r="O1394" s="137"/>
      <c r="P1394" s="100">
        <v>2.0099999999999998</v>
      </c>
      <c r="Q1394" s="101"/>
      <c r="R1394" s="101"/>
      <c r="S1394" s="101"/>
      <c r="T1394" s="101"/>
      <c r="U1394" s="101"/>
    </row>
    <row r="1395" spans="1:21" s="1" customFormat="1" ht="21" customHeight="1" x14ac:dyDescent="0.25">
      <c r="A1395" s="134" t="s">
        <v>793</v>
      </c>
      <c r="B1395" s="135"/>
      <c r="C1395" s="103" t="s">
        <v>1643</v>
      </c>
      <c r="D1395" s="104"/>
      <c r="E1395" s="104"/>
      <c r="F1395" s="11" t="s">
        <v>1817</v>
      </c>
      <c r="G1395" s="143">
        <v>0.87</v>
      </c>
      <c r="H1395" s="137"/>
      <c r="I1395" s="8">
        <v>0.87</v>
      </c>
      <c r="J1395" s="143">
        <v>0.71</v>
      </c>
      <c r="K1395" s="137"/>
      <c r="L1395" s="137"/>
      <c r="M1395" s="137"/>
      <c r="N1395" s="137"/>
      <c r="O1395" s="137"/>
      <c r="P1395" s="100">
        <v>1.58</v>
      </c>
      <c r="Q1395" s="101"/>
      <c r="R1395" s="101"/>
      <c r="S1395" s="101"/>
      <c r="T1395" s="101"/>
      <c r="U1395" s="101"/>
    </row>
    <row r="1396" spans="1:21" s="1" customFormat="1" ht="21" customHeight="1" x14ac:dyDescent="0.25">
      <c r="A1396" s="134" t="s">
        <v>794</v>
      </c>
      <c r="B1396" s="135"/>
      <c r="C1396" s="103" t="s">
        <v>1644</v>
      </c>
      <c r="D1396" s="104"/>
      <c r="E1396" s="104"/>
      <c r="F1396" s="11" t="s">
        <v>1817</v>
      </c>
      <c r="G1396" s="143">
        <v>0.87</v>
      </c>
      <c r="H1396" s="137"/>
      <c r="I1396" s="8">
        <v>0.87</v>
      </c>
      <c r="J1396" s="143">
        <v>0.71</v>
      </c>
      <c r="K1396" s="137"/>
      <c r="L1396" s="137"/>
      <c r="M1396" s="137"/>
      <c r="N1396" s="137"/>
      <c r="O1396" s="137"/>
      <c r="P1396" s="100">
        <v>1.58</v>
      </c>
      <c r="Q1396" s="101"/>
      <c r="R1396" s="101"/>
      <c r="S1396" s="101"/>
      <c r="T1396" s="101"/>
      <c r="U1396" s="101"/>
    </row>
    <row r="1397" spans="1:21" s="1" customFormat="1" ht="21" customHeight="1" x14ac:dyDescent="0.25">
      <c r="A1397" s="134" t="s">
        <v>795</v>
      </c>
      <c r="B1397" s="135"/>
      <c r="C1397" s="103" t="s">
        <v>1645</v>
      </c>
      <c r="D1397" s="104"/>
      <c r="E1397" s="104"/>
      <c r="F1397" s="11" t="s">
        <v>1817</v>
      </c>
      <c r="G1397" s="143">
        <v>0.87</v>
      </c>
      <c r="H1397" s="137"/>
      <c r="I1397" s="8">
        <v>0.87</v>
      </c>
      <c r="J1397" s="143">
        <v>0.71</v>
      </c>
      <c r="K1397" s="137"/>
      <c r="L1397" s="137"/>
      <c r="M1397" s="137"/>
      <c r="N1397" s="137"/>
      <c r="O1397" s="137"/>
      <c r="P1397" s="100">
        <v>1.58</v>
      </c>
      <c r="Q1397" s="101"/>
      <c r="R1397" s="101"/>
      <c r="S1397" s="101"/>
      <c r="T1397" s="101"/>
      <c r="U1397" s="101"/>
    </row>
    <row r="1398" spans="1:21" s="1" customFormat="1" ht="21" customHeight="1" x14ac:dyDescent="0.25">
      <c r="A1398" s="134" t="s">
        <v>796</v>
      </c>
      <c r="B1398" s="135"/>
      <c r="C1398" s="103" t="s">
        <v>1646</v>
      </c>
      <c r="D1398" s="104"/>
      <c r="E1398" s="104"/>
      <c r="F1398" s="11" t="s">
        <v>1817</v>
      </c>
      <c r="G1398" s="143">
        <v>1.3</v>
      </c>
      <c r="H1398" s="137"/>
      <c r="I1398" s="8">
        <v>1.3</v>
      </c>
      <c r="J1398" s="143">
        <v>0.71</v>
      </c>
      <c r="K1398" s="137"/>
      <c r="L1398" s="137"/>
      <c r="M1398" s="137"/>
      <c r="N1398" s="137"/>
      <c r="O1398" s="137"/>
      <c r="P1398" s="100">
        <v>2.0099999999999998</v>
      </c>
      <c r="Q1398" s="101"/>
      <c r="R1398" s="101"/>
      <c r="S1398" s="101"/>
      <c r="T1398" s="101"/>
      <c r="U1398" s="101"/>
    </row>
    <row r="1399" spans="1:21" s="1" customFormat="1" ht="21" customHeight="1" x14ac:dyDescent="0.25">
      <c r="A1399" s="134" t="s">
        <v>797</v>
      </c>
      <c r="B1399" s="135"/>
      <c r="C1399" s="103" t="s">
        <v>1647</v>
      </c>
      <c r="D1399" s="104"/>
      <c r="E1399" s="104"/>
      <c r="F1399" s="11" t="s">
        <v>1817</v>
      </c>
      <c r="G1399" s="143">
        <v>0.87</v>
      </c>
      <c r="H1399" s="137"/>
      <c r="I1399" s="8">
        <v>0.87</v>
      </c>
      <c r="J1399" s="143">
        <v>0.71</v>
      </c>
      <c r="K1399" s="137"/>
      <c r="L1399" s="137"/>
      <c r="M1399" s="137"/>
      <c r="N1399" s="137"/>
      <c r="O1399" s="137"/>
      <c r="P1399" s="100">
        <v>1.58</v>
      </c>
      <c r="Q1399" s="101"/>
      <c r="R1399" s="101"/>
      <c r="S1399" s="101"/>
      <c r="T1399" s="101"/>
      <c r="U1399" s="101"/>
    </row>
    <row r="1400" spans="1:21" s="1" customFormat="1" ht="28.5" customHeight="1" x14ac:dyDescent="0.25">
      <c r="A1400" s="134" t="s">
        <v>798</v>
      </c>
      <c r="B1400" s="135"/>
      <c r="C1400" s="103" t="s">
        <v>1648</v>
      </c>
      <c r="D1400" s="104"/>
      <c r="E1400" s="104"/>
      <c r="F1400" s="11" t="s">
        <v>1817</v>
      </c>
      <c r="G1400" s="143">
        <v>1.92</v>
      </c>
      <c r="H1400" s="137"/>
      <c r="I1400" s="8">
        <v>1.92</v>
      </c>
      <c r="J1400" s="143">
        <v>0.71</v>
      </c>
      <c r="K1400" s="137"/>
      <c r="L1400" s="137"/>
      <c r="M1400" s="137"/>
      <c r="N1400" s="137"/>
      <c r="O1400" s="137"/>
      <c r="P1400" s="100">
        <v>2.63</v>
      </c>
      <c r="Q1400" s="101"/>
      <c r="R1400" s="101"/>
      <c r="S1400" s="101"/>
      <c r="T1400" s="101"/>
      <c r="U1400" s="101"/>
    </row>
    <row r="1401" spans="1:21" s="1" customFormat="1" ht="17.25" customHeight="1" x14ac:dyDescent="0.25">
      <c r="A1401" s="124" t="s">
        <v>54</v>
      </c>
      <c r="B1401" s="125"/>
      <c r="C1401" s="105" t="s">
        <v>1649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customHeight="1" x14ac:dyDescent="0.25">
      <c r="A1402" s="134" t="s">
        <v>153</v>
      </c>
      <c r="B1402" s="135"/>
      <c r="C1402" s="103" t="s">
        <v>1650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0.71</v>
      </c>
      <c r="K1402" s="137"/>
      <c r="L1402" s="137"/>
      <c r="M1402" s="137"/>
      <c r="N1402" s="137"/>
      <c r="O1402" s="137"/>
      <c r="P1402" s="100">
        <v>1.57</v>
      </c>
      <c r="Q1402" s="101"/>
      <c r="R1402" s="101"/>
      <c r="S1402" s="101"/>
      <c r="T1402" s="101"/>
      <c r="U1402" s="101"/>
    </row>
    <row r="1403" spans="1:21" s="1" customFormat="1" ht="24" customHeight="1" x14ac:dyDescent="0.25">
      <c r="A1403" s="134" t="s">
        <v>432</v>
      </c>
      <c r="B1403" s="135"/>
      <c r="C1403" s="103" t="s">
        <v>1651</v>
      </c>
      <c r="D1403" s="104"/>
      <c r="E1403" s="104"/>
      <c r="F1403" s="11" t="s">
        <v>1817</v>
      </c>
      <c r="G1403" s="143">
        <v>0.87</v>
      </c>
      <c r="H1403" s="137"/>
      <c r="I1403" s="8">
        <v>0.87</v>
      </c>
      <c r="J1403" s="143">
        <v>0.71</v>
      </c>
      <c r="K1403" s="137"/>
      <c r="L1403" s="137"/>
      <c r="M1403" s="137"/>
      <c r="N1403" s="137"/>
      <c r="O1403" s="137"/>
      <c r="P1403" s="100">
        <v>1.58</v>
      </c>
      <c r="Q1403" s="101"/>
      <c r="R1403" s="101"/>
      <c r="S1403" s="101"/>
      <c r="T1403" s="101"/>
      <c r="U1403" s="101"/>
    </row>
    <row r="1404" spans="1:21" s="1" customFormat="1" ht="25.5" customHeight="1" x14ac:dyDescent="0.25">
      <c r="A1404" s="134" t="s">
        <v>620</v>
      </c>
      <c r="B1404" s="135"/>
      <c r="C1404" s="103" t="s">
        <v>1652</v>
      </c>
      <c r="D1404" s="104"/>
      <c r="E1404" s="104"/>
      <c r="F1404" s="11" t="s">
        <v>1817</v>
      </c>
      <c r="G1404" s="143">
        <v>0.87</v>
      </c>
      <c r="H1404" s="137"/>
      <c r="I1404" s="8">
        <v>0.87</v>
      </c>
      <c r="J1404" s="143">
        <v>0.71</v>
      </c>
      <c r="K1404" s="137"/>
      <c r="L1404" s="137"/>
      <c r="M1404" s="137"/>
      <c r="N1404" s="137"/>
      <c r="O1404" s="137"/>
      <c r="P1404" s="100">
        <v>1.58</v>
      </c>
      <c r="Q1404" s="101"/>
      <c r="R1404" s="101"/>
      <c r="S1404" s="101"/>
      <c r="T1404" s="101"/>
      <c r="U1404" s="101"/>
    </row>
    <row r="1405" spans="1:21" s="1" customFormat="1" ht="39" customHeight="1" x14ac:dyDescent="0.25">
      <c r="A1405" s="134" t="s">
        <v>621</v>
      </c>
      <c r="B1405" s="135"/>
      <c r="C1405" s="103" t="s">
        <v>1653</v>
      </c>
      <c r="D1405" s="104"/>
      <c r="E1405" s="104"/>
      <c r="F1405" s="11" t="s">
        <v>1817</v>
      </c>
      <c r="G1405" s="143">
        <v>0.9</v>
      </c>
      <c r="H1405" s="137"/>
      <c r="I1405" s="8">
        <v>0.9</v>
      </c>
      <c r="J1405" s="143">
        <v>0.71</v>
      </c>
      <c r="K1405" s="137"/>
      <c r="L1405" s="137"/>
      <c r="M1405" s="137"/>
      <c r="N1405" s="137"/>
      <c r="O1405" s="137"/>
      <c r="P1405" s="100">
        <v>1.61</v>
      </c>
      <c r="Q1405" s="101"/>
      <c r="R1405" s="101"/>
      <c r="S1405" s="101"/>
      <c r="T1405" s="101"/>
      <c r="U1405" s="101"/>
    </row>
    <row r="1406" spans="1:21" s="1" customFormat="1" ht="27.75" customHeight="1" x14ac:dyDescent="0.25">
      <c r="A1406" s="134" t="s">
        <v>799</v>
      </c>
      <c r="B1406" s="135"/>
      <c r="C1406" s="103" t="s">
        <v>1654</v>
      </c>
      <c r="D1406" s="104"/>
      <c r="E1406" s="104"/>
      <c r="F1406" s="11" t="s">
        <v>1817</v>
      </c>
      <c r="G1406" s="143">
        <v>1.8</v>
      </c>
      <c r="H1406" s="137"/>
      <c r="I1406" s="8">
        <v>1.8</v>
      </c>
      <c r="J1406" s="143">
        <v>0.71</v>
      </c>
      <c r="K1406" s="137"/>
      <c r="L1406" s="137"/>
      <c r="M1406" s="137"/>
      <c r="N1406" s="137"/>
      <c r="O1406" s="137"/>
      <c r="P1406" s="100">
        <v>2.5099999999999998</v>
      </c>
      <c r="Q1406" s="101"/>
      <c r="R1406" s="101"/>
      <c r="S1406" s="101"/>
      <c r="T1406" s="101"/>
      <c r="U1406" s="101"/>
    </row>
    <row r="1407" spans="1:21" s="1" customFormat="1" ht="27" customHeight="1" x14ac:dyDescent="0.25">
      <c r="A1407" s="134" t="s">
        <v>800</v>
      </c>
      <c r="B1407" s="135"/>
      <c r="C1407" s="103" t="s">
        <v>1655</v>
      </c>
      <c r="D1407" s="104"/>
      <c r="E1407" s="104"/>
      <c r="F1407" s="11" t="s">
        <v>1817</v>
      </c>
      <c r="G1407" s="143">
        <v>2.08</v>
      </c>
      <c r="H1407" s="137"/>
      <c r="I1407" s="8">
        <v>2.08</v>
      </c>
      <c r="J1407" s="143">
        <v>0.71</v>
      </c>
      <c r="K1407" s="137"/>
      <c r="L1407" s="137"/>
      <c r="M1407" s="137"/>
      <c r="N1407" s="137"/>
      <c r="O1407" s="137"/>
      <c r="P1407" s="100">
        <v>2.79</v>
      </c>
      <c r="Q1407" s="101"/>
      <c r="R1407" s="101"/>
      <c r="S1407" s="101"/>
      <c r="T1407" s="101"/>
      <c r="U1407" s="101"/>
    </row>
    <row r="1408" spans="1:21" s="1" customFormat="1" ht="24.75" customHeight="1" x14ac:dyDescent="0.25">
      <c r="A1408" s="124" t="s">
        <v>55</v>
      </c>
      <c r="B1408" s="125"/>
      <c r="C1408" s="105" t="s">
        <v>1656</v>
      </c>
      <c r="D1408" s="106"/>
      <c r="E1408" s="106"/>
      <c r="F1408" s="9"/>
      <c r="G1408" s="137"/>
      <c r="H1408" s="137"/>
      <c r="I1408" s="10"/>
      <c r="J1408" s="137"/>
      <c r="K1408" s="137"/>
      <c r="L1408" s="137"/>
      <c r="M1408" s="137"/>
      <c r="N1408" s="137"/>
      <c r="O1408" s="137"/>
      <c r="P1408" s="101"/>
      <c r="Q1408" s="101"/>
      <c r="R1408" s="101"/>
      <c r="S1408" s="101"/>
      <c r="T1408" s="101"/>
      <c r="U1408" s="101"/>
    </row>
    <row r="1409" spans="1:21" s="1" customFormat="1" ht="26.25" customHeight="1" x14ac:dyDescent="0.25">
      <c r="A1409" s="134" t="s">
        <v>157</v>
      </c>
      <c r="B1409" s="135"/>
      <c r="C1409" s="103" t="s">
        <v>1657</v>
      </c>
      <c r="D1409" s="104"/>
      <c r="E1409" s="104"/>
      <c r="F1409" s="11" t="s">
        <v>1817</v>
      </c>
      <c r="G1409" s="143">
        <v>1.73</v>
      </c>
      <c r="H1409" s="137"/>
      <c r="I1409" s="8">
        <v>1.73</v>
      </c>
      <c r="J1409" s="143">
        <v>0.78</v>
      </c>
      <c r="K1409" s="137"/>
      <c r="L1409" s="137"/>
      <c r="M1409" s="137"/>
      <c r="N1409" s="137"/>
      <c r="O1409" s="137"/>
      <c r="P1409" s="100">
        <v>2.5099999999999998</v>
      </c>
      <c r="Q1409" s="101"/>
      <c r="R1409" s="101"/>
      <c r="S1409" s="101"/>
      <c r="T1409" s="101"/>
      <c r="U1409" s="101"/>
    </row>
    <row r="1410" spans="1:21" s="1" customFormat="1" ht="28.5" customHeight="1" x14ac:dyDescent="0.25">
      <c r="A1410" s="134" t="s">
        <v>160</v>
      </c>
      <c r="B1410" s="135"/>
      <c r="C1410" s="103" t="s">
        <v>1658</v>
      </c>
      <c r="D1410" s="104"/>
      <c r="E1410" s="104"/>
      <c r="F1410" s="11" t="s">
        <v>1817</v>
      </c>
      <c r="G1410" s="143">
        <v>1.73</v>
      </c>
      <c r="H1410" s="137"/>
      <c r="I1410" s="8">
        <v>1.73</v>
      </c>
      <c r="J1410" s="143">
        <v>0.78</v>
      </c>
      <c r="K1410" s="137"/>
      <c r="L1410" s="137"/>
      <c r="M1410" s="137"/>
      <c r="N1410" s="137"/>
      <c r="O1410" s="137"/>
      <c r="P1410" s="100">
        <v>2.5099999999999998</v>
      </c>
      <c r="Q1410" s="101"/>
      <c r="R1410" s="101"/>
      <c r="S1410" s="101"/>
      <c r="T1410" s="101"/>
      <c r="U1410" s="101"/>
    </row>
    <row r="1411" spans="1:21" s="1" customFormat="1" ht="42" customHeight="1" x14ac:dyDescent="0.25">
      <c r="A1411" s="134" t="s">
        <v>163</v>
      </c>
      <c r="B1411" s="135"/>
      <c r="C1411" s="103" t="s">
        <v>1659</v>
      </c>
      <c r="D1411" s="104"/>
      <c r="E1411" s="104"/>
      <c r="F1411" s="11" t="s">
        <v>1817</v>
      </c>
      <c r="G1411" s="143">
        <v>2.04</v>
      </c>
      <c r="H1411" s="137"/>
      <c r="I1411" s="8">
        <v>2.04</v>
      </c>
      <c r="J1411" s="143">
        <v>0.71</v>
      </c>
      <c r="K1411" s="137"/>
      <c r="L1411" s="137"/>
      <c r="M1411" s="137"/>
      <c r="N1411" s="137"/>
      <c r="O1411" s="137"/>
      <c r="P1411" s="100">
        <v>2.75</v>
      </c>
      <c r="Q1411" s="101"/>
      <c r="R1411" s="101"/>
      <c r="S1411" s="101"/>
      <c r="T1411" s="101"/>
      <c r="U1411" s="101"/>
    </row>
    <row r="1412" spans="1:21" s="1" customFormat="1" ht="21" customHeight="1" x14ac:dyDescent="0.25">
      <c r="A1412" s="124" t="s">
        <v>56</v>
      </c>
      <c r="B1412" s="125"/>
      <c r="C1412" s="105" t="s">
        <v>1660</v>
      </c>
      <c r="D1412" s="106"/>
      <c r="E1412" s="106"/>
      <c r="F1412" s="9"/>
      <c r="G1412" s="137"/>
      <c r="H1412" s="137"/>
      <c r="I1412" s="10"/>
      <c r="J1412" s="137"/>
      <c r="K1412" s="137"/>
      <c r="L1412" s="137"/>
      <c r="M1412" s="137"/>
      <c r="N1412" s="137"/>
      <c r="O1412" s="137"/>
      <c r="P1412" s="101"/>
      <c r="Q1412" s="101"/>
      <c r="R1412" s="101"/>
      <c r="S1412" s="101"/>
      <c r="T1412" s="101"/>
      <c r="U1412" s="101"/>
    </row>
    <row r="1413" spans="1:21" s="1" customFormat="1" ht="21" customHeight="1" x14ac:dyDescent="0.25">
      <c r="A1413" s="134" t="s">
        <v>178</v>
      </c>
      <c r="B1413" s="135"/>
      <c r="C1413" s="103" t="s">
        <v>1661</v>
      </c>
      <c r="D1413" s="104"/>
      <c r="E1413" s="104"/>
      <c r="F1413" s="11" t="s">
        <v>1817</v>
      </c>
      <c r="G1413" s="143">
        <v>0.86</v>
      </c>
      <c r="H1413" s="137"/>
      <c r="I1413" s="8">
        <v>0.86</v>
      </c>
      <c r="J1413" s="143">
        <v>0.96</v>
      </c>
      <c r="K1413" s="137"/>
      <c r="L1413" s="137"/>
      <c r="M1413" s="137"/>
      <c r="N1413" s="137"/>
      <c r="O1413" s="137"/>
      <c r="P1413" s="100">
        <v>1.82</v>
      </c>
      <c r="Q1413" s="101"/>
      <c r="R1413" s="101"/>
      <c r="S1413" s="101"/>
      <c r="T1413" s="101"/>
      <c r="U1413" s="101"/>
    </row>
    <row r="1414" spans="1:21" s="1" customFormat="1" ht="21" customHeight="1" x14ac:dyDescent="0.25">
      <c r="A1414" s="124" t="s">
        <v>57</v>
      </c>
      <c r="B1414" s="125"/>
      <c r="C1414" s="105" t="s">
        <v>1662</v>
      </c>
      <c r="D1414" s="106"/>
      <c r="E1414" s="106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26.25" customHeight="1" x14ac:dyDescent="0.25">
      <c r="A1415" s="134" t="s">
        <v>181</v>
      </c>
      <c r="B1415" s="135"/>
      <c r="C1415" s="103" t="s">
        <v>1663</v>
      </c>
      <c r="D1415" s="104"/>
      <c r="E1415" s="104"/>
      <c r="F1415" s="11" t="s">
        <v>1817</v>
      </c>
      <c r="G1415" s="143">
        <v>1.46</v>
      </c>
      <c r="H1415" s="137"/>
      <c r="I1415" s="8">
        <v>1.46</v>
      </c>
      <c r="J1415" s="143">
        <v>0.05</v>
      </c>
      <c r="K1415" s="137"/>
      <c r="L1415" s="137"/>
      <c r="M1415" s="137"/>
      <c r="N1415" s="137"/>
      <c r="O1415" s="137"/>
      <c r="P1415" s="100">
        <v>1.51</v>
      </c>
      <c r="Q1415" s="101"/>
      <c r="R1415" s="101"/>
      <c r="S1415" s="101"/>
      <c r="T1415" s="101"/>
      <c r="U1415" s="101"/>
    </row>
    <row r="1416" spans="1:21" s="1" customFormat="1" ht="23.25" customHeight="1" x14ac:dyDescent="0.25">
      <c r="A1416" s="134" t="s">
        <v>439</v>
      </c>
      <c r="B1416" s="135"/>
      <c r="C1416" s="103" t="s">
        <v>1664</v>
      </c>
      <c r="D1416" s="104"/>
      <c r="E1416" s="104"/>
      <c r="F1416" s="11" t="s">
        <v>1817</v>
      </c>
      <c r="G1416" s="143">
        <v>1.46</v>
      </c>
      <c r="H1416" s="137"/>
      <c r="I1416" s="8">
        <v>1.46</v>
      </c>
      <c r="J1416" s="143">
        <v>7.0000000000000007E-2</v>
      </c>
      <c r="K1416" s="137"/>
      <c r="L1416" s="137"/>
      <c r="M1416" s="137"/>
      <c r="N1416" s="137"/>
      <c r="O1416" s="137"/>
      <c r="P1416" s="100">
        <v>1.53</v>
      </c>
      <c r="Q1416" s="101"/>
      <c r="R1416" s="101"/>
      <c r="S1416" s="101"/>
      <c r="T1416" s="101"/>
      <c r="U1416" s="101"/>
    </row>
    <row r="1417" spans="1:21" s="1" customFormat="1" ht="25.5" customHeight="1" x14ac:dyDescent="0.25">
      <c r="A1417" s="134" t="s">
        <v>801</v>
      </c>
      <c r="B1417" s="135"/>
      <c r="C1417" s="103" t="s">
        <v>1665</v>
      </c>
      <c r="D1417" s="104"/>
      <c r="E1417" s="104"/>
      <c r="F1417" s="11" t="s">
        <v>1817</v>
      </c>
      <c r="G1417" s="143">
        <v>2.59</v>
      </c>
      <c r="H1417" s="137"/>
      <c r="I1417" s="8">
        <v>2.59</v>
      </c>
      <c r="J1417" s="143">
        <v>7.0000000000000007E-2</v>
      </c>
      <c r="K1417" s="137"/>
      <c r="L1417" s="137"/>
      <c r="M1417" s="137"/>
      <c r="N1417" s="137"/>
      <c r="O1417" s="137"/>
      <c r="P1417" s="100">
        <v>2.66</v>
      </c>
      <c r="Q1417" s="101"/>
      <c r="R1417" s="101"/>
      <c r="S1417" s="101"/>
      <c r="T1417" s="101"/>
      <c r="U1417" s="101"/>
    </row>
    <row r="1418" spans="1:21" s="1" customFormat="1" ht="38.25" customHeight="1" x14ac:dyDescent="0.25">
      <c r="A1418" s="134" t="s">
        <v>802</v>
      </c>
      <c r="B1418" s="135"/>
      <c r="C1418" s="103" t="s">
        <v>1666</v>
      </c>
      <c r="D1418" s="104"/>
      <c r="E1418" s="104"/>
      <c r="F1418" s="11" t="s">
        <v>1817</v>
      </c>
      <c r="G1418" s="143">
        <v>1.46</v>
      </c>
      <c r="H1418" s="137"/>
      <c r="I1418" s="8">
        <v>1.46</v>
      </c>
      <c r="J1418" s="143">
        <v>7.0000000000000007E-2</v>
      </c>
      <c r="K1418" s="137"/>
      <c r="L1418" s="137"/>
      <c r="M1418" s="137"/>
      <c r="N1418" s="137"/>
      <c r="O1418" s="137"/>
      <c r="P1418" s="100">
        <v>1.53</v>
      </c>
      <c r="Q1418" s="101"/>
      <c r="R1418" s="101"/>
      <c r="S1418" s="101"/>
      <c r="T1418" s="101"/>
      <c r="U1418" s="101"/>
    </row>
    <row r="1419" spans="1:21" s="1" customFormat="1" ht="18" hidden="1" customHeight="1" x14ac:dyDescent="0.25">
      <c r="A1419" s="186" t="s">
        <v>803</v>
      </c>
      <c r="B1419" s="187"/>
      <c r="C1419" s="187"/>
      <c r="D1419" s="187"/>
      <c r="E1419" s="187"/>
      <c r="F1419" s="187"/>
      <c r="G1419" s="187"/>
      <c r="H1419" s="187"/>
      <c r="I1419" s="187"/>
      <c r="J1419" s="187"/>
      <c r="K1419" s="187"/>
      <c r="L1419" s="187"/>
      <c r="M1419" s="187"/>
      <c r="N1419" s="187"/>
      <c r="O1419" s="187"/>
      <c r="P1419" s="187"/>
      <c r="Q1419" s="187"/>
      <c r="R1419" s="187"/>
      <c r="S1419" s="187"/>
      <c r="T1419" s="187"/>
      <c r="U1419" s="187"/>
    </row>
    <row r="1420" spans="1:21" s="1" customFormat="1" ht="25.5" hidden="1" customHeight="1" x14ac:dyDescent="0.25">
      <c r="A1420" s="165">
        <v>1</v>
      </c>
      <c r="B1420" s="166"/>
      <c r="C1420" s="129" t="s">
        <v>1667</v>
      </c>
      <c r="D1420" s="130"/>
      <c r="E1420" s="130"/>
      <c r="F1420" s="4"/>
      <c r="G1420" s="136"/>
      <c r="H1420" s="136"/>
      <c r="I1420" s="5"/>
      <c r="J1420" s="136"/>
      <c r="K1420" s="136"/>
      <c r="L1420" s="136"/>
      <c r="M1420" s="136"/>
      <c r="N1420" s="136"/>
      <c r="O1420" s="136"/>
      <c r="P1420" s="126"/>
      <c r="Q1420" s="126"/>
      <c r="R1420" s="126"/>
      <c r="S1420" s="126"/>
      <c r="T1420" s="126"/>
      <c r="U1420" s="126"/>
    </row>
    <row r="1421" spans="1:21" s="1" customFormat="1" ht="27" hidden="1" customHeight="1" x14ac:dyDescent="0.25">
      <c r="A1421" s="134" t="s">
        <v>53</v>
      </c>
      <c r="B1421" s="135"/>
      <c r="C1421" s="163" t="s">
        <v>1668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38.25" hidden="1" customHeight="1" x14ac:dyDescent="0.25">
      <c r="A1422" s="134" t="s">
        <v>136</v>
      </c>
      <c r="B1422" s="135"/>
      <c r="C1422" s="103" t="s">
        <v>1669</v>
      </c>
      <c r="D1422" s="104"/>
      <c r="E1422" s="104"/>
      <c r="F1422" s="11" t="s">
        <v>1813</v>
      </c>
      <c r="G1422" s="143">
        <v>2.44</v>
      </c>
      <c r="H1422" s="137"/>
      <c r="I1422" s="8">
        <v>2.44</v>
      </c>
      <c r="J1422" s="137"/>
      <c r="K1422" s="137"/>
      <c r="L1422" s="137"/>
      <c r="M1422" s="137"/>
      <c r="N1422" s="137"/>
      <c r="O1422" s="137"/>
      <c r="P1422" s="100">
        <v>2.44</v>
      </c>
      <c r="Q1422" s="101"/>
      <c r="R1422" s="101"/>
      <c r="S1422" s="101"/>
      <c r="T1422" s="101"/>
      <c r="U1422" s="101"/>
    </row>
    <row r="1423" spans="1:21" s="1" customFormat="1" ht="51.75" hidden="1" customHeight="1" x14ac:dyDescent="0.25">
      <c r="A1423" s="134" t="s">
        <v>144</v>
      </c>
      <c r="B1423" s="135"/>
      <c r="C1423" s="103" t="s">
        <v>1670</v>
      </c>
      <c r="D1423" s="104"/>
      <c r="E1423" s="104"/>
      <c r="F1423" s="11" t="s">
        <v>1813</v>
      </c>
      <c r="G1423" s="143">
        <v>5.13</v>
      </c>
      <c r="H1423" s="137"/>
      <c r="I1423" s="8">
        <v>5.13</v>
      </c>
      <c r="J1423" s="137"/>
      <c r="K1423" s="137"/>
      <c r="L1423" s="137"/>
      <c r="M1423" s="137"/>
      <c r="N1423" s="137"/>
      <c r="O1423" s="137"/>
      <c r="P1423" s="100">
        <v>5.13</v>
      </c>
      <c r="Q1423" s="101"/>
      <c r="R1423" s="101"/>
      <c r="S1423" s="101"/>
      <c r="T1423" s="101"/>
      <c r="U1423" s="101"/>
    </row>
    <row r="1424" spans="1:21" s="1" customFormat="1" ht="28.5" hidden="1" customHeight="1" x14ac:dyDescent="0.25">
      <c r="A1424" s="134" t="s">
        <v>147</v>
      </c>
      <c r="B1424" s="135"/>
      <c r="C1424" s="103" t="s">
        <v>1671</v>
      </c>
      <c r="D1424" s="104"/>
      <c r="E1424" s="104"/>
      <c r="F1424" s="11" t="s">
        <v>1813</v>
      </c>
      <c r="G1424" s="143">
        <v>2.4900000000000002</v>
      </c>
      <c r="H1424" s="137"/>
      <c r="I1424" s="8">
        <v>2.4900000000000002</v>
      </c>
      <c r="J1424" s="137"/>
      <c r="K1424" s="137"/>
      <c r="L1424" s="137"/>
      <c r="M1424" s="137"/>
      <c r="N1424" s="137"/>
      <c r="O1424" s="137"/>
      <c r="P1424" s="100">
        <v>2.4900000000000002</v>
      </c>
      <c r="Q1424" s="101"/>
      <c r="R1424" s="101"/>
      <c r="S1424" s="101"/>
      <c r="T1424" s="101"/>
      <c r="U1424" s="101"/>
    </row>
    <row r="1425" spans="1:21" s="1" customFormat="1" ht="76.5" hidden="1" customHeight="1" x14ac:dyDescent="0.25">
      <c r="A1425" s="134" t="s">
        <v>54</v>
      </c>
      <c r="B1425" s="135"/>
      <c r="C1425" s="163" t="s">
        <v>1672</v>
      </c>
      <c r="D1425" s="164"/>
      <c r="E1425" s="164"/>
      <c r="F1425" s="9"/>
      <c r="G1425" s="137"/>
      <c r="H1425" s="137"/>
      <c r="I1425" s="10"/>
      <c r="J1425" s="137"/>
      <c r="K1425" s="137"/>
      <c r="L1425" s="137"/>
      <c r="M1425" s="137"/>
      <c r="N1425" s="137"/>
      <c r="O1425" s="137"/>
      <c r="P1425" s="101"/>
      <c r="Q1425" s="101"/>
      <c r="R1425" s="101"/>
      <c r="S1425" s="101"/>
      <c r="T1425" s="101"/>
      <c r="U1425" s="101"/>
    </row>
    <row r="1426" spans="1:21" s="1" customFormat="1" ht="102" hidden="1" customHeight="1" x14ac:dyDescent="0.25">
      <c r="A1426" s="134" t="s">
        <v>153</v>
      </c>
      <c r="B1426" s="135"/>
      <c r="C1426" s="103" t="s">
        <v>1673</v>
      </c>
      <c r="D1426" s="104"/>
      <c r="E1426" s="104"/>
      <c r="F1426" s="11" t="s">
        <v>1813</v>
      </c>
      <c r="G1426" s="143">
        <v>18.61</v>
      </c>
      <c r="H1426" s="137"/>
      <c r="I1426" s="8">
        <v>18.61</v>
      </c>
      <c r="J1426" s="143">
        <v>1.4</v>
      </c>
      <c r="K1426" s="137"/>
      <c r="L1426" s="137"/>
      <c r="M1426" s="137"/>
      <c r="N1426" s="143">
        <v>0.06</v>
      </c>
      <c r="O1426" s="137"/>
      <c r="P1426" s="100">
        <v>20.010000000000002</v>
      </c>
      <c r="Q1426" s="101"/>
      <c r="R1426" s="101"/>
      <c r="S1426" s="101"/>
      <c r="T1426" s="101"/>
      <c r="U1426" s="101"/>
    </row>
    <row r="1427" spans="1:21" s="1" customFormat="1" ht="63.75" hidden="1" customHeight="1" x14ac:dyDescent="0.25">
      <c r="A1427" s="134" t="s">
        <v>55</v>
      </c>
      <c r="B1427" s="135"/>
      <c r="C1427" s="103" t="s">
        <v>1674</v>
      </c>
      <c r="D1427" s="104"/>
      <c r="E1427" s="104"/>
      <c r="F1427" s="11" t="s">
        <v>1813</v>
      </c>
      <c r="G1427" s="143">
        <v>12.39</v>
      </c>
      <c r="H1427" s="137"/>
      <c r="I1427" s="8">
        <v>12.39</v>
      </c>
      <c r="J1427" s="137"/>
      <c r="K1427" s="137"/>
      <c r="L1427" s="137"/>
      <c r="M1427" s="137"/>
      <c r="N1427" s="137"/>
      <c r="O1427" s="137"/>
      <c r="P1427" s="100">
        <v>12.39</v>
      </c>
      <c r="Q1427" s="101"/>
      <c r="R1427" s="101"/>
      <c r="S1427" s="101"/>
      <c r="T1427" s="101"/>
      <c r="U1427" s="101"/>
    </row>
    <row r="1428" spans="1:21" s="1" customFormat="1" ht="27.75" hidden="1" customHeight="1" x14ac:dyDescent="0.25">
      <c r="A1428" s="134" t="s">
        <v>56</v>
      </c>
      <c r="B1428" s="135"/>
      <c r="C1428" s="163" t="s">
        <v>1675</v>
      </c>
      <c r="D1428" s="164"/>
      <c r="E1428" s="164"/>
      <c r="F1428" s="9"/>
      <c r="G1428" s="137"/>
      <c r="H1428" s="137"/>
      <c r="I1428" s="10"/>
      <c r="J1428" s="137"/>
      <c r="K1428" s="137"/>
      <c r="L1428" s="137"/>
      <c r="M1428" s="137"/>
      <c r="N1428" s="137"/>
      <c r="O1428" s="137"/>
      <c r="P1428" s="101"/>
      <c r="Q1428" s="101"/>
      <c r="R1428" s="101"/>
      <c r="S1428" s="101"/>
      <c r="T1428" s="101"/>
      <c r="U1428" s="101"/>
    </row>
    <row r="1429" spans="1:21" s="1" customFormat="1" ht="27" hidden="1" customHeight="1" x14ac:dyDescent="0.25">
      <c r="A1429" s="134" t="s">
        <v>178</v>
      </c>
      <c r="B1429" s="135"/>
      <c r="C1429" s="103" t="s">
        <v>1676</v>
      </c>
      <c r="D1429" s="104"/>
      <c r="E1429" s="104"/>
      <c r="F1429" s="11" t="s">
        <v>1813</v>
      </c>
      <c r="G1429" s="143">
        <v>12.39</v>
      </c>
      <c r="H1429" s="137"/>
      <c r="I1429" s="8">
        <v>12.39</v>
      </c>
      <c r="J1429" s="137"/>
      <c r="K1429" s="137"/>
      <c r="L1429" s="137"/>
      <c r="M1429" s="137"/>
      <c r="N1429" s="137"/>
      <c r="O1429" s="137"/>
      <c r="P1429" s="100">
        <v>12.39</v>
      </c>
      <c r="Q1429" s="101"/>
      <c r="R1429" s="101"/>
      <c r="S1429" s="101"/>
      <c r="T1429" s="101"/>
      <c r="U1429" s="101"/>
    </row>
    <row r="1430" spans="1:21" s="1" customFormat="1" ht="36.75" hidden="1" customHeight="1" x14ac:dyDescent="0.25">
      <c r="A1430" s="165">
        <v>2</v>
      </c>
      <c r="B1430" s="166"/>
      <c r="C1430" s="129" t="s">
        <v>1677</v>
      </c>
      <c r="D1430" s="130"/>
      <c r="E1430" s="130"/>
      <c r="F1430" s="4"/>
      <c r="G1430" s="136"/>
      <c r="H1430" s="136"/>
      <c r="I1430" s="5"/>
      <c r="J1430" s="136"/>
      <c r="K1430" s="136"/>
      <c r="L1430" s="136"/>
      <c r="M1430" s="136"/>
      <c r="N1430" s="136"/>
      <c r="O1430" s="136"/>
      <c r="P1430" s="126"/>
      <c r="Q1430" s="126"/>
      <c r="R1430" s="126"/>
      <c r="S1430" s="126"/>
      <c r="T1430" s="126"/>
      <c r="U1430" s="126"/>
    </row>
    <row r="1431" spans="1:21" s="1" customFormat="1" ht="27" hidden="1" customHeight="1" x14ac:dyDescent="0.25">
      <c r="A1431" s="134" t="s">
        <v>61</v>
      </c>
      <c r="B1431" s="135"/>
      <c r="C1431" s="103" t="s">
        <v>1678</v>
      </c>
      <c r="D1431" s="104"/>
      <c r="E1431" s="104"/>
      <c r="F1431" s="11" t="s">
        <v>1813</v>
      </c>
      <c r="G1431" s="143">
        <v>3.52</v>
      </c>
      <c r="H1431" s="137"/>
      <c r="I1431" s="8">
        <v>3.52</v>
      </c>
      <c r="J1431" s="137"/>
      <c r="K1431" s="137"/>
      <c r="L1431" s="137"/>
      <c r="M1431" s="137"/>
      <c r="N1431" s="137"/>
      <c r="O1431" s="137"/>
      <c r="P1431" s="100">
        <v>3.52</v>
      </c>
      <c r="Q1431" s="101"/>
      <c r="R1431" s="101"/>
      <c r="S1431" s="101"/>
      <c r="T1431" s="101"/>
      <c r="U1431" s="101"/>
    </row>
    <row r="1432" spans="1:21" s="1" customFormat="1" ht="30" hidden="1" customHeight="1" x14ac:dyDescent="0.25">
      <c r="A1432" s="134" t="s">
        <v>62</v>
      </c>
      <c r="B1432" s="135"/>
      <c r="C1432" s="163" t="s">
        <v>1679</v>
      </c>
      <c r="D1432" s="164"/>
      <c r="E1432" s="164"/>
      <c r="F1432" s="9"/>
      <c r="G1432" s="137"/>
      <c r="H1432" s="137"/>
      <c r="I1432" s="10"/>
      <c r="J1432" s="137"/>
      <c r="K1432" s="137"/>
      <c r="L1432" s="137"/>
      <c r="M1432" s="137"/>
      <c r="N1432" s="137"/>
      <c r="O1432" s="137"/>
      <c r="P1432" s="101"/>
      <c r="Q1432" s="101"/>
      <c r="R1432" s="101"/>
      <c r="S1432" s="101"/>
      <c r="T1432" s="101"/>
      <c r="U1432" s="101"/>
    </row>
    <row r="1433" spans="1:21" s="1" customFormat="1" ht="52.5" hidden="1" customHeight="1" x14ac:dyDescent="0.25">
      <c r="A1433" s="134" t="s">
        <v>196</v>
      </c>
      <c r="B1433" s="135"/>
      <c r="C1433" s="103" t="s">
        <v>1680</v>
      </c>
      <c r="D1433" s="104"/>
      <c r="E1433" s="104"/>
      <c r="F1433" s="11" t="s">
        <v>1813</v>
      </c>
      <c r="G1433" s="143">
        <v>2.65</v>
      </c>
      <c r="H1433" s="137"/>
      <c r="I1433" s="8">
        <v>2.65</v>
      </c>
      <c r="J1433" s="137"/>
      <c r="K1433" s="137"/>
      <c r="L1433" s="137"/>
      <c r="M1433" s="137"/>
      <c r="N1433" s="137"/>
      <c r="O1433" s="137"/>
      <c r="P1433" s="100">
        <v>2.65</v>
      </c>
      <c r="Q1433" s="101"/>
      <c r="R1433" s="101"/>
      <c r="S1433" s="101"/>
      <c r="T1433" s="101"/>
      <c r="U1433" s="101"/>
    </row>
    <row r="1434" spans="1:21" s="1" customFormat="1" ht="62.25" hidden="1" customHeight="1" x14ac:dyDescent="0.25">
      <c r="A1434" s="134" t="s">
        <v>197</v>
      </c>
      <c r="B1434" s="135"/>
      <c r="C1434" s="103" t="s">
        <v>1681</v>
      </c>
      <c r="D1434" s="104"/>
      <c r="E1434" s="104"/>
      <c r="F1434" s="11" t="s">
        <v>1813</v>
      </c>
      <c r="G1434" s="143">
        <v>0.5</v>
      </c>
      <c r="H1434" s="137"/>
      <c r="I1434" s="8">
        <v>0.5</v>
      </c>
      <c r="J1434" s="137"/>
      <c r="K1434" s="137"/>
      <c r="L1434" s="137"/>
      <c r="M1434" s="137"/>
      <c r="N1434" s="137"/>
      <c r="O1434" s="137"/>
      <c r="P1434" s="100">
        <v>0.5</v>
      </c>
      <c r="Q1434" s="101"/>
      <c r="R1434" s="101"/>
      <c r="S1434" s="101"/>
      <c r="T1434" s="101"/>
      <c r="U1434" s="101"/>
    </row>
    <row r="1435" spans="1:21" s="1" customFormat="1" ht="28.5" hidden="1" customHeight="1" x14ac:dyDescent="0.25">
      <c r="A1435" s="134" t="s">
        <v>63</v>
      </c>
      <c r="B1435" s="135"/>
      <c r="C1435" s="163" t="s">
        <v>1682</v>
      </c>
      <c r="D1435" s="164"/>
      <c r="E1435" s="164"/>
      <c r="F1435" s="9"/>
      <c r="G1435" s="137"/>
      <c r="H1435" s="137"/>
      <c r="I1435" s="10"/>
      <c r="J1435" s="137"/>
      <c r="K1435" s="137"/>
      <c r="L1435" s="137"/>
      <c r="M1435" s="137"/>
      <c r="N1435" s="137"/>
      <c r="O1435" s="137"/>
      <c r="P1435" s="101"/>
      <c r="Q1435" s="101"/>
      <c r="R1435" s="101"/>
      <c r="S1435" s="101"/>
      <c r="T1435" s="101"/>
      <c r="U1435" s="101"/>
    </row>
    <row r="1436" spans="1:21" s="1" customFormat="1" ht="30" hidden="1" customHeight="1" x14ac:dyDescent="0.25">
      <c r="A1436" s="134" t="s">
        <v>204</v>
      </c>
      <c r="B1436" s="135"/>
      <c r="C1436" s="103" t="s">
        <v>1683</v>
      </c>
      <c r="D1436" s="104"/>
      <c r="E1436" s="104"/>
      <c r="F1436" s="11" t="s">
        <v>1813</v>
      </c>
      <c r="G1436" s="143">
        <v>3.16</v>
      </c>
      <c r="H1436" s="137"/>
      <c r="I1436" s="8">
        <v>3.16</v>
      </c>
      <c r="J1436" s="137"/>
      <c r="K1436" s="137"/>
      <c r="L1436" s="137"/>
      <c r="M1436" s="137"/>
      <c r="N1436" s="137"/>
      <c r="O1436" s="137"/>
      <c r="P1436" s="100">
        <v>3.16</v>
      </c>
      <c r="Q1436" s="101"/>
      <c r="R1436" s="101"/>
      <c r="S1436" s="101"/>
      <c r="T1436" s="101"/>
      <c r="U1436" s="101"/>
    </row>
    <row r="1437" spans="1:21" s="1" customFormat="1" ht="65.25" hidden="1" customHeight="1" x14ac:dyDescent="0.25">
      <c r="A1437" s="134" t="s">
        <v>205</v>
      </c>
      <c r="B1437" s="135"/>
      <c r="C1437" s="103" t="s">
        <v>1684</v>
      </c>
      <c r="D1437" s="104"/>
      <c r="E1437" s="104"/>
      <c r="F1437" s="11" t="s">
        <v>1813</v>
      </c>
      <c r="G1437" s="143">
        <v>0.63</v>
      </c>
      <c r="H1437" s="137"/>
      <c r="I1437" s="8">
        <v>0.63</v>
      </c>
      <c r="J1437" s="137"/>
      <c r="K1437" s="137"/>
      <c r="L1437" s="137"/>
      <c r="M1437" s="137"/>
      <c r="N1437" s="137"/>
      <c r="O1437" s="137"/>
      <c r="P1437" s="100">
        <v>0.63</v>
      </c>
      <c r="Q1437" s="101"/>
      <c r="R1437" s="101"/>
      <c r="S1437" s="101"/>
      <c r="T1437" s="101"/>
      <c r="U1437" s="101"/>
    </row>
    <row r="1438" spans="1:21" s="1" customFormat="1" ht="35.25" hidden="1" customHeight="1" x14ac:dyDescent="0.25">
      <c r="A1438" s="165">
        <v>3</v>
      </c>
      <c r="B1438" s="166"/>
      <c r="C1438" s="129" t="s">
        <v>1685</v>
      </c>
      <c r="D1438" s="130"/>
      <c r="E1438" s="130"/>
      <c r="F1438" s="4"/>
      <c r="G1438" s="136"/>
      <c r="H1438" s="136"/>
      <c r="I1438" s="5"/>
      <c r="J1438" s="136"/>
      <c r="K1438" s="136"/>
      <c r="L1438" s="136"/>
      <c r="M1438" s="136"/>
      <c r="N1438" s="136"/>
      <c r="O1438" s="136"/>
      <c r="P1438" s="126"/>
      <c r="Q1438" s="126"/>
      <c r="R1438" s="126"/>
      <c r="S1438" s="126"/>
      <c r="T1438" s="126"/>
      <c r="U1438" s="126"/>
    </row>
    <row r="1439" spans="1:21" s="1" customFormat="1" ht="42" hidden="1" customHeight="1" x14ac:dyDescent="0.25">
      <c r="A1439" s="134" t="s">
        <v>5</v>
      </c>
      <c r="B1439" s="135"/>
      <c r="C1439" s="103" t="s">
        <v>1686</v>
      </c>
      <c r="D1439" s="104"/>
      <c r="E1439" s="104"/>
      <c r="F1439" s="11" t="s">
        <v>1813</v>
      </c>
      <c r="G1439" s="143">
        <v>3.95</v>
      </c>
      <c r="H1439" s="137"/>
      <c r="I1439" s="8">
        <v>3.95</v>
      </c>
      <c r="J1439" s="137"/>
      <c r="K1439" s="137"/>
      <c r="L1439" s="137"/>
      <c r="M1439" s="137"/>
      <c r="N1439" s="137"/>
      <c r="O1439" s="137"/>
      <c r="P1439" s="100">
        <v>3.95</v>
      </c>
      <c r="Q1439" s="101"/>
      <c r="R1439" s="101"/>
      <c r="S1439" s="101"/>
      <c r="T1439" s="101"/>
      <c r="U1439" s="101"/>
    </row>
    <row r="1440" spans="1:21" s="1" customFormat="1" ht="53.25" hidden="1" customHeight="1" x14ac:dyDescent="0.25">
      <c r="A1440" s="134" t="s">
        <v>8</v>
      </c>
      <c r="B1440" s="135"/>
      <c r="C1440" s="103" t="s">
        <v>1687</v>
      </c>
      <c r="D1440" s="104"/>
      <c r="E1440" s="104"/>
      <c r="F1440" s="11" t="s">
        <v>1813</v>
      </c>
      <c r="G1440" s="143">
        <v>3.76</v>
      </c>
      <c r="H1440" s="137"/>
      <c r="I1440" s="8">
        <v>3.76</v>
      </c>
      <c r="J1440" s="137"/>
      <c r="K1440" s="137"/>
      <c r="L1440" s="137"/>
      <c r="M1440" s="137"/>
      <c r="N1440" s="137"/>
      <c r="O1440" s="137"/>
      <c r="P1440" s="100">
        <v>3.76</v>
      </c>
      <c r="Q1440" s="101"/>
      <c r="R1440" s="101"/>
      <c r="S1440" s="101"/>
      <c r="T1440" s="101"/>
      <c r="U1440" s="101"/>
    </row>
    <row r="1441" spans="1:21" s="1" customFormat="1" ht="18.75" hidden="1" customHeight="1" x14ac:dyDescent="0.25">
      <c r="A1441" s="134" t="s">
        <v>15</v>
      </c>
      <c r="B1441" s="135"/>
      <c r="C1441" s="103" t="s">
        <v>1688</v>
      </c>
      <c r="D1441" s="104"/>
      <c r="E1441" s="104"/>
      <c r="F1441" s="11" t="s">
        <v>1813</v>
      </c>
      <c r="G1441" s="143">
        <v>1.06</v>
      </c>
      <c r="H1441" s="137"/>
      <c r="I1441" s="8">
        <v>1.06</v>
      </c>
      <c r="J1441" s="137"/>
      <c r="K1441" s="137"/>
      <c r="L1441" s="137"/>
      <c r="M1441" s="137"/>
      <c r="N1441" s="137"/>
      <c r="O1441" s="137"/>
      <c r="P1441" s="100">
        <v>1.06</v>
      </c>
      <c r="Q1441" s="101"/>
      <c r="R1441" s="101"/>
      <c r="S1441" s="101"/>
      <c r="T1441" s="101"/>
      <c r="U1441" s="101"/>
    </row>
    <row r="1442" spans="1:21" s="1" customFormat="1" ht="29.25" hidden="1" customHeight="1" x14ac:dyDescent="0.25">
      <c r="A1442" s="134" t="s">
        <v>24</v>
      </c>
      <c r="B1442" s="135"/>
      <c r="C1442" s="103" t="s">
        <v>1689</v>
      </c>
      <c r="D1442" s="104"/>
      <c r="E1442" s="104"/>
      <c r="F1442" s="11" t="s">
        <v>1813</v>
      </c>
      <c r="G1442" s="143">
        <v>2.29</v>
      </c>
      <c r="H1442" s="137"/>
      <c r="I1442" s="8">
        <v>2.29</v>
      </c>
      <c r="J1442" s="137"/>
      <c r="K1442" s="137"/>
      <c r="L1442" s="137"/>
      <c r="M1442" s="137"/>
      <c r="N1442" s="137"/>
      <c r="O1442" s="137"/>
      <c r="P1442" s="100">
        <v>2.29</v>
      </c>
      <c r="Q1442" s="101"/>
      <c r="R1442" s="101"/>
      <c r="S1442" s="101"/>
      <c r="T1442" s="101"/>
      <c r="U1442" s="101"/>
    </row>
    <row r="1443" spans="1:21" s="1" customFormat="1" ht="25.5" hidden="1" customHeight="1" x14ac:dyDescent="0.25">
      <c r="A1443" s="165">
        <v>4</v>
      </c>
      <c r="B1443" s="166"/>
      <c r="C1443" s="129" t="s">
        <v>1690</v>
      </c>
      <c r="D1443" s="130"/>
      <c r="E1443" s="130"/>
      <c r="F1443" s="4"/>
      <c r="G1443" s="136"/>
      <c r="H1443" s="136"/>
      <c r="I1443" s="5"/>
      <c r="J1443" s="136"/>
      <c r="K1443" s="136"/>
      <c r="L1443" s="136"/>
      <c r="M1443" s="136"/>
      <c r="N1443" s="136"/>
      <c r="O1443" s="136"/>
      <c r="P1443" s="126"/>
      <c r="Q1443" s="126"/>
      <c r="R1443" s="126"/>
      <c r="S1443" s="126"/>
      <c r="T1443" s="126"/>
      <c r="U1443" s="126"/>
    </row>
    <row r="1444" spans="1:21" s="1" customFormat="1" ht="26.25" hidden="1" customHeight="1" x14ac:dyDescent="0.25">
      <c r="A1444" s="134" t="s">
        <v>28</v>
      </c>
      <c r="B1444" s="135"/>
      <c r="C1444" s="103" t="s">
        <v>1691</v>
      </c>
      <c r="D1444" s="104"/>
      <c r="E1444" s="104"/>
      <c r="F1444" s="11" t="s">
        <v>1813</v>
      </c>
      <c r="G1444" s="143">
        <v>7.23</v>
      </c>
      <c r="H1444" s="137"/>
      <c r="I1444" s="8">
        <v>7.23</v>
      </c>
      <c r="J1444" s="137"/>
      <c r="K1444" s="137"/>
      <c r="L1444" s="137"/>
      <c r="M1444" s="137"/>
      <c r="N1444" s="137"/>
      <c r="O1444" s="137"/>
      <c r="P1444" s="100">
        <v>7.23</v>
      </c>
      <c r="Q1444" s="101"/>
      <c r="R1444" s="101"/>
      <c r="S1444" s="101"/>
      <c r="T1444" s="101"/>
      <c r="U1444" s="101"/>
    </row>
    <row r="1445" spans="1:21" s="1" customFormat="1" ht="27" hidden="1" customHeight="1" x14ac:dyDescent="0.25">
      <c r="A1445" s="134" t="s">
        <v>29</v>
      </c>
      <c r="B1445" s="135"/>
      <c r="C1445" s="103" t="s">
        <v>1692</v>
      </c>
      <c r="D1445" s="104"/>
      <c r="E1445" s="104"/>
      <c r="F1445" s="11" t="s">
        <v>1813</v>
      </c>
      <c r="G1445" s="143">
        <v>10.33</v>
      </c>
      <c r="H1445" s="137"/>
      <c r="I1445" s="8">
        <v>10.33</v>
      </c>
      <c r="J1445" s="137"/>
      <c r="K1445" s="137"/>
      <c r="L1445" s="137"/>
      <c r="M1445" s="137"/>
      <c r="N1445" s="137"/>
      <c r="O1445" s="137"/>
      <c r="P1445" s="100">
        <v>10.33</v>
      </c>
      <c r="Q1445" s="101"/>
      <c r="R1445" s="101"/>
      <c r="S1445" s="101"/>
      <c r="T1445" s="101"/>
      <c r="U1445" s="101"/>
    </row>
    <row r="1446" spans="1:21" s="1" customFormat="1" ht="62.25" hidden="1" customHeight="1" x14ac:dyDescent="0.25">
      <c r="A1446" s="134" t="s">
        <v>30</v>
      </c>
      <c r="B1446" s="135"/>
      <c r="C1446" s="103" t="s">
        <v>1693</v>
      </c>
      <c r="D1446" s="104"/>
      <c r="E1446" s="104"/>
      <c r="F1446" s="11" t="s">
        <v>1813</v>
      </c>
      <c r="G1446" s="143">
        <v>13.22</v>
      </c>
      <c r="H1446" s="137"/>
      <c r="I1446" s="8">
        <v>13.22</v>
      </c>
      <c r="J1446" s="137"/>
      <c r="K1446" s="137"/>
      <c r="L1446" s="137"/>
      <c r="M1446" s="137"/>
      <c r="N1446" s="137"/>
      <c r="O1446" s="137"/>
      <c r="P1446" s="100">
        <v>13.22</v>
      </c>
      <c r="Q1446" s="101"/>
      <c r="R1446" s="101"/>
      <c r="S1446" s="101"/>
      <c r="T1446" s="101"/>
      <c r="U1446" s="101"/>
    </row>
    <row r="1447" spans="1:21" s="1" customFormat="1" ht="26.25" hidden="1" customHeight="1" x14ac:dyDescent="0.25">
      <c r="A1447" s="165">
        <v>5</v>
      </c>
      <c r="B1447" s="166"/>
      <c r="C1447" s="129" t="s">
        <v>1694</v>
      </c>
      <c r="D1447" s="130"/>
      <c r="E1447" s="130"/>
      <c r="F1447" s="4"/>
      <c r="G1447" s="136"/>
      <c r="H1447" s="136"/>
      <c r="I1447" s="5"/>
      <c r="J1447" s="136"/>
      <c r="K1447" s="136"/>
      <c r="L1447" s="136"/>
      <c r="M1447" s="136"/>
      <c r="N1447" s="136"/>
      <c r="O1447" s="136"/>
      <c r="P1447" s="126"/>
      <c r="Q1447" s="126"/>
      <c r="R1447" s="126"/>
      <c r="S1447" s="126"/>
      <c r="T1447" s="126"/>
      <c r="U1447" s="126"/>
    </row>
    <row r="1448" spans="1:21" s="1" customFormat="1" ht="37.5" hidden="1" customHeight="1" x14ac:dyDescent="0.25">
      <c r="A1448" s="134" t="s">
        <v>31</v>
      </c>
      <c r="B1448" s="135"/>
      <c r="C1448" s="103" t="s">
        <v>1695</v>
      </c>
      <c r="D1448" s="104"/>
      <c r="E1448" s="104"/>
      <c r="F1448" s="11" t="s">
        <v>1813</v>
      </c>
      <c r="G1448" s="143">
        <v>12.39</v>
      </c>
      <c r="H1448" s="137"/>
      <c r="I1448" s="8">
        <v>12.39</v>
      </c>
      <c r="J1448" s="137"/>
      <c r="K1448" s="137"/>
      <c r="L1448" s="137"/>
      <c r="M1448" s="137"/>
      <c r="N1448" s="137"/>
      <c r="O1448" s="137"/>
      <c r="P1448" s="100">
        <v>12.39</v>
      </c>
      <c r="Q1448" s="101"/>
      <c r="R1448" s="101"/>
      <c r="S1448" s="101"/>
      <c r="T1448" s="101"/>
      <c r="U1448" s="101"/>
    </row>
    <row r="1449" spans="1:21" s="1" customFormat="1" ht="41.25" hidden="1" customHeight="1" x14ac:dyDescent="0.25">
      <c r="A1449" s="134" t="s">
        <v>32</v>
      </c>
      <c r="B1449" s="135"/>
      <c r="C1449" s="103" t="s">
        <v>1696</v>
      </c>
      <c r="D1449" s="104"/>
      <c r="E1449" s="104"/>
      <c r="F1449" s="11" t="s">
        <v>1813</v>
      </c>
      <c r="G1449" s="143">
        <v>16.53</v>
      </c>
      <c r="H1449" s="137"/>
      <c r="I1449" s="8">
        <v>16.53</v>
      </c>
      <c r="J1449" s="137"/>
      <c r="K1449" s="137"/>
      <c r="L1449" s="137"/>
      <c r="M1449" s="137"/>
      <c r="N1449" s="137"/>
      <c r="O1449" s="137"/>
      <c r="P1449" s="100">
        <v>16.53</v>
      </c>
      <c r="Q1449" s="101"/>
      <c r="R1449" s="101"/>
      <c r="S1449" s="101"/>
      <c r="T1449" s="101"/>
      <c r="U1449" s="101"/>
    </row>
    <row r="1450" spans="1:21" s="1" customFormat="1" ht="59.25" hidden="1" customHeight="1" x14ac:dyDescent="0.25">
      <c r="A1450" s="165">
        <v>6</v>
      </c>
      <c r="B1450" s="166"/>
      <c r="C1450" s="129" t="s">
        <v>1697</v>
      </c>
      <c r="D1450" s="130"/>
      <c r="E1450" s="130"/>
      <c r="F1450" s="4"/>
      <c r="G1450" s="136"/>
      <c r="H1450" s="136"/>
      <c r="I1450" s="5"/>
      <c r="J1450" s="136"/>
      <c r="K1450" s="136"/>
      <c r="L1450" s="136"/>
      <c r="M1450" s="136"/>
      <c r="N1450" s="136"/>
      <c r="O1450" s="136"/>
      <c r="P1450" s="126"/>
      <c r="Q1450" s="126"/>
      <c r="R1450" s="126"/>
      <c r="S1450" s="126"/>
      <c r="T1450" s="126"/>
      <c r="U1450" s="126"/>
    </row>
    <row r="1451" spans="1:21" s="1" customFormat="1" ht="78" hidden="1" customHeight="1" x14ac:dyDescent="0.25">
      <c r="A1451" s="134" t="s">
        <v>35</v>
      </c>
      <c r="B1451" s="135"/>
      <c r="C1451" s="103" t="s">
        <v>1698</v>
      </c>
      <c r="D1451" s="104"/>
      <c r="E1451" s="104"/>
      <c r="F1451" s="11" t="s">
        <v>1813</v>
      </c>
      <c r="G1451" s="143">
        <v>14.78</v>
      </c>
      <c r="H1451" s="137"/>
      <c r="I1451" s="8">
        <v>14.78</v>
      </c>
      <c r="J1451" s="137"/>
      <c r="K1451" s="137"/>
      <c r="L1451" s="137"/>
      <c r="M1451" s="137"/>
      <c r="N1451" s="137"/>
      <c r="O1451" s="137"/>
      <c r="P1451" s="100">
        <v>14.78</v>
      </c>
      <c r="Q1451" s="101"/>
      <c r="R1451" s="101"/>
      <c r="S1451" s="101"/>
      <c r="T1451" s="101"/>
      <c r="U1451" s="101"/>
    </row>
    <row r="1452" spans="1:21" s="1" customFormat="1" ht="87" hidden="1" customHeight="1" x14ac:dyDescent="0.25">
      <c r="A1452" s="134" t="s">
        <v>36</v>
      </c>
      <c r="B1452" s="135"/>
      <c r="C1452" s="103" t="s">
        <v>1699</v>
      </c>
      <c r="D1452" s="104"/>
      <c r="E1452" s="104"/>
      <c r="F1452" s="11" t="s">
        <v>1813</v>
      </c>
      <c r="G1452" s="143">
        <v>14.78</v>
      </c>
      <c r="H1452" s="137"/>
      <c r="I1452" s="8">
        <v>14.78</v>
      </c>
      <c r="J1452" s="137"/>
      <c r="K1452" s="137"/>
      <c r="L1452" s="137"/>
      <c r="M1452" s="137"/>
      <c r="N1452" s="137"/>
      <c r="O1452" s="137"/>
      <c r="P1452" s="100">
        <v>14.78</v>
      </c>
      <c r="Q1452" s="101"/>
      <c r="R1452" s="101"/>
      <c r="S1452" s="101"/>
      <c r="T1452" s="101"/>
      <c r="U1452" s="101"/>
    </row>
    <row r="1453" spans="1:21" s="1" customFormat="1" ht="37.5" hidden="1" customHeight="1" x14ac:dyDescent="0.25">
      <c r="A1453" s="165">
        <v>7</v>
      </c>
      <c r="B1453" s="166"/>
      <c r="C1453" s="163" t="s">
        <v>1700</v>
      </c>
      <c r="D1453" s="164"/>
      <c r="E1453" s="164"/>
      <c r="F1453" s="7" t="s">
        <v>1813</v>
      </c>
      <c r="G1453" s="143">
        <v>8.26</v>
      </c>
      <c r="H1453" s="137"/>
      <c r="I1453" s="8">
        <v>8.26</v>
      </c>
      <c r="J1453" s="137"/>
      <c r="K1453" s="137"/>
      <c r="L1453" s="137"/>
      <c r="M1453" s="137"/>
      <c r="N1453" s="137"/>
      <c r="O1453" s="137"/>
      <c r="P1453" s="100">
        <v>8.26</v>
      </c>
      <c r="Q1453" s="101"/>
      <c r="R1453" s="101"/>
      <c r="S1453" s="101"/>
      <c r="T1453" s="101"/>
      <c r="U1453" s="101"/>
    </row>
    <row r="1454" spans="1:21" s="1" customFormat="1" ht="16.5" hidden="1" customHeight="1" x14ac:dyDescent="0.25">
      <c r="A1454" s="186" t="s">
        <v>804</v>
      </c>
      <c r="B1454" s="187"/>
      <c r="C1454" s="187"/>
      <c r="D1454" s="187"/>
      <c r="E1454" s="187"/>
      <c r="F1454" s="187"/>
      <c r="G1454" s="187"/>
      <c r="H1454" s="187"/>
      <c r="I1454" s="187"/>
      <c r="J1454" s="187"/>
      <c r="K1454" s="187"/>
      <c r="L1454" s="187"/>
      <c r="M1454" s="187"/>
      <c r="N1454" s="187"/>
      <c r="O1454" s="187"/>
      <c r="P1454" s="187"/>
      <c r="Q1454" s="187"/>
      <c r="R1454" s="187"/>
      <c r="S1454" s="187"/>
      <c r="T1454" s="187"/>
      <c r="U1454" s="187"/>
    </row>
    <row r="1455" spans="1:21" s="1" customFormat="1" ht="21" hidden="1" customHeight="1" x14ac:dyDescent="0.25">
      <c r="A1455" s="165">
        <v>1</v>
      </c>
      <c r="B1455" s="166"/>
      <c r="C1455" s="129" t="s">
        <v>1701</v>
      </c>
      <c r="D1455" s="130"/>
      <c r="E1455" s="130"/>
      <c r="F1455" s="4"/>
      <c r="G1455" s="136"/>
      <c r="H1455" s="136"/>
      <c r="I1455" s="5"/>
      <c r="J1455" s="136"/>
      <c r="K1455" s="136"/>
      <c r="L1455" s="136"/>
      <c r="M1455" s="136"/>
      <c r="N1455" s="136"/>
      <c r="O1455" s="136"/>
      <c r="P1455" s="126"/>
      <c r="Q1455" s="126"/>
      <c r="R1455" s="126"/>
      <c r="S1455" s="126"/>
      <c r="T1455" s="126"/>
      <c r="U1455" s="126"/>
    </row>
    <row r="1456" spans="1:21" s="1" customFormat="1" ht="27" hidden="1" customHeight="1" x14ac:dyDescent="0.25">
      <c r="A1456" s="134" t="s">
        <v>53</v>
      </c>
      <c r="B1456" s="135"/>
      <c r="C1456" s="103" t="s">
        <v>1702</v>
      </c>
      <c r="D1456" s="104"/>
      <c r="E1456" s="104"/>
      <c r="F1456" s="11" t="s">
        <v>1818</v>
      </c>
      <c r="G1456" s="143">
        <v>8.59</v>
      </c>
      <c r="H1456" s="137"/>
      <c r="I1456" s="8">
        <v>8.59</v>
      </c>
      <c r="J1456" s="137"/>
      <c r="K1456" s="137"/>
      <c r="L1456" s="137"/>
      <c r="M1456" s="137"/>
      <c r="N1456" s="137"/>
      <c r="O1456" s="137"/>
      <c r="P1456" s="100">
        <v>8.59</v>
      </c>
      <c r="Q1456" s="101"/>
      <c r="R1456" s="101"/>
      <c r="S1456" s="101"/>
      <c r="T1456" s="101"/>
      <c r="U1456" s="101"/>
    </row>
    <row r="1457" spans="1:21" s="1" customFormat="1" ht="41.25" hidden="1" customHeight="1" x14ac:dyDescent="0.25">
      <c r="A1457" s="134" t="s">
        <v>54</v>
      </c>
      <c r="B1457" s="135"/>
      <c r="C1457" s="103" t="s">
        <v>1703</v>
      </c>
      <c r="D1457" s="104"/>
      <c r="E1457" s="104"/>
      <c r="F1457" s="11" t="s">
        <v>1818</v>
      </c>
      <c r="G1457" s="143">
        <v>8.2799999999999994</v>
      </c>
      <c r="H1457" s="137"/>
      <c r="I1457" s="8">
        <v>8.2799999999999994</v>
      </c>
      <c r="J1457" s="137"/>
      <c r="K1457" s="137"/>
      <c r="L1457" s="137"/>
      <c r="M1457" s="137"/>
      <c r="N1457" s="137"/>
      <c r="O1457" s="137"/>
      <c r="P1457" s="100">
        <v>8.2799999999999994</v>
      </c>
      <c r="Q1457" s="101"/>
      <c r="R1457" s="101"/>
      <c r="S1457" s="101"/>
      <c r="T1457" s="101"/>
      <c r="U1457" s="101"/>
    </row>
    <row r="1458" spans="1:21" s="1" customFormat="1" ht="38.25" hidden="1" customHeight="1" x14ac:dyDescent="0.25">
      <c r="A1458" s="134" t="s">
        <v>55</v>
      </c>
      <c r="B1458" s="135"/>
      <c r="C1458" s="103" t="s">
        <v>1704</v>
      </c>
      <c r="D1458" s="104"/>
      <c r="E1458" s="104"/>
      <c r="F1458" s="11" t="s">
        <v>1818</v>
      </c>
      <c r="G1458" s="143">
        <v>12.27</v>
      </c>
      <c r="H1458" s="137"/>
      <c r="I1458" s="8">
        <v>12.27</v>
      </c>
      <c r="J1458" s="137"/>
      <c r="K1458" s="137"/>
      <c r="L1458" s="137"/>
      <c r="M1458" s="137"/>
      <c r="N1458" s="137"/>
      <c r="O1458" s="137"/>
      <c r="P1458" s="100">
        <v>12.27</v>
      </c>
      <c r="Q1458" s="101"/>
      <c r="R1458" s="101"/>
      <c r="S1458" s="101"/>
      <c r="T1458" s="101"/>
      <c r="U1458" s="101"/>
    </row>
    <row r="1459" spans="1:21" s="1" customFormat="1" ht="39" hidden="1" customHeight="1" x14ac:dyDescent="0.25">
      <c r="A1459" s="134" t="s">
        <v>56</v>
      </c>
      <c r="B1459" s="135"/>
      <c r="C1459" s="103" t="s">
        <v>1705</v>
      </c>
      <c r="D1459" s="104"/>
      <c r="E1459" s="104"/>
      <c r="F1459" s="11" t="s">
        <v>1818</v>
      </c>
      <c r="G1459" s="143">
        <v>12.27</v>
      </c>
      <c r="H1459" s="137"/>
      <c r="I1459" s="8">
        <v>12.27</v>
      </c>
      <c r="J1459" s="137"/>
      <c r="K1459" s="137"/>
      <c r="L1459" s="137"/>
      <c r="M1459" s="137"/>
      <c r="N1459" s="137"/>
      <c r="O1459" s="137"/>
      <c r="P1459" s="100">
        <v>12.27</v>
      </c>
      <c r="Q1459" s="101"/>
      <c r="R1459" s="101"/>
      <c r="S1459" s="101"/>
      <c r="T1459" s="101"/>
      <c r="U1459" s="101"/>
    </row>
    <row r="1460" spans="1:21" s="1" customFormat="1" ht="18.75" hidden="1" customHeight="1" x14ac:dyDescent="0.25">
      <c r="A1460" s="134" t="s">
        <v>57</v>
      </c>
      <c r="B1460" s="135"/>
      <c r="C1460" s="103" t="s">
        <v>1706</v>
      </c>
      <c r="D1460" s="104"/>
      <c r="E1460" s="104"/>
      <c r="F1460" s="11" t="s">
        <v>1818</v>
      </c>
      <c r="G1460" s="143">
        <v>17.55</v>
      </c>
      <c r="H1460" s="137"/>
      <c r="I1460" s="8">
        <v>17.55</v>
      </c>
      <c r="J1460" s="137"/>
      <c r="K1460" s="137"/>
      <c r="L1460" s="137"/>
      <c r="M1460" s="137"/>
      <c r="N1460" s="137"/>
      <c r="O1460" s="137"/>
      <c r="P1460" s="100">
        <v>17.55</v>
      </c>
      <c r="Q1460" s="101"/>
      <c r="R1460" s="101"/>
      <c r="S1460" s="101"/>
      <c r="T1460" s="101"/>
      <c r="U1460" s="101"/>
    </row>
    <row r="1461" spans="1:21" s="1" customFormat="1" ht="27.75" hidden="1" customHeight="1" x14ac:dyDescent="0.25">
      <c r="A1461" s="134" t="s">
        <v>58</v>
      </c>
      <c r="B1461" s="135"/>
      <c r="C1461" s="103" t="s">
        <v>1707</v>
      </c>
      <c r="D1461" s="104"/>
      <c r="E1461" s="104"/>
      <c r="F1461" s="11" t="s">
        <v>1818</v>
      </c>
      <c r="G1461" s="143">
        <v>8.2799999999999994</v>
      </c>
      <c r="H1461" s="137"/>
      <c r="I1461" s="8">
        <v>8.2799999999999994</v>
      </c>
      <c r="J1461" s="137"/>
      <c r="K1461" s="137"/>
      <c r="L1461" s="137"/>
      <c r="M1461" s="137"/>
      <c r="N1461" s="137"/>
      <c r="O1461" s="137"/>
      <c r="P1461" s="100">
        <v>8.2799999999999994</v>
      </c>
      <c r="Q1461" s="101"/>
      <c r="R1461" s="101"/>
      <c r="S1461" s="101"/>
      <c r="T1461" s="101"/>
      <c r="U1461" s="101"/>
    </row>
    <row r="1462" spans="1:21" s="1" customFormat="1" ht="41.25" hidden="1" customHeight="1" x14ac:dyDescent="0.25">
      <c r="A1462" s="134" t="s">
        <v>59</v>
      </c>
      <c r="B1462" s="135"/>
      <c r="C1462" s="103" t="s">
        <v>1708</v>
      </c>
      <c r="D1462" s="104"/>
      <c r="E1462" s="104"/>
      <c r="F1462" s="11" t="s">
        <v>1818</v>
      </c>
      <c r="G1462" s="143">
        <v>8.2799999999999994</v>
      </c>
      <c r="H1462" s="137"/>
      <c r="I1462" s="8">
        <v>8.2799999999999994</v>
      </c>
      <c r="J1462" s="137"/>
      <c r="K1462" s="137"/>
      <c r="L1462" s="137"/>
      <c r="M1462" s="137"/>
      <c r="N1462" s="137"/>
      <c r="O1462" s="137"/>
      <c r="P1462" s="100">
        <v>8.2799999999999994</v>
      </c>
      <c r="Q1462" s="101"/>
      <c r="R1462" s="101"/>
      <c r="S1462" s="101"/>
      <c r="T1462" s="101"/>
      <c r="U1462" s="101"/>
    </row>
    <row r="1463" spans="1:21" s="1" customFormat="1" ht="27.75" hidden="1" customHeight="1" x14ac:dyDescent="0.25">
      <c r="A1463" s="134" t="s">
        <v>60</v>
      </c>
      <c r="B1463" s="135"/>
      <c r="C1463" s="103" t="s">
        <v>1709</v>
      </c>
      <c r="D1463" s="104"/>
      <c r="E1463" s="104"/>
      <c r="F1463" s="11" t="s">
        <v>1818</v>
      </c>
      <c r="G1463" s="143">
        <v>14.85</v>
      </c>
      <c r="H1463" s="137"/>
      <c r="I1463" s="8">
        <v>14.85</v>
      </c>
      <c r="J1463" s="137"/>
      <c r="K1463" s="137"/>
      <c r="L1463" s="137"/>
      <c r="M1463" s="137"/>
      <c r="N1463" s="137"/>
      <c r="O1463" s="137"/>
      <c r="P1463" s="100">
        <v>14.85</v>
      </c>
      <c r="Q1463" s="101"/>
      <c r="R1463" s="101"/>
      <c r="S1463" s="101"/>
      <c r="T1463" s="101"/>
      <c r="U1463" s="101"/>
    </row>
    <row r="1464" spans="1:21" s="1" customFormat="1" ht="21" hidden="1" customHeight="1" x14ac:dyDescent="0.25">
      <c r="A1464" s="134" t="s">
        <v>442</v>
      </c>
      <c r="B1464" s="135"/>
      <c r="C1464" s="103" t="s">
        <v>1710</v>
      </c>
      <c r="D1464" s="104"/>
      <c r="E1464" s="104"/>
      <c r="F1464" s="11" t="s">
        <v>1818</v>
      </c>
      <c r="G1464" s="143">
        <v>12.27</v>
      </c>
      <c r="H1464" s="137"/>
      <c r="I1464" s="8">
        <v>12.27</v>
      </c>
      <c r="J1464" s="137"/>
      <c r="K1464" s="137"/>
      <c r="L1464" s="137"/>
      <c r="M1464" s="137"/>
      <c r="N1464" s="137"/>
      <c r="O1464" s="137"/>
      <c r="P1464" s="100">
        <v>12.27</v>
      </c>
      <c r="Q1464" s="101"/>
      <c r="R1464" s="101"/>
      <c r="S1464" s="101"/>
      <c r="T1464" s="101"/>
      <c r="U1464" s="101"/>
    </row>
    <row r="1465" spans="1:21" s="1" customFormat="1" ht="24" hidden="1" customHeight="1" x14ac:dyDescent="0.25">
      <c r="A1465" s="134" t="s">
        <v>445</v>
      </c>
      <c r="B1465" s="135"/>
      <c r="C1465" s="103" t="s">
        <v>1711</v>
      </c>
      <c r="D1465" s="104"/>
      <c r="E1465" s="104"/>
      <c r="F1465" s="11" t="s">
        <v>1818</v>
      </c>
      <c r="G1465" s="143">
        <v>22.83</v>
      </c>
      <c r="H1465" s="137"/>
      <c r="I1465" s="8">
        <v>22.83</v>
      </c>
      <c r="J1465" s="137"/>
      <c r="K1465" s="137"/>
      <c r="L1465" s="137"/>
      <c r="M1465" s="137"/>
      <c r="N1465" s="137"/>
      <c r="O1465" s="137"/>
      <c r="P1465" s="100">
        <v>22.83</v>
      </c>
      <c r="Q1465" s="101"/>
      <c r="R1465" s="101"/>
      <c r="S1465" s="101"/>
      <c r="T1465" s="101"/>
      <c r="U1465" s="101"/>
    </row>
    <row r="1466" spans="1:21" s="1" customFormat="1" ht="21" hidden="1" customHeight="1" x14ac:dyDescent="0.25">
      <c r="A1466" s="134" t="s">
        <v>448</v>
      </c>
      <c r="B1466" s="135"/>
      <c r="C1466" s="103" t="s">
        <v>1712</v>
      </c>
      <c r="D1466" s="104"/>
      <c r="E1466" s="104"/>
      <c r="F1466" s="11" t="s">
        <v>1818</v>
      </c>
      <c r="G1466" s="143">
        <v>8.2799999999999994</v>
      </c>
      <c r="H1466" s="137"/>
      <c r="I1466" s="8">
        <v>8.2799999999999994</v>
      </c>
      <c r="J1466" s="137"/>
      <c r="K1466" s="137"/>
      <c r="L1466" s="137"/>
      <c r="M1466" s="137"/>
      <c r="N1466" s="137"/>
      <c r="O1466" s="137"/>
      <c r="P1466" s="100">
        <v>8.2799999999999994</v>
      </c>
      <c r="Q1466" s="101"/>
      <c r="R1466" s="101"/>
      <c r="S1466" s="101"/>
      <c r="T1466" s="101"/>
      <c r="U1466" s="101"/>
    </row>
    <row r="1467" spans="1:21" s="1" customFormat="1" ht="26.25" hidden="1" customHeight="1" x14ac:dyDescent="0.25">
      <c r="A1467" s="134" t="s">
        <v>451</v>
      </c>
      <c r="B1467" s="135"/>
      <c r="C1467" s="103" t="s">
        <v>1713</v>
      </c>
      <c r="D1467" s="104"/>
      <c r="E1467" s="104"/>
      <c r="F1467" s="11" t="s">
        <v>1818</v>
      </c>
      <c r="G1467" s="143">
        <v>22.83</v>
      </c>
      <c r="H1467" s="137"/>
      <c r="I1467" s="8">
        <v>22.83</v>
      </c>
      <c r="J1467" s="137"/>
      <c r="K1467" s="137"/>
      <c r="L1467" s="137"/>
      <c r="M1467" s="137"/>
      <c r="N1467" s="137"/>
      <c r="O1467" s="137"/>
      <c r="P1467" s="100">
        <v>22.83</v>
      </c>
      <c r="Q1467" s="101"/>
      <c r="R1467" s="101"/>
      <c r="S1467" s="101"/>
      <c r="T1467" s="101"/>
      <c r="U1467" s="101"/>
    </row>
    <row r="1468" spans="1:21" s="1" customFormat="1" ht="27" hidden="1" customHeight="1" x14ac:dyDescent="0.25">
      <c r="A1468" s="134" t="s">
        <v>454</v>
      </c>
      <c r="B1468" s="135"/>
      <c r="C1468" s="103" t="s">
        <v>1714</v>
      </c>
      <c r="D1468" s="104"/>
      <c r="E1468" s="104"/>
      <c r="F1468" s="11" t="s">
        <v>1818</v>
      </c>
      <c r="G1468" s="143">
        <v>34.25</v>
      </c>
      <c r="H1468" s="137"/>
      <c r="I1468" s="8">
        <v>34.25</v>
      </c>
      <c r="J1468" s="137"/>
      <c r="K1468" s="137"/>
      <c r="L1468" s="137"/>
      <c r="M1468" s="137"/>
      <c r="N1468" s="137"/>
      <c r="O1468" s="137"/>
      <c r="P1468" s="100">
        <v>34.25</v>
      </c>
      <c r="Q1468" s="101"/>
      <c r="R1468" s="101"/>
      <c r="S1468" s="101"/>
      <c r="T1468" s="101"/>
      <c r="U1468" s="101"/>
    </row>
    <row r="1469" spans="1:21" s="1" customFormat="1" ht="21" hidden="1" customHeight="1" x14ac:dyDescent="0.25">
      <c r="A1469" s="134" t="s">
        <v>457</v>
      </c>
      <c r="B1469" s="135"/>
      <c r="C1469" s="103" t="s">
        <v>1715</v>
      </c>
      <c r="D1469" s="104"/>
      <c r="E1469" s="104"/>
      <c r="F1469" s="11" t="s">
        <v>1818</v>
      </c>
      <c r="G1469" s="143">
        <v>44.81</v>
      </c>
      <c r="H1469" s="137"/>
      <c r="I1469" s="8">
        <v>44.81</v>
      </c>
      <c r="J1469" s="137"/>
      <c r="K1469" s="137"/>
      <c r="L1469" s="137"/>
      <c r="M1469" s="137"/>
      <c r="N1469" s="137"/>
      <c r="O1469" s="137"/>
      <c r="P1469" s="100">
        <v>44.81</v>
      </c>
      <c r="Q1469" s="101"/>
      <c r="R1469" s="101"/>
      <c r="S1469" s="101"/>
      <c r="T1469" s="101"/>
      <c r="U1469" s="101"/>
    </row>
    <row r="1470" spans="1:21" s="1" customFormat="1" ht="24.75" hidden="1" customHeight="1" x14ac:dyDescent="0.25">
      <c r="A1470" s="134" t="s">
        <v>460</v>
      </c>
      <c r="B1470" s="135"/>
      <c r="C1470" s="103" t="s">
        <v>1716</v>
      </c>
      <c r="D1470" s="104"/>
      <c r="E1470" s="104"/>
      <c r="F1470" s="11" t="s">
        <v>1818</v>
      </c>
      <c r="G1470" s="143">
        <v>44.81</v>
      </c>
      <c r="H1470" s="137"/>
      <c r="I1470" s="8">
        <v>44.81</v>
      </c>
      <c r="J1470" s="137"/>
      <c r="K1470" s="137"/>
      <c r="L1470" s="137"/>
      <c r="M1470" s="137"/>
      <c r="N1470" s="137"/>
      <c r="O1470" s="137"/>
      <c r="P1470" s="100">
        <v>44.81</v>
      </c>
      <c r="Q1470" s="101"/>
      <c r="R1470" s="101"/>
      <c r="S1470" s="101"/>
      <c r="T1470" s="101"/>
      <c r="U1470" s="101"/>
    </row>
    <row r="1471" spans="1:21" s="1" customFormat="1" ht="24.75" hidden="1" customHeight="1" x14ac:dyDescent="0.25">
      <c r="A1471" s="134" t="s">
        <v>463</v>
      </c>
      <c r="B1471" s="135"/>
      <c r="C1471" s="103" t="s">
        <v>1717</v>
      </c>
      <c r="D1471" s="104"/>
      <c r="E1471" s="104"/>
      <c r="F1471" s="11" t="s">
        <v>1818</v>
      </c>
      <c r="G1471" s="143">
        <v>24.54</v>
      </c>
      <c r="H1471" s="137"/>
      <c r="I1471" s="8">
        <v>24.54</v>
      </c>
      <c r="J1471" s="137"/>
      <c r="K1471" s="137"/>
      <c r="L1471" s="137"/>
      <c r="M1471" s="137"/>
      <c r="N1471" s="137"/>
      <c r="O1471" s="137"/>
      <c r="P1471" s="100">
        <v>24.54</v>
      </c>
      <c r="Q1471" s="101"/>
      <c r="R1471" s="101"/>
      <c r="S1471" s="101"/>
      <c r="T1471" s="101"/>
      <c r="U1471" s="101"/>
    </row>
    <row r="1472" spans="1:21" s="1" customFormat="1" ht="25.5" hidden="1" customHeight="1" x14ac:dyDescent="0.25">
      <c r="A1472" s="134" t="s">
        <v>466</v>
      </c>
      <c r="B1472" s="135"/>
      <c r="C1472" s="103" t="s">
        <v>1718</v>
      </c>
      <c r="D1472" s="104"/>
      <c r="E1472" s="104"/>
      <c r="F1472" s="11" t="s">
        <v>1818</v>
      </c>
      <c r="G1472" s="143">
        <v>47.37</v>
      </c>
      <c r="H1472" s="137"/>
      <c r="I1472" s="8">
        <v>47.37</v>
      </c>
      <c r="J1472" s="137"/>
      <c r="K1472" s="137"/>
      <c r="L1472" s="137"/>
      <c r="M1472" s="137"/>
      <c r="N1472" s="137"/>
      <c r="O1472" s="137"/>
      <c r="P1472" s="100">
        <v>47.37</v>
      </c>
      <c r="Q1472" s="101"/>
      <c r="R1472" s="101"/>
      <c r="S1472" s="101"/>
      <c r="T1472" s="101"/>
      <c r="U1472" s="101"/>
    </row>
    <row r="1473" spans="1:21" s="1" customFormat="1" ht="28.5" hidden="1" customHeight="1" x14ac:dyDescent="0.25">
      <c r="A1473" s="134" t="s">
        <v>469</v>
      </c>
      <c r="B1473" s="135"/>
      <c r="C1473" s="103" t="s">
        <v>1719</v>
      </c>
      <c r="D1473" s="104"/>
      <c r="E1473" s="104"/>
      <c r="F1473" s="11" t="s">
        <v>1818</v>
      </c>
      <c r="G1473" s="143">
        <v>34.25</v>
      </c>
      <c r="H1473" s="137"/>
      <c r="I1473" s="8">
        <v>34.25</v>
      </c>
      <c r="J1473" s="137"/>
      <c r="K1473" s="137"/>
      <c r="L1473" s="137"/>
      <c r="M1473" s="137"/>
      <c r="N1473" s="137"/>
      <c r="O1473" s="137"/>
      <c r="P1473" s="100">
        <v>34.25</v>
      </c>
      <c r="Q1473" s="101"/>
      <c r="R1473" s="101"/>
      <c r="S1473" s="101"/>
      <c r="T1473" s="101"/>
      <c r="U1473" s="101"/>
    </row>
    <row r="1474" spans="1:21" s="1" customFormat="1" ht="30.75" hidden="1" customHeight="1" x14ac:dyDescent="0.25">
      <c r="A1474" s="134" t="s">
        <v>472</v>
      </c>
      <c r="B1474" s="135"/>
      <c r="C1474" s="103" t="s">
        <v>1720</v>
      </c>
      <c r="D1474" s="104"/>
      <c r="E1474" s="104"/>
      <c r="F1474" s="11" t="s">
        <v>1818</v>
      </c>
      <c r="G1474" s="143">
        <v>34.25</v>
      </c>
      <c r="H1474" s="137"/>
      <c r="I1474" s="8">
        <v>34.25</v>
      </c>
      <c r="J1474" s="137"/>
      <c r="K1474" s="137"/>
      <c r="L1474" s="137"/>
      <c r="M1474" s="137"/>
      <c r="N1474" s="137"/>
      <c r="O1474" s="137"/>
      <c r="P1474" s="100">
        <v>34.25</v>
      </c>
      <c r="Q1474" s="101"/>
      <c r="R1474" s="101"/>
      <c r="S1474" s="101"/>
      <c r="T1474" s="101"/>
      <c r="U1474" s="101"/>
    </row>
    <row r="1475" spans="1:21" s="1" customFormat="1" ht="25.5" hidden="1" customHeight="1" x14ac:dyDescent="0.25">
      <c r="A1475" s="134" t="s">
        <v>475</v>
      </c>
      <c r="B1475" s="135"/>
      <c r="C1475" s="103" t="s">
        <v>1721</v>
      </c>
      <c r="D1475" s="104"/>
      <c r="E1475" s="104"/>
      <c r="F1475" s="11" t="s">
        <v>1818</v>
      </c>
      <c r="G1475" s="143">
        <v>23.69</v>
      </c>
      <c r="H1475" s="137"/>
      <c r="I1475" s="8">
        <v>23.69</v>
      </c>
      <c r="J1475" s="137"/>
      <c r="K1475" s="137"/>
      <c r="L1475" s="137"/>
      <c r="M1475" s="137"/>
      <c r="N1475" s="137"/>
      <c r="O1475" s="137"/>
      <c r="P1475" s="100">
        <v>23.69</v>
      </c>
      <c r="Q1475" s="101"/>
      <c r="R1475" s="101"/>
      <c r="S1475" s="101"/>
      <c r="T1475" s="101"/>
      <c r="U1475" s="101"/>
    </row>
    <row r="1476" spans="1:21" s="1" customFormat="1" ht="27" hidden="1" customHeight="1" x14ac:dyDescent="0.25">
      <c r="A1476" s="134" t="s">
        <v>478</v>
      </c>
      <c r="B1476" s="135"/>
      <c r="C1476" s="103" t="s">
        <v>1722</v>
      </c>
      <c r="D1476" s="104"/>
      <c r="E1476" s="104"/>
      <c r="F1476" s="11" t="s">
        <v>1818</v>
      </c>
      <c r="G1476" s="143">
        <v>34.25</v>
      </c>
      <c r="H1476" s="137"/>
      <c r="I1476" s="8">
        <v>34.25</v>
      </c>
      <c r="J1476" s="137"/>
      <c r="K1476" s="137"/>
      <c r="L1476" s="137"/>
      <c r="M1476" s="137"/>
      <c r="N1476" s="137"/>
      <c r="O1476" s="137"/>
      <c r="P1476" s="100">
        <v>34.25</v>
      </c>
      <c r="Q1476" s="101"/>
      <c r="R1476" s="101"/>
      <c r="S1476" s="101"/>
      <c r="T1476" s="101"/>
      <c r="U1476" s="101"/>
    </row>
    <row r="1477" spans="1:21" s="1" customFormat="1" ht="27.75" hidden="1" customHeight="1" x14ac:dyDescent="0.25">
      <c r="A1477" s="134" t="s">
        <v>481</v>
      </c>
      <c r="B1477" s="135"/>
      <c r="C1477" s="103" t="s">
        <v>1723</v>
      </c>
      <c r="D1477" s="104"/>
      <c r="E1477" s="104"/>
      <c r="F1477" s="11" t="s">
        <v>1818</v>
      </c>
      <c r="G1477" s="143">
        <v>23.69</v>
      </c>
      <c r="H1477" s="137"/>
      <c r="I1477" s="8">
        <v>23.69</v>
      </c>
      <c r="J1477" s="137"/>
      <c r="K1477" s="137"/>
      <c r="L1477" s="137"/>
      <c r="M1477" s="137"/>
      <c r="N1477" s="137"/>
      <c r="O1477" s="137"/>
      <c r="P1477" s="100">
        <v>23.69</v>
      </c>
      <c r="Q1477" s="101"/>
      <c r="R1477" s="101"/>
      <c r="S1477" s="101"/>
      <c r="T1477" s="101"/>
      <c r="U1477" s="101"/>
    </row>
    <row r="1478" spans="1:21" s="1" customFormat="1" ht="25.5" hidden="1" customHeight="1" x14ac:dyDescent="0.25">
      <c r="A1478" s="134" t="s">
        <v>484</v>
      </c>
      <c r="B1478" s="135"/>
      <c r="C1478" s="103" t="s">
        <v>1724</v>
      </c>
      <c r="D1478" s="104"/>
      <c r="E1478" s="104"/>
      <c r="F1478" s="11" t="s">
        <v>1818</v>
      </c>
      <c r="G1478" s="143">
        <v>23.69</v>
      </c>
      <c r="H1478" s="137"/>
      <c r="I1478" s="8">
        <v>23.69</v>
      </c>
      <c r="J1478" s="137"/>
      <c r="K1478" s="137"/>
      <c r="L1478" s="137"/>
      <c r="M1478" s="137"/>
      <c r="N1478" s="137"/>
      <c r="O1478" s="137"/>
      <c r="P1478" s="100">
        <v>23.69</v>
      </c>
      <c r="Q1478" s="101"/>
      <c r="R1478" s="101"/>
      <c r="S1478" s="101"/>
      <c r="T1478" s="101"/>
      <c r="U1478" s="101"/>
    </row>
    <row r="1479" spans="1:21" s="1" customFormat="1" ht="27.75" hidden="1" customHeight="1" x14ac:dyDescent="0.25">
      <c r="A1479" s="134" t="s">
        <v>805</v>
      </c>
      <c r="B1479" s="135"/>
      <c r="C1479" s="103" t="s">
        <v>1725</v>
      </c>
      <c r="D1479" s="104"/>
      <c r="E1479" s="104"/>
      <c r="F1479" s="11" t="s">
        <v>1818</v>
      </c>
      <c r="G1479" s="143">
        <v>23.69</v>
      </c>
      <c r="H1479" s="137"/>
      <c r="I1479" s="8">
        <v>23.69</v>
      </c>
      <c r="J1479" s="137"/>
      <c r="K1479" s="137"/>
      <c r="L1479" s="137"/>
      <c r="M1479" s="137"/>
      <c r="N1479" s="137"/>
      <c r="O1479" s="137"/>
      <c r="P1479" s="100">
        <v>23.69</v>
      </c>
      <c r="Q1479" s="101"/>
      <c r="R1479" s="101"/>
      <c r="S1479" s="101"/>
      <c r="T1479" s="101"/>
      <c r="U1479" s="101"/>
    </row>
    <row r="1480" spans="1:21" s="1" customFormat="1" ht="27.75" hidden="1" customHeight="1" x14ac:dyDescent="0.25">
      <c r="A1480" s="134" t="s">
        <v>806</v>
      </c>
      <c r="B1480" s="135"/>
      <c r="C1480" s="103" t="s">
        <v>1726</v>
      </c>
      <c r="D1480" s="104"/>
      <c r="E1480" s="104"/>
      <c r="F1480" s="11" t="s">
        <v>1818</v>
      </c>
      <c r="G1480" s="143">
        <v>23.69</v>
      </c>
      <c r="H1480" s="137"/>
      <c r="I1480" s="8">
        <v>23.69</v>
      </c>
      <c r="J1480" s="137"/>
      <c r="K1480" s="137"/>
      <c r="L1480" s="137"/>
      <c r="M1480" s="137"/>
      <c r="N1480" s="137"/>
      <c r="O1480" s="137"/>
      <c r="P1480" s="100">
        <v>23.69</v>
      </c>
      <c r="Q1480" s="101"/>
      <c r="R1480" s="101"/>
      <c r="S1480" s="101"/>
      <c r="T1480" s="101"/>
      <c r="U1480" s="101"/>
    </row>
    <row r="1481" spans="1:21" s="1" customFormat="1" ht="27" hidden="1" customHeight="1" x14ac:dyDescent="0.25">
      <c r="A1481" s="134" t="s">
        <v>807</v>
      </c>
      <c r="B1481" s="135"/>
      <c r="C1481" s="103" t="s">
        <v>1727</v>
      </c>
      <c r="D1481" s="104"/>
      <c r="E1481" s="104"/>
      <c r="F1481" s="11" t="s">
        <v>1818</v>
      </c>
      <c r="G1481" s="143">
        <v>23.69</v>
      </c>
      <c r="H1481" s="137"/>
      <c r="I1481" s="8">
        <v>23.69</v>
      </c>
      <c r="J1481" s="137"/>
      <c r="K1481" s="137"/>
      <c r="L1481" s="137"/>
      <c r="M1481" s="137"/>
      <c r="N1481" s="137"/>
      <c r="O1481" s="137"/>
      <c r="P1481" s="100">
        <v>23.69</v>
      </c>
      <c r="Q1481" s="101"/>
      <c r="R1481" s="101"/>
      <c r="S1481" s="101"/>
      <c r="T1481" s="101"/>
      <c r="U1481" s="101"/>
    </row>
    <row r="1482" spans="1:21" s="1" customFormat="1" ht="39" hidden="1" customHeight="1" x14ac:dyDescent="0.25">
      <c r="A1482" s="134" t="s">
        <v>808</v>
      </c>
      <c r="B1482" s="135"/>
      <c r="C1482" s="103" t="s">
        <v>1728</v>
      </c>
      <c r="D1482" s="104"/>
      <c r="E1482" s="104"/>
      <c r="F1482" s="11" t="s">
        <v>1818</v>
      </c>
      <c r="G1482" s="143">
        <v>47.37</v>
      </c>
      <c r="H1482" s="137"/>
      <c r="I1482" s="8">
        <v>47.37</v>
      </c>
      <c r="J1482" s="137"/>
      <c r="K1482" s="137"/>
      <c r="L1482" s="137"/>
      <c r="M1482" s="137"/>
      <c r="N1482" s="137"/>
      <c r="O1482" s="137"/>
      <c r="P1482" s="100">
        <v>47.37</v>
      </c>
      <c r="Q1482" s="101"/>
      <c r="R1482" s="101"/>
      <c r="S1482" s="101"/>
      <c r="T1482" s="101"/>
      <c r="U1482" s="101"/>
    </row>
    <row r="1483" spans="1:21" s="1" customFormat="1" ht="39" hidden="1" customHeight="1" x14ac:dyDescent="0.25">
      <c r="A1483" s="134" t="s">
        <v>809</v>
      </c>
      <c r="B1483" s="135"/>
      <c r="C1483" s="103" t="s">
        <v>1729</v>
      </c>
      <c r="D1483" s="104"/>
      <c r="E1483" s="104"/>
      <c r="F1483" s="11" t="s">
        <v>1818</v>
      </c>
      <c r="G1483" s="143">
        <v>57.93</v>
      </c>
      <c r="H1483" s="137"/>
      <c r="I1483" s="8">
        <v>57.93</v>
      </c>
      <c r="J1483" s="137"/>
      <c r="K1483" s="137"/>
      <c r="L1483" s="137"/>
      <c r="M1483" s="137"/>
      <c r="N1483" s="137"/>
      <c r="O1483" s="137"/>
      <c r="P1483" s="100">
        <v>57.93</v>
      </c>
      <c r="Q1483" s="101"/>
      <c r="R1483" s="101"/>
      <c r="S1483" s="101"/>
      <c r="T1483" s="101"/>
      <c r="U1483" s="101"/>
    </row>
    <row r="1484" spans="1:21" s="1" customFormat="1" ht="41.25" hidden="1" customHeight="1" x14ac:dyDescent="0.25">
      <c r="A1484" s="134" t="s">
        <v>810</v>
      </c>
      <c r="B1484" s="135"/>
      <c r="C1484" s="103" t="s">
        <v>1730</v>
      </c>
      <c r="D1484" s="104"/>
      <c r="E1484" s="104"/>
      <c r="F1484" s="11" t="s">
        <v>1818</v>
      </c>
      <c r="G1484" s="143">
        <v>68.489999999999995</v>
      </c>
      <c r="H1484" s="137"/>
      <c r="I1484" s="8">
        <v>68.489999999999995</v>
      </c>
      <c r="J1484" s="137"/>
      <c r="K1484" s="137"/>
      <c r="L1484" s="137"/>
      <c r="M1484" s="137"/>
      <c r="N1484" s="137"/>
      <c r="O1484" s="137"/>
      <c r="P1484" s="100">
        <v>68.489999999999995</v>
      </c>
      <c r="Q1484" s="101"/>
      <c r="R1484" s="101"/>
      <c r="S1484" s="101"/>
      <c r="T1484" s="101"/>
      <c r="U1484" s="101"/>
    </row>
    <row r="1485" spans="1:21" s="1" customFormat="1" ht="66" hidden="1" customHeight="1" x14ac:dyDescent="0.25">
      <c r="A1485" s="134" t="s">
        <v>811</v>
      </c>
      <c r="B1485" s="135"/>
      <c r="C1485" s="103" t="s">
        <v>1731</v>
      </c>
      <c r="D1485" s="104"/>
      <c r="E1485" s="104"/>
      <c r="F1485" s="11" t="s">
        <v>1818</v>
      </c>
      <c r="G1485" s="143">
        <v>68.489999999999995</v>
      </c>
      <c r="H1485" s="137"/>
      <c r="I1485" s="8">
        <v>68.489999999999995</v>
      </c>
      <c r="J1485" s="137"/>
      <c r="K1485" s="137"/>
      <c r="L1485" s="137"/>
      <c r="M1485" s="137"/>
      <c r="N1485" s="137"/>
      <c r="O1485" s="137"/>
      <c r="P1485" s="100">
        <v>68.489999999999995</v>
      </c>
      <c r="Q1485" s="101"/>
      <c r="R1485" s="101"/>
      <c r="S1485" s="101"/>
      <c r="T1485" s="101"/>
      <c r="U1485" s="101"/>
    </row>
    <row r="1486" spans="1:21" s="1" customFormat="1" ht="54" hidden="1" customHeight="1" x14ac:dyDescent="0.25">
      <c r="A1486" s="134" t="s">
        <v>812</v>
      </c>
      <c r="B1486" s="135"/>
      <c r="C1486" s="103" t="s">
        <v>1732</v>
      </c>
      <c r="D1486" s="104"/>
      <c r="E1486" s="104"/>
      <c r="F1486" s="11" t="s">
        <v>1818</v>
      </c>
      <c r="G1486" s="143">
        <v>57.93</v>
      </c>
      <c r="H1486" s="137"/>
      <c r="I1486" s="8">
        <v>57.93</v>
      </c>
      <c r="J1486" s="137"/>
      <c r="K1486" s="137"/>
      <c r="L1486" s="137"/>
      <c r="M1486" s="137"/>
      <c r="N1486" s="137"/>
      <c r="O1486" s="137"/>
      <c r="P1486" s="100">
        <v>57.93</v>
      </c>
      <c r="Q1486" s="101"/>
      <c r="R1486" s="101"/>
      <c r="S1486" s="101"/>
      <c r="T1486" s="101"/>
      <c r="U1486" s="101"/>
    </row>
    <row r="1487" spans="1:21" s="1" customFormat="1" ht="62.25" hidden="1" customHeight="1" x14ac:dyDescent="0.25">
      <c r="A1487" s="134" t="s">
        <v>813</v>
      </c>
      <c r="B1487" s="135"/>
      <c r="C1487" s="103" t="s">
        <v>1733</v>
      </c>
      <c r="D1487" s="104"/>
      <c r="E1487" s="104"/>
      <c r="F1487" s="11" t="s">
        <v>1818</v>
      </c>
      <c r="G1487" s="143">
        <v>57.93</v>
      </c>
      <c r="H1487" s="137"/>
      <c r="I1487" s="8">
        <v>57.93</v>
      </c>
      <c r="J1487" s="137"/>
      <c r="K1487" s="137"/>
      <c r="L1487" s="137"/>
      <c r="M1487" s="137"/>
      <c r="N1487" s="137"/>
      <c r="O1487" s="137"/>
      <c r="P1487" s="100">
        <v>57.93</v>
      </c>
      <c r="Q1487" s="101"/>
      <c r="R1487" s="101"/>
      <c r="S1487" s="101"/>
      <c r="T1487" s="101"/>
      <c r="U1487" s="101"/>
    </row>
    <row r="1488" spans="1:21" s="1" customFormat="1" ht="15" hidden="1" customHeight="1" x14ac:dyDescent="0.25">
      <c r="A1488" s="165">
        <v>2</v>
      </c>
      <c r="B1488" s="166"/>
      <c r="C1488" s="129" t="s">
        <v>1734</v>
      </c>
      <c r="D1488" s="130"/>
      <c r="E1488" s="130"/>
      <c r="F1488" s="4"/>
      <c r="G1488" s="136"/>
      <c r="H1488" s="136"/>
      <c r="I1488" s="5"/>
      <c r="J1488" s="136"/>
      <c r="K1488" s="136"/>
      <c r="L1488" s="136"/>
      <c r="M1488" s="136"/>
      <c r="N1488" s="136"/>
      <c r="O1488" s="136"/>
      <c r="P1488" s="126"/>
      <c r="Q1488" s="126"/>
      <c r="R1488" s="126"/>
      <c r="S1488" s="126"/>
      <c r="T1488" s="126"/>
      <c r="U1488" s="126"/>
    </row>
    <row r="1489" spans="1:21" s="1" customFormat="1" ht="21" hidden="1" customHeight="1" x14ac:dyDescent="0.25">
      <c r="A1489" s="134" t="s">
        <v>61</v>
      </c>
      <c r="B1489" s="135"/>
      <c r="C1489" s="103" t="s">
        <v>1735</v>
      </c>
      <c r="D1489" s="104"/>
      <c r="E1489" s="104"/>
      <c r="F1489" s="11" t="s">
        <v>1830</v>
      </c>
      <c r="G1489" s="143">
        <v>3.59</v>
      </c>
      <c r="H1489" s="137"/>
      <c r="I1489" s="8">
        <v>3.59</v>
      </c>
      <c r="J1489" s="137"/>
      <c r="K1489" s="137"/>
      <c r="L1489" s="137"/>
      <c r="M1489" s="137"/>
      <c r="N1489" s="137"/>
      <c r="O1489" s="137"/>
      <c r="P1489" s="100">
        <v>3.59</v>
      </c>
      <c r="Q1489" s="101"/>
      <c r="R1489" s="101"/>
      <c r="S1489" s="101"/>
      <c r="T1489" s="101"/>
      <c r="U1489" s="101"/>
    </row>
    <row r="1490" spans="1:21" s="1" customFormat="1" ht="21" hidden="1" customHeight="1" x14ac:dyDescent="0.25">
      <c r="A1490" s="134" t="s">
        <v>62</v>
      </c>
      <c r="B1490" s="135"/>
      <c r="C1490" s="103" t="s">
        <v>1736</v>
      </c>
      <c r="D1490" s="104"/>
      <c r="E1490" s="104"/>
      <c r="F1490" s="11" t="s">
        <v>1830</v>
      </c>
      <c r="G1490" s="143">
        <v>9.36</v>
      </c>
      <c r="H1490" s="137"/>
      <c r="I1490" s="8">
        <v>9.36</v>
      </c>
      <c r="J1490" s="137"/>
      <c r="K1490" s="137"/>
      <c r="L1490" s="137"/>
      <c r="M1490" s="137"/>
      <c r="N1490" s="137"/>
      <c r="O1490" s="137"/>
      <c r="P1490" s="100">
        <v>9.36</v>
      </c>
      <c r="Q1490" s="101"/>
      <c r="R1490" s="101"/>
      <c r="S1490" s="101"/>
      <c r="T1490" s="101"/>
      <c r="U1490" s="101"/>
    </row>
    <row r="1491" spans="1:21" s="1" customFormat="1" ht="21" hidden="1" customHeight="1" x14ac:dyDescent="0.25">
      <c r="A1491" s="134" t="s">
        <v>63</v>
      </c>
      <c r="B1491" s="135"/>
      <c r="C1491" s="103" t="s">
        <v>1737</v>
      </c>
      <c r="D1491" s="104"/>
      <c r="E1491" s="104"/>
      <c r="F1491" s="11" t="s">
        <v>1830</v>
      </c>
      <c r="G1491" s="143">
        <v>4.68</v>
      </c>
      <c r="H1491" s="137"/>
      <c r="I1491" s="8">
        <v>4.68</v>
      </c>
      <c r="J1491" s="137"/>
      <c r="K1491" s="137"/>
      <c r="L1491" s="137"/>
      <c r="M1491" s="137"/>
      <c r="N1491" s="137"/>
      <c r="O1491" s="137"/>
      <c r="P1491" s="100">
        <v>4.68</v>
      </c>
      <c r="Q1491" s="101"/>
      <c r="R1491" s="101"/>
      <c r="S1491" s="101"/>
      <c r="T1491" s="101"/>
      <c r="U1491" s="101"/>
    </row>
    <row r="1492" spans="1:21" s="1" customFormat="1" ht="21" hidden="1" customHeight="1" x14ac:dyDescent="0.25">
      <c r="A1492" s="134" t="s">
        <v>64</v>
      </c>
      <c r="B1492" s="135"/>
      <c r="C1492" s="103" t="s">
        <v>1738</v>
      </c>
      <c r="D1492" s="104"/>
      <c r="E1492" s="104"/>
      <c r="F1492" s="11" t="s">
        <v>1830</v>
      </c>
      <c r="G1492" s="143">
        <v>9.36</v>
      </c>
      <c r="H1492" s="137"/>
      <c r="I1492" s="8">
        <v>9.36</v>
      </c>
      <c r="J1492" s="137"/>
      <c r="K1492" s="137"/>
      <c r="L1492" s="137"/>
      <c r="M1492" s="137"/>
      <c r="N1492" s="137"/>
      <c r="O1492" s="137"/>
      <c r="P1492" s="100">
        <v>9.36</v>
      </c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65</v>
      </c>
      <c r="B1493" s="135"/>
      <c r="C1493" s="103" t="s">
        <v>1739</v>
      </c>
      <c r="D1493" s="104"/>
      <c r="E1493" s="104"/>
      <c r="F1493" s="11" t="s">
        <v>1830</v>
      </c>
      <c r="G1493" s="143">
        <v>4.68</v>
      </c>
      <c r="H1493" s="137"/>
      <c r="I1493" s="8">
        <v>4.68</v>
      </c>
      <c r="J1493" s="137"/>
      <c r="K1493" s="137"/>
      <c r="L1493" s="137"/>
      <c r="M1493" s="137"/>
      <c r="N1493" s="137"/>
      <c r="O1493" s="137"/>
      <c r="P1493" s="100">
        <v>4.68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66</v>
      </c>
      <c r="B1494" s="135"/>
      <c r="C1494" s="103" t="s">
        <v>1740</v>
      </c>
      <c r="D1494" s="104"/>
      <c r="E1494" s="104"/>
      <c r="F1494" s="11" t="s">
        <v>1830</v>
      </c>
      <c r="G1494" s="143">
        <v>4.68</v>
      </c>
      <c r="H1494" s="137"/>
      <c r="I1494" s="8">
        <v>4.68</v>
      </c>
      <c r="J1494" s="137"/>
      <c r="K1494" s="137"/>
      <c r="L1494" s="137"/>
      <c r="M1494" s="137"/>
      <c r="N1494" s="137"/>
      <c r="O1494" s="137"/>
      <c r="P1494" s="100">
        <v>4.68</v>
      </c>
      <c r="Q1494" s="101"/>
      <c r="R1494" s="101"/>
      <c r="S1494" s="101"/>
      <c r="T1494" s="101"/>
      <c r="U1494" s="101"/>
    </row>
    <row r="1495" spans="1:21" s="1" customFormat="1" ht="21" hidden="1" customHeight="1" x14ac:dyDescent="0.25">
      <c r="A1495" s="134" t="s">
        <v>67</v>
      </c>
      <c r="B1495" s="135"/>
      <c r="C1495" s="103" t="s">
        <v>1741</v>
      </c>
      <c r="D1495" s="104"/>
      <c r="E1495" s="104"/>
      <c r="F1495" s="11" t="s">
        <v>1830</v>
      </c>
      <c r="G1495" s="143">
        <v>4.68</v>
      </c>
      <c r="H1495" s="137"/>
      <c r="I1495" s="8">
        <v>4.68</v>
      </c>
      <c r="J1495" s="137"/>
      <c r="K1495" s="137"/>
      <c r="L1495" s="137"/>
      <c r="M1495" s="137"/>
      <c r="N1495" s="137"/>
      <c r="O1495" s="137"/>
      <c r="P1495" s="100">
        <v>4.68</v>
      </c>
      <c r="Q1495" s="101"/>
      <c r="R1495" s="101"/>
      <c r="S1495" s="101"/>
      <c r="T1495" s="101"/>
      <c r="U1495" s="101"/>
    </row>
    <row r="1496" spans="1:21" s="1" customFormat="1" ht="27.75" hidden="1" customHeight="1" x14ac:dyDescent="0.25">
      <c r="A1496" s="134" t="s">
        <v>68</v>
      </c>
      <c r="B1496" s="135"/>
      <c r="C1496" s="103" t="s">
        <v>1742</v>
      </c>
      <c r="D1496" s="104"/>
      <c r="E1496" s="104"/>
      <c r="F1496" s="11" t="s">
        <v>1830</v>
      </c>
      <c r="G1496" s="143">
        <v>4.68</v>
      </c>
      <c r="H1496" s="137"/>
      <c r="I1496" s="8">
        <v>4.68</v>
      </c>
      <c r="J1496" s="137"/>
      <c r="K1496" s="137"/>
      <c r="L1496" s="137"/>
      <c r="M1496" s="137"/>
      <c r="N1496" s="137"/>
      <c r="O1496" s="137"/>
      <c r="P1496" s="100">
        <v>4.68</v>
      </c>
      <c r="Q1496" s="101"/>
      <c r="R1496" s="101"/>
      <c r="S1496" s="101"/>
      <c r="T1496" s="101"/>
      <c r="U1496" s="101"/>
    </row>
    <row r="1497" spans="1:21" s="1" customFormat="1" ht="21" hidden="1" customHeight="1" x14ac:dyDescent="0.25">
      <c r="A1497" s="134" t="s">
        <v>69</v>
      </c>
      <c r="B1497" s="135"/>
      <c r="C1497" s="103" t="s">
        <v>1743</v>
      </c>
      <c r="D1497" s="104"/>
      <c r="E1497" s="104"/>
      <c r="F1497" s="11" t="s">
        <v>1830</v>
      </c>
      <c r="G1497" s="143">
        <v>6.2</v>
      </c>
      <c r="H1497" s="137"/>
      <c r="I1497" s="8">
        <v>6.2</v>
      </c>
      <c r="J1497" s="137"/>
      <c r="K1497" s="137"/>
      <c r="L1497" s="137"/>
      <c r="M1497" s="137"/>
      <c r="N1497" s="137"/>
      <c r="O1497" s="137"/>
      <c r="P1497" s="100">
        <v>6.2</v>
      </c>
      <c r="Q1497" s="101"/>
      <c r="R1497" s="101"/>
      <c r="S1497" s="101"/>
      <c r="T1497" s="101"/>
      <c r="U1497" s="101"/>
    </row>
    <row r="1498" spans="1:21" s="1" customFormat="1" ht="26.25" hidden="1" customHeight="1" x14ac:dyDescent="0.25">
      <c r="A1498" s="134" t="s">
        <v>70</v>
      </c>
      <c r="B1498" s="135"/>
      <c r="C1498" s="103" t="s">
        <v>1744</v>
      </c>
      <c r="D1498" s="104"/>
      <c r="E1498" s="104"/>
      <c r="F1498" s="11" t="s">
        <v>1830</v>
      </c>
      <c r="G1498" s="143">
        <v>6.2</v>
      </c>
      <c r="H1498" s="137"/>
      <c r="I1498" s="8">
        <v>6.2</v>
      </c>
      <c r="J1498" s="137"/>
      <c r="K1498" s="137"/>
      <c r="L1498" s="137"/>
      <c r="M1498" s="137"/>
      <c r="N1498" s="137"/>
      <c r="O1498" s="137"/>
      <c r="P1498" s="100">
        <v>6.2</v>
      </c>
      <c r="Q1498" s="101"/>
      <c r="R1498" s="101"/>
      <c r="S1498" s="101"/>
      <c r="T1498" s="101"/>
      <c r="U1498" s="101"/>
    </row>
    <row r="1499" spans="1:21" s="1" customFormat="1" ht="39.75" hidden="1" customHeight="1" x14ac:dyDescent="0.25">
      <c r="A1499" s="134" t="s">
        <v>625</v>
      </c>
      <c r="B1499" s="135"/>
      <c r="C1499" s="103" t="s">
        <v>1745</v>
      </c>
      <c r="D1499" s="104"/>
      <c r="E1499" s="104"/>
      <c r="F1499" s="11" t="s">
        <v>1830</v>
      </c>
      <c r="G1499" s="143">
        <v>6.2</v>
      </c>
      <c r="H1499" s="137"/>
      <c r="I1499" s="8">
        <v>6.2</v>
      </c>
      <c r="J1499" s="137"/>
      <c r="K1499" s="137"/>
      <c r="L1499" s="137"/>
      <c r="M1499" s="137"/>
      <c r="N1499" s="137"/>
      <c r="O1499" s="137"/>
      <c r="P1499" s="100">
        <v>6.2</v>
      </c>
      <c r="Q1499" s="101"/>
      <c r="R1499" s="101"/>
      <c r="S1499" s="101"/>
      <c r="T1499" s="101"/>
      <c r="U1499" s="101"/>
    </row>
    <row r="1500" spans="1:21" s="1" customFormat="1" ht="24" hidden="1" customHeight="1" x14ac:dyDescent="0.25">
      <c r="A1500" s="134" t="s">
        <v>626</v>
      </c>
      <c r="B1500" s="135"/>
      <c r="C1500" s="103" t="s">
        <v>1746</v>
      </c>
      <c r="D1500" s="104"/>
      <c r="E1500" s="104"/>
      <c r="F1500" s="11" t="s">
        <v>1830</v>
      </c>
      <c r="G1500" s="143">
        <v>8.7100000000000009</v>
      </c>
      <c r="H1500" s="137"/>
      <c r="I1500" s="8">
        <v>8.7100000000000009</v>
      </c>
      <c r="J1500" s="137"/>
      <c r="K1500" s="137"/>
      <c r="L1500" s="137"/>
      <c r="M1500" s="137"/>
      <c r="N1500" s="137"/>
      <c r="O1500" s="137"/>
      <c r="P1500" s="100">
        <v>8.7100000000000009</v>
      </c>
      <c r="Q1500" s="101"/>
      <c r="R1500" s="101"/>
      <c r="S1500" s="101"/>
      <c r="T1500" s="101"/>
      <c r="U1500" s="101"/>
    </row>
    <row r="1501" spans="1:21" s="1" customFormat="1" ht="90" hidden="1" customHeight="1" x14ac:dyDescent="0.25">
      <c r="A1501" s="165">
        <v>3</v>
      </c>
      <c r="B1501" s="166"/>
      <c r="C1501" s="163" t="s">
        <v>1747</v>
      </c>
      <c r="D1501" s="164"/>
      <c r="E1501" s="164"/>
      <c r="F1501" s="7" t="s">
        <v>1829</v>
      </c>
      <c r="G1501" s="143">
        <v>3.43</v>
      </c>
      <c r="H1501" s="137"/>
      <c r="I1501" s="8">
        <v>3.43</v>
      </c>
      <c r="J1501" s="143">
        <v>3.4</v>
      </c>
      <c r="K1501" s="137"/>
      <c r="L1501" s="137"/>
      <c r="M1501" s="137"/>
      <c r="N1501" s="137"/>
      <c r="O1501" s="137"/>
      <c r="P1501" s="100">
        <v>6.83</v>
      </c>
      <c r="Q1501" s="101"/>
      <c r="R1501" s="101"/>
      <c r="S1501" s="101"/>
      <c r="T1501" s="101"/>
      <c r="U1501" s="101"/>
    </row>
    <row r="1502" spans="1:21" s="1" customFormat="1" ht="36.75" hidden="1" customHeight="1" x14ac:dyDescent="0.25">
      <c r="A1502" s="165">
        <v>4</v>
      </c>
      <c r="B1502" s="166"/>
      <c r="C1502" s="129" t="s">
        <v>1748</v>
      </c>
      <c r="D1502" s="130"/>
      <c r="E1502" s="130"/>
      <c r="F1502" s="4"/>
      <c r="G1502" s="136"/>
      <c r="H1502" s="136"/>
      <c r="I1502" s="5"/>
      <c r="J1502" s="136"/>
      <c r="K1502" s="136"/>
      <c r="L1502" s="136"/>
      <c r="M1502" s="136"/>
      <c r="N1502" s="136"/>
      <c r="O1502" s="136"/>
      <c r="P1502" s="126"/>
      <c r="Q1502" s="126"/>
      <c r="R1502" s="126"/>
      <c r="S1502" s="126"/>
      <c r="T1502" s="126"/>
      <c r="U1502" s="126"/>
    </row>
    <row r="1503" spans="1:21" s="1" customFormat="1" ht="39" hidden="1" customHeight="1" x14ac:dyDescent="0.25">
      <c r="A1503" s="134" t="s">
        <v>28</v>
      </c>
      <c r="B1503" s="135"/>
      <c r="C1503" s="163" t="s">
        <v>1748</v>
      </c>
      <c r="D1503" s="164"/>
      <c r="E1503" s="164"/>
      <c r="F1503" s="9"/>
      <c r="G1503" s="137"/>
      <c r="H1503" s="137"/>
      <c r="I1503" s="10"/>
      <c r="J1503" s="137"/>
      <c r="K1503" s="137"/>
      <c r="L1503" s="137"/>
      <c r="M1503" s="137"/>
      <c r="N1503" s="137"/>
      <c r="O1503" s="137"/>
      <c r="P1503" s="101"/>
      <c r="Q1503" s="101"/>
      <c r="R1503" s="101"/>
      <c r="S1503" s="101"/>
      <c r="T1503" s="101"/>
      <c r="U1503" s="101"/>
    </row>
    <row r="1504" spans="1:21" s="1" customFormat="1" ht="21" hidden="1" customHeight="1" x14ac:dyDescent="0.25">
      <c r="A1504" s="134" t="s">
        <v>71</v>
      </c>
      <c r="B1504" s="135"/>
      <c r="C1504" s="103" t="s">
        <v>1749</v>
      </c>
      <c r="D1504" s="104"/>
      <c r="E1504" s="104"/>
      <c r="F1504" s="11" t="s">
        <v>1824</v>
      </c>
      <c r="G1504" s="143">
        <v>7.85</v>
      </c>
      <c r="H1504" s="137"/>
      <c r="I1504" s="8">
        <v>7.85</v>
      </c>
      <c r="J1504" s="137"/>
      <c r="K1504" s="137"/>
      <c r="L1504" s="137"/>
      <c r="M1504" s="137"/>
      <c r="N1504" s="137"/>
      <c r="O1504" s="137"/>
      <c r="P1504" s="100">
        <v>7.85</v>
      </c>
      <c r="Q1504" s="101"/>
      <c r="R1504" s="101"/>
      <c r="S1504" s="101"/>
      <c r="T1504" s="101"/>
      <c r="U1504" s="101"/>
    </row>
    <row r="1505" spans="1:21" s="1" customFormat="1" ht="21" hidden="1" customHeight="1" x14ac:dyDescent="0.25">
      <c r="A1505" s="134" t="s">
        <v>72</v>
      </c>
      <c r="B1505" s="135"/>
      <c r="C1505" s="103" t="s">
        <v>1750</v>
      </c>
      <c r="D1505" s="104"/>
      <c r="E1505" s="104"/>
      <c r="F1505" s="11" t="s">
        <v>1824</v>
      </c>
      <c r="G1505" s="143">
        <v>8.1</v>
      </c>
      <c r="H1505" s="137"/>
      <c r="I1505" s="8">
        <v>8.1</v>
      </c>
      <c r="J1505" s="137"/>
      <c r="K1505" s="137"/>
      <c r="L1505" s="137"/>
      <c r="M1505" s="137"/>
      <c r="N1505" s="137"/>
      <c r="O1505" s="137"/>
      <c r="P1505" s="100">
        <v>8.1</v>
      </c>
      <c r="Q1505" s="101"/>
      <c r="R1505" s="101"/>
      <c r="S1505" s="101"/>
      <c r="T1505" s="101"/>
      <c r="U1505" s="101"/>
    </row>
    <row r="1506" spans="1:21" s="1" customFormat="1" ht="24.75" hidden="1" customHeight="1" x14ac:dyDescent="0.25">
      <c r="A1506" s="134" t="s">
        <v>317</v>
      </c>
      <c r="B1506" s="135"/>
      <c r="C1506" s="103" t="s">
        <v>1751</v>
      </c>
      <c r="D1506" s="104"/>
      <c r="E1506" s="104"/>
      <c r="F1506" s="11" t="s">
        <v>1824</v>
      </c>
      <c r="G1506" s="143">
        <v>8.66</v>
      </c>
      <c r="H1506" s="137"/>
      <c r="I1506" s="8">
        <v>8.66</v>
      </c>
      <c r="J1506" s="137"/>
      <c r="K1506" s="137"/>
      <c r="L1506" s="137"/>
      <c r="M1506" s="137"/>
      <c r="N1506" s="137"/>
      <c r="O1506" s="137"/>
      <c r="P1506" s="100">
        <v>8.66</v>
      </c>
      <c r="Q1506" s="101"/>
      <c r="R1506" s="101"/>
      <c r="S1506" s="101"/>
      <c r="T1506" s="101"/>
      <c r="U1506" s="101"/>
    </row>
    <row r="1507" spans="1:21" s="1" customFormat="1" ht="52.5" hidden="1" customHeight="1" x14ac:dyDescent="0.25">
      <c r="A1507" s="134" t="s">
        <v>29</v>
      </c>
      <c r="B1507" s="135"/>
      <c r="C1507" s="163" t="s">
        <v>1752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s="1" customFormat="1" ht="21" hidden="1" customHeight="1" x14ac:dyDescent="0.25">
      <c r="A1508" s="134" t="s">
        <v>73</v>
      </c>
      <c r="B1508" s="135"/>
      <c r="C1508" s="103" t="s">
        <v>1750</v>
      </c>
      <c r="D1508" s="104"/>
      <c r="E1508" s="104"/>
      <c r="F1508" s="11" t="s">
        <v>1824</v>
      </c>
      <c r="G1508" s="143">
        <v>11.72</v>
      </c>
      <c r="H1508" s="137"/>
      <c r="I1508" s="8">
        <v>11.72</v>
      </c>
      <c r="J1508" s="137"/>
      <c r="K1508" s="137"/>
      <c r="L1508" s="137"/>
      <c r="M1508" s="137"/>
      <c r="N1508" s="137"/>
      <c r="O1508" s="137"/>
      <c r="P1508" s="100">
        <v>11.72</v>
      </c>
      <c r="Q1508" s="101"/>
      <c r="R1508" s="101"/>
      <c r="S1508" s="101"/>
      <c r="T1508" s="101"/>
      <c r="U1508" s="101"/>
    </row>
    <row r="1509" spans="1:21" s="1" customFormat="1" ht="24.75" hidden="1" customHeight="1" x14ac:dyDescent="0.25">
      <c r="A1509" s="134" t="s">
        <v>74</v>
      </c>
      <c r="B1509" s="135"/>
      <c r="C1509" s="103" t="s">
        <v>1751</v>
      </c>
      <c r="D1509" s="104"/>
      <c r="E1509" s="104"/>
      <c r="F1509" s="11" t="s">
        <v>1824</v>
      </c>
      <c r="G1509" s="143">
        <v>13.77</v>
      </c>
      <c r="H1509" s="137"/>
      <c r="I1509" s="8">
        <v>13.77</v>
      </c>
      <c r="J1509" s="137"/>
      <c r="K1509" s="137"/>
      <c r="L1509" s="137"/>
      <c r="M1509" s="137"/>
      <c r="N1509" s="137"/>
      <c r="O1509" s="137"/>
      <c r="P1509" s="100">
        <v>13.77</v>
      </c>
      <c r="Q1509" s="101"/>
      <c r="R1509" s="101"/>
      <c r="S1509" s="101"/>
      <c r="T1509" s="101"/>
      <c r="U1509" s="101"/>
    </row>
    <row r="1510" spans="1:21" s="1" customFormat="1" ht="12" hidden="1" customHeight="1" x14ac:dyDescent="0.25">
      <c r="A1510" s="186" t="s">
        <v>814</v>
      </c>
      <c r="B1510" s="187"/>
      <c r="C1510" s="187"/>
      <c r="D1510" s="187"/>
      <c r="E1510" s="187"/>
      <c r="F1510" s="187"/>
      <c r="G1510" s="187"/>
      <c r="H1510" s="187"/>
      <c r="I1510" s="187"/>
      <c r="J1510" s="187"/>
      <c r="K1510" s="187"/>
      <c r="L1510" s="187"/>
      <c r="M1510" s="187"/>
      <c r="N1510" s="187"/>
      <c r="O1510" s="187"/>
      <c r="P1510" s="187"/>
      <c r="Q1510" s="187"/>
      <c r="R1510" s="187"/>
      <c r="S1510" s="187"/>
      <c r="T1510" s="187"/>
      <c r="U1510" s="187"/>
    </row>
    <row r="1511" spans="1:21" s="1" customFormat="1" ht="27" hidden="1" customHeight="1" x14ac:dyDescent="0.25">
      <c r="A1511" s="165">
        <v>1</v>
      </c>
      <c r="B1511" s="166"/>
      <c r="C1511" s="129" t="s">
        <v>1753</v>
      </c>
      <c r="D1511" s="130"/>
      <c r="E1511" s="130"/>
      <c r="F1511" s="4"/>
      <c r="G1511" s="136"/>
      <c r="H1511" s="136"/>
      <c r="I1511" s="5"/>
      <c r="J1511" s="136"/>
      <c r="K1511" s="136"/>
      <c r="L1511" s="136"/>
      <c r="M1511" s="136"/>
      <c r="N1511" s="136"/>
      <c r="O1511" s="136"/>
      <c r="P1511" s="126"/>
      <c r="Q1511" s="126"/>
      <c r="R1511" s="126"/>
      <c r="S1511" s="126"/>
      <c r="T1511" s="126"/>
      <c r="U1511" s="126"/>
    </row>
    <row r="1512" spans="1:21" s="1" customFormat="1" ht="21" hidden="1" customHeight="1" x14ac:dyDescent="0.25">
      <c r="A1512" s="134" t="s">
        <v>53</v>
      </c>
      <c r="B1512" s="135"/>
      <c r="C1512" s="163" t="s">
        <v>1754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s="1" customFormat="1" ht="41.25" hidden="1" customHeight="1" x14ac:dyDescent="0.25">
      <c r="A1513" s="134" t="s">
        <v>136</v>
      </c>
      <c r="B1513" s="135"/>
      <c r="C1513" s="103" t="s">
        <v>1755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6.39</v>
      </c>
      <c r="K1513" s="137"/>
      <c r="L1513" s="137"/>
      <c r="M1513" s="137"/>
      <c r="N1513" s="137"/>
      <c r="O1513" s="137"/>
      <c r="P1513" s="100">
        <v>19.61</v>
      </c>
      <c r="Q1513" s="101"/>
      <c r="R1513" s="101"/>
      <c r="S1513" s="101"/>
      <c r="T1513" s="101"/>
      <c r="U1513" s="101"/>
    </row>
    <row r="1514" spans="1:21" s="1" customFormat="1" ht="26.25" hidden="1" customHeight="1" x14ac:dyDescent="0.25">
      <c r="A1514" s="134" t="s">
        <v>144</v>
      </c>
      <c r="B1514" s="135"/>
      <c r="C1514" s="103" t="s">
        <v>1756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6.39</v>
      </c>
      <c r="K1514" s="137"/>
      <c r="L1514" s="137"/>
      <c r="M1514" s="137"/>
      <c r="N1514" s="137"/>
      <c r="O1514" s="137"/>
      <c r="P1514" s="100">
        <v>14.36</v>
      </c>
      <c r="Q1514" s="101"/>
      <c r="R1514" s="101"/>
      <c r="S1514" s="101"/>
      <c r="T1514" s="101"/>
      <c r="U1514" s="101"/>
    </row>
    <row r="1515" spans="1:21" s="1" customFormat="1" ht="21" hidden="1" customHeight="1" x14ac:dyDescent="0.25">
      <c r="A1515" s="134" t="s">
        <v>54</v>
      </c>
      <c r="B1515" s="135"/>
      <c r="C1515" s="163" t="s">
        <v>1757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s="1" customFormat="1" ht="39" hidden="1" customHeight="1" x14ac:dyDescent="0.25">
      <c r="A1516" s="134" t="s">
        <v>153</v>
      </c>
      <c r="B1516" s="135"/>
      <c r="C1516" s="103" t="s">
        <v>1758</v>
      </c>
      <c r="D1516" s="104"/>
      <c r="E1516" s="104"/>
      <c r="F1516" s="11" t="s">
        <v>1813</v>
      </c>
      <c r="G1516" s="143">
        <v>19.190000000000001</v>
      </c>
      <c r="H1516" s="137"/>
      <c r="I1516" s="8">
        <v>19.190000000000001</v>
      </c>
      <c r="J1516" s="143">
        <v>6.39</v>
      </c>
      <c r="K1516" s="137"/>
      <c r="L1516" s="137"/>
      <c r="M1516" s="137"/>
      <c r="N1516" s="137"/>
      <c r="O1516" s="137"/>
      <c r="P1516" s="100">
        <v>25.58</v>
      </c>
      <c r="Q1516" s="101"/>
      <c r="R1516" s="101"/>
      <c r="S1516" s="101"/>
      <c r="T1516" s="101"/>
      <c r="U1516" s="101"/>
    </row>
    <row r="1517" spans="1:21" s="1" customFormat="1" ht="24.75" hidden="1" customHeight="1" x14ac:dyDescent="0.25">
      <c r="A1517" s="134" t="s">
        <v>432</v>
      </c>
      <c r="B1517" s="135"/>
      <c r="C1517" s="103" t="s">
        <v>1759</v>
      </c>
      <c r="D1517" s="104"/>
      <c r="E1517" s="104"/>
      <c r="F1517" s="11" t="s">
        <v>1813</v>
      </c>
      <c r="G1517" s="143">
        <v>11.39</v>
      </c>
      <c r="H1517" s="137"/>
      <c r="I1517" s="8">
        <v>11.39</v>
      </c>
      <c r="J1517" s="143">
        <v>6.39</v>
      </c>
      <c r="K1517" s="137"/>
      <c r="L1517" s="137"/>
      <c r="M1517" s="137"/>
      <c r="N1517" s="137"/>
      <c r="O1517" s="137"/>
      <c r="P1517" s="100">
        <v>17.78</v>
      </c>
      <c r="Q1517" s="101"/>
      <c r="R1517" s="101"/>
      <c r="S1517" s="101"/>
      <c r="T1517" s="101"/>
      <c r="U1517" s="101"/>
    </row>
    <row r="1518" spans="1:21" s="1" customFormat="1" ht="21" hidden="1" customHeight="1" x14ac:dyDescent="0.25">
      <c r="A1518" s="134" t="s">
        <v>55</v>
      </c>
      <c r="B1518" s="135"/>
      <c r="C1518" s="163" t="s">
        <v>1760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s="1" customFormat="1" ht="49.5" hidden="1" customHeight="1" x14ac:dyDescent="0.25">
      <c r="A1519" s="134" t="s">
        <v>157</v>
      </c>
      <c r="B1519" s="135"/>
      <c r="C1519" s="103" t="s">
        <v>1761</v>
      </c>
      <c r="D1519" s="104"/>
      <c r="E1519" s="104"/>
      <c r="F1519" s="11" t="s">
        <v>1813</v>
      </c>
      <c r="G1519" s="143">
        <v>25.16</v>
      </c>
      <c r="H1519" s="137"/>
      <c r="I1519" s="8">
        <v>25.16</v>
      </c>
      <c r="J1519" s="143">
        <v>6.39</v>
      </c>
      <c r="K1519" s="137"/>
      <c r="L1519" s="137"/>
      <c r="M1519" s="137"/>
      <c r="N1519" s="137"/>
      <c r="O1519" s="137"/>
      <c r="P1519" s="100">
        <v>31.55</v>
      </c>
      <c r="Q1519" s="101"/>
      <c r="R1519" s="101"/>
      <c r="S1519" s="101"/>
      <c r="T1519" s="101"/>
      <c r="U1519" s="101"/>
    </row>
    <row r="1520" spans="1:21" s="1" customFormat="1" ht="39" hidden="1" customHeight="1" x14ac:dyDescent="0.25">
      <c r="A1520" s="134" t="s">
        <v>160</v>
      </c>
      <c r="B1520" s="135"/>
      <c r="C1520" s="103" t="s">
        <v>1762</v>
      </c>
      <c r="D1520" s="104"/>
      <c r="E1520" s="104"/>
      <c r="F1520" s="11" t="s">
        <v>1813</v>
      </c>
      <c r="G1520" s="143">
        <v>14.8</v>
      </c>
      <c r="H1520" s="137"/>
      <c r="I1520" s="8">
        <v>14.8</v>
      </c>
      <c r="J1520" s="143">
        <v>6.39</v>
      </c>
      <c r="K1520" s="137"/>
      <c r="L1520" s="137"/>
      <c r="M1520" s="137"/>
      <c r="N1520" s="137"/>
      <c r="O1520" s="137"/>
      <c r="P1520" s="100">
        <v>21.19</v>
      </c>
      <c r="Q1520" s="101"/>
      <c r="R1520" s="101"/>
      <c r="S1520" s="101"/>
      <c r="T1520" s="101"/>
      <c r="U1520" s="101"/>
    </row>
    <row r="1521" spans="1:21" s="1" customFormat="1" ht="21" hidden="1" customHeight="1" x14ac:dyDescent="0.25">
      <c r="A1521" s="134" t="s">
        <v>56</v>
      </c>
      <c r="B1521" s="135"/>
      <c r="C1521" s="163" t="s">
        <v>1763</v>
      </c>
      <c r="D1521" s="164"/>
      <c r="E1521" s="164"/>
      <c r="F1521" s="9"/>
      <c r="G1521" s="137"/>
      <c r="H1521" s="137"/>
      <c r="I1521" s="10"/>
      <c r="J1521" s="137"/>
      <c r="K1521" s="137"/>
      <c r="L1521" s="137"/>
      <c r="M1521" s="137"/>
      <c r="N1521" s="137"/>
      <c r="O1521" s="137"/>
      <c r="P1521" s="101"/>
      <c r="Q1521" s="101"/>
      <c r="R1521" s="101"/>
      <c r="S1521" s="101"/>
      <c r="T1521" s="101"/>
      <c r="U1521" s="101"/>
    </row>
    <row r="1522" spans="1:21" s="1" customFormat="1" ht="25.5" hidden="1" customHeight="1" x14ac:dyDescent="0.25">
      <c r="A1522" s="134" t="s">
        <v>178</v>
      </c>
      <c r="B1522" s="135"/>
      <c r="C1522" s="103" t="s">
        <v>1764</v>
      </c>
      <c r="D1522" s="104"/>
      <c r="E1522" s="104"/>
      <c r="F1522" s="11" t="s">
        <v>1813</v>
      </c>
      <c r="G1522" s="143">
        <v>14.04</v>
      </c>
      <c r="H1522" s="137"/>
      <c r="I1522" s="8">
        <v>14.04</v>
      </c>
      <c r="J1522" s="143">
        <v>6.16</v>
      </c>
      <c r="K1522" s="137"/>
      <c r="L1522" s="137"/>
      <c r="M1522" s="137"/>
      <c r="N1522" s="137"/>
      <c r="O1522" s="137"/>
      <c r="P1522" s="100">
        <v>20.2</v>
      </c>
      <c r="Q1522" s="101"/>
      <c r="R1522" s="101"/>
      <c r="S1522" s="101"/>
      <c r="T1522" s="101"/>
      <c r="U1522" s="101"/>
    </row>
    <row r="1523" spans="1:21" s="1" customFormat="1" ht="21" hidden="1" customHeight="1" x14ac:dyDescent="0.25">
      <c r="A1523" s="134" t="s">
        <v>57</v>
      </c>
      <c r="B1523" s="135"/>
      <c r="C1523" s="163" t="s">
        <v>1765</v>
      </c>
      <c r="D1523" s="164"/>
      <c r="E1523" s="164"/>
      <c r="F1523" s="9"/>
      <c r="G1523" s="137"/>
      <c r="H1523" s="137"/>
      <c r="I1523" s="10"/>
      <c r="J1523" s="137"/>
      <c r="K1523" s="137"/>
      <c r="L1523" s="137"/>
      <c r="M1523" s="137"/>
      <c r="N1523" s="137"/>
      <c r="O1523" s="137"/>
      <c r="P1523" s="101"/>
      <c r="Q1523" s="101"/>
      <c r="R1523" s="101"/>
      <c r="S1523" s="101"/>
      <c r="T1523" s="101"/>
      <c r="U1523" s="101"/>
    </row>
    <row r="1524" spans="1:21" s="1" customFormat="1" ht="39" hidden="1" customHeight="1" x14ac:dyDescent="0.25">
      <c r="A1524" s="134" t="s">
        <v>181</v>
      </c>
      <c r="B1524" s="135"/>
      <c r="C1524" s="103" t="s">
        <v>1766</v>
      </c>
      <c r="D1524" s="104"/>
      <c r="E1524" s="104"/>
      <c r="F1524" s="11" t="s">
        <v>1813</v>
      </c>
      <c r="G1524" s="143">
        <v>13.22</v>
      </c>
      <c r="H1524" s="137"/>
      <c r="I1524" s="8">
        <v>13.22</v>
      </c>
      <c r="J1524" s="143">
        <v>5.73</v>
      </c>
      <c r="K1524" s="137"/>
      <c r="L1524" s="137"/>
      <c r="M1524" s="137"/>
      <c r="N1524" s="137"/>
      <c r="O1524" s="137"/>
      <c r="P1524" s="100">
        <v>18.95</v>
      </c>
      <c r="Q1524" s="101"/>
      <c r="R1524" s="101"/>
      <c r="S1524" s="101"/>
      <c r="T1524" s="101"/>
      <c r="U1524" s="101"/>
    </row>
    <row r="1525" spans="1:21" s="1" customFormat="1" ht="26.25" hidden="1" customHeight="1" x14ac:dyDescent="0.25">
      <c r="A1525" s="134" t="s">
        <v>439</v>
      </c>
      <c r="B1525" s="135"/>
      <c r="C1525" s="103" t="s">
        <v>1767</v>
      </c>
      <c r="D1525" s="104"/>
      <c r="E1525" s="104"/>
      <c r="F1525" s="11" t="s">
        <v>1813</v>
      </c>
      <c r="G1525" s="143">
        <v>7.97</v>
      </c>
      <c r="H1525" s="137"/>
      <c r="I1525" s="8">
        <v>7.97</v>
      </c>
      <c r="J1525" s="143">
        <v>5.73</v>
      </c>
      <c r="K1525" s="137"/>
      <c r="L1525" s="137"/>
      <c r="M1525" s="137"/>
      <c r="N1525" s="137"/>
      <c r="O1525" s="137"/>
      <c r="P1525" s="100">
        <v>13.7</v>
      </c>
      <c r="Q1525" s="101"/>
      <c r="R1525" s="101"/>
      <c r="S1525" s="101"/>
      <c r="T1525" s="101"/>
      <c r="U1525" s="101"/>
    </row>
    <row r="1526" spans="1:21" s="1" customFormat="1" ht="21" hidden="1" customHeight="1" x14ac:dyDescent="0.25">
      <c r="A1526" s="134" t="s">
        <v>58</v>
      </c>
      <c r="B1526" s="135"/>
      <c r="C1526" s="163" t="s">
        <v>1768</v>
      </c>
      <c r="D1526" s="164"/>
      <c r="E1526" s="164"/>
      <c r="F1526" s="9"/>
      <c r="G1526" s="137"/>
      <c r="H1526" s="137"/>
      <c r="I1526" s="10"/>
      <c r="J1526" s="137"/>
      <c r="K1526" s="137"/>
      <c r="L1526" s="137"/>
      <c r="M1526" s="137"/>
      <c r="N1526" s="137"/>
      <c r="O1526" s="137"/>
      <c r="P1526" s="101"/>
      <c r="Q1526" s="101"/>
      <c r="R1526" s="101"/>
      <c r="S1526" s="101"/>
      <c r="T1526" s="101"/>
      <c r="U1526" s="101"/>
    </row>
    <row r="1527" spans="1:21" s="1" customFormat="1" ht="38.25" hidden="1" customHeight="1" x14ac:dyDescent="0.25">
      <c r="A1527" s="134" t="s">
        <v>122</v>
      </c>
      <c r="B1527" s="135"/>
      <c r="C1527" s="103" t="s">
        <v>1769</v>
      </c>
      <c r="D1527" s="104"/>
      <c r="E1527" s="104"/>
      <c r="F1527" s="11" t="s">
        <v>1813</v>
      </c>
      <c r="G1527" s="143">
        <v>25.16</v>
      </c>
      <c r="H1527" s="137"/>
      <c r="I1527" s="8">
        <v>25.16</v>
      </c>
      <c r="J1527" s="143">
        <v>6.02</v>
      </c>
      <c r="K1527" s="137"/>
      <c r="L1527" s="137"/>
      <c r="M1527" s="137"/>
      <c r="N1527" s="137"/>
      <c r="O1527" s="137"/>
      <c r="P1527" s="100">
        <v>31.18</v>
      </c>
      <c r="Q1527" s="101"/>
      <c r="R1527" s="101"/>
      <c r="S1527" s="101"/>
      <c r="T1527" s="101"/>
      <c r="U1527" s="101"/>
    </row>
    <row r="1528" spans="1:21" s="1" customFormat="1" ht="27.75" hidden="1" customHeight="1" x14ac:dyDescent="0.25">
      <c r="A1528" s="134" t="s">
        <v>123</v>
      </c>
      <c r="B1528" s="135"/>
      <c r="C1528" s="103" t="s">
        <v>1770</v>
      </c>
      <c r="D1528" s="104"/>
      <c r="E1528" s="104"/>
      <c r="F1528" s="11" t="s">
        <v>1813</v>
      </c>
      <c r="G1528" s="143">
        <v>14.8</v>
      </c>
      <c r="H1528" s="137"/>
      <c r="I1528" s="8">
        <v>14.8</v>
      </c>
      <c r="J1528" s="143">
        <v>6.02</v>
      </c>
      <c r="K1528" s="137"/>
      <c r="L1528" s="137"/>
      <c r="M1528" s="137"/>
      <c r="N1528" s="137"/>
      <c r="O1528" s="137"/>
      <c r="P1528" s="100">
        <v>20.82</v>
      </c>
      <c r="Q1528" s="101"/>
      <c r="R1528" s="101"/>
      <c r="S1528" s="101"/>
      <c r="T1528" s="101"/>
      <c r="U1528" s="101"/>
    </row>
    <row r="1529" spans="1:21" s="1" customFormat="1" ht="21" hidden="1" customHeight="1" x14ac:dyDescent="0.25">
      <c r="A1529" s="134" t="s">
        <v>59</v>
      </c>
      <c r="B1529" s="135"/>
      <c r="C1529" s="163" t="s">
        <v>1771</v>
      </c>
      <c r="D1529" s="164"/>
      <c r="E1529" s="164"/>
      <c r="F1529" s="9"/>
      <c r="G1529" s="137"/>
      <c r="H1529" s="137"/>
      <c r="I1529" s="10"/>
      <c r="J1529" s="137"/>
      <c r="K1529" s="137"/>
      <c r="L1529" s="137"/>
      <c r="M1529" s="137"/>
      <c r="N1529" s="137"/>
      <c r="O1529" s="137"/>
      <c r="P1529" s="101"/>
      <c r="Q1529" s="101"/>
      <c r="R1529" s="101"/>
      <c r="S1529" s="101"/>
      <c r="T1529" s="101"/>
      <c r="U1529" s="101"/>
    </row>
    <row r="1530" spans="1:21" s="1" customFormat="1" ht="42" hidden="1" customHeight="1" x14ac:dyDescent="0.25">
      <c r="A1530" s="134" t="s">
        <v>127</v>
      </c>
      <c r="B1530" s="135"/>
      <c r="C1530" s="103" t="s">
        <v>1772</v>
      </c>
      <c r="D1530" s="104"/>
      <c r="E1530" s="104"/>
      <c r="F1530" s="11" t="s">
        <v>1813</v>
      </c>
      <c r="G1530" s="143">
        <v>41.44</v>
      </c>
      <c r="H1530" s="137"/>
      <c r="I1530" s="8">
        <v>41.44</v>
      </c>
      <c r="J1530" s="143">
        <v>6.02</v>
      </c>
      <c r="K1530" s="137"/>
      <c r="L1530" s="137"/>
      <c r="M1530" s="137"/>
      <c r="N1530" s="137"/>
      <c r="O1530" s="137"/>
      <c r="P1530" s="100">
        <v>47.46</v>
      </c>
      <c r="Q1530" s="101"/>
      <c r="R1530" s="101"/>
      <c r="S1530" s="101"/>
      <c r="T1530" s="101"/>
      <c r="U1530" s="101"/>
    </row>
    <row r="1531" spans="1:21" s="1" customFormat="1" ht="27" hidden="1" customHeight="1" x14ac:dyDescent="0.25">
      <c r="A1531" s="134" t="s">
        <v>128</v>
      </c>
      <c r="B1531" s="135"/>
      <c r="C1531" s="103" t="s">
        <v>1773</v>
      </c>
      <c r="D1531" s="104"/>
      <c r="E1531" s="104"/>
      <c r="F1531" s="11" t="s">
        <v>1813</v>
      </c>
      <c r="G1531" s="143">
        <v>23.91</v>
      </c>
      <c r="H1531" s="137"/>
      <c r="I1531" s="8">
        <v>23.91</v>
      </c>
      <c r="J1531" s="143">
        <v>6.02</v>
      </c>
      <c r="K1531" s="137"/>
      <c r="L1531" s="137"/>
      <c r="M1531" s="137"/>
      <c r="N1531" s="137"/>
      <c r="O1531" s="137"/>
      <c r="P1531" s="100">
        <v>29.93</v>
      </c>
      <c r="Q1531" s="101"/>
      <c r="R1531" s="101"/>
      <c r="S1531" s="101"/>
      <c r="T1531" s="101"/>
      <c r="U1531" s="101"/>
    </row>
    <row r="1532" spans="1:21" s="1" customFormat="1" ht="35.25" hidden="1" customHeight="1" x14ac:dyDescent="0.25">
      <c r="A1532" s="165">
        <v>2</v>
      </c>
      <c r="B1532" s="166"/>
      <c r="C1532" s="129" t="s">
        <v>1774</v>
      </c>
      <c r="D1532" s="130"/>
      <c r="E1532" s="130"/>
      <c r="F1532" s="4"/>
      <c r="G1532" s="136"/>
      <c r="H1532" s="136"/>
      <c r="I1532" s="5"/>
      <c r="J1532" s="136"/>
      <c r="K1532" s="136"/>
      <c r="L1532" s="136"/>
      <c r="M1532" s="136"/>
      <c r="N1532" s="136"/>
      <c r="O1532" s="136"/>
      <c r="P1532" s="126"/>
      <c r="Q1532" s="126"/>
      <c r="R1532" s="126"/>
      <c r="S1532" s="126"/>
      <c r="T1532" s="126"/>
      <c r="U1532" s="126"/>
    </row>
    <row r="1533" spans="1:21" s="1" customFormat="1" ht="21" hidden="1" customHeight="1" x14ac:dyDescent="0.25">
      <c r="A1533" s="134" t="s">
        <v>61</v>
      </c>
      <c r="B1533" s="135"/>
      <c r="C1533" s="163" t="s">
        <v>1775</v>
      </c>
      <c r="D1533" s="164"/>
      <c r="E1533" s="164"/>
      <c r="F1533" s="9"/>
      <c r="G1533" s="137"/>
      <c r="H1533" s="137"/>
      <c r="I1533" s="10"/>
      <c r="J1533" s="137"/>
      <c r="K1533" s="137"/>
      <c r="L1533" s="137"/>
      <c r="M1533" s="137"/>
      <c r="N1533" s="137"/>
      <c r="O1533" s="137"/>
      <c r="P1533" s="101"/>
      <c r="Q1533" s="101"/>
      <c r="R1533" s="101"/>
      <c r="S1533" s="101"/>
      <c r="T1533" s="101"/>
      <c r="U1533" s="101"/>
    </row>
    <row r="1534" spans="1:21" s="1" customFormat="1" ht="37.5" hidden="1" customHeight="1" x14ac:dyDescent="0.25">
      <c r="A1534" s="134" t="s">
        <v>190</v>
      </c>
      <c r="B1534" s="135"/>
      <c r="C1534" s="103" t="s">
        <v>1776</v>
      </c>
      <c r="D1534" s="104"/>
      <c r="E1534" s="104"/>
      <c r="F1534" s="11" t="s">
        <v>1813</v>
      </c>
      <c r="G1534" s="143">
        <v>25.38</v>
      </c>
      <c r="H1534" s="137"/>
      <c r="I1534" s="8">
        <v>25.38</v>
      </c>
      <c r="J1534" s="143">
        <v>6.39</v>
      </c>
      <c r="K1534" s="137"/>
      <c r="L1534" s="137"/>
      <c r="M1534" s="137"/>
      <c r="N1534" s="137"/>
      <c r="O1534" s="137"/>
      <c r="P1534" s="100">
        <v>31.77</v>
      </c>
      <c r="Q1534" s="101"/>
      <c r="R1534" s="101"/>
      <c r="S1534" s="101"/>
      <c r="T1534" s="101"/>
      <c r="U1534" s="101"/>
    </row>
    <row r="1535" spans="1:21" s="1" customFormat="1" ht="28.5" hidden="1" customHeight="1" x14ac:dyDescent="0.25">
      <c r="A1535" s="134" t="s">
        <v>191</v>
      </c>
      <c r="B1535" s="135"/>
      <c r="C1535" s="103" t="s">
        <v>1777</v>
      </c>
      <c r="D1535" s="104"/>
      <c r="E1535" s="104"/>
      <c r="F1535" s="11" t="s">
        <v>1813</v>
      </c>
      <c r="G1535" s="143">
        <v>14.8</v>
      </c>
      <c r="H1535" s="137"/>
      <c r="I1535" s="8">
        <v>14.8</v>
      </c>
      <c r="J1535" s="143">
        <v>6.39</v>
      </c>
      <c r="K1535" s="137"/>
      <c r="L1535" s="137"/>
      <c r="M1535" s="137"/>
      <c r="N1535" s="137"/>
      <c r="O1535" s="137"/>
      <c r="P1535" s="100">
        <v>21.19</v>
      </c>
      <c r="Q1535" s="101"/>
      <c r="R1535" s="101"/>
      <c r="S1535" s="101"/>
      <c r="T1535" s="101"/>
      <c r="U1535" s="101"/>
    </row>
    <row r="1536" spans="1:21" s="1" customFormat="1" ht="21" hidden="1" customHeight="1" x14ac:dyDescent="0.25">
      <c r="A1536" s="134" t="s">
        <v>62</v>
      </c>
      <c r="B1536" s="135"/>
      <c r="C1536" s="163" t="s">
        <v>1778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s="1" customFormat="1" ht="43.5" hidden="1" customHeight="1" x14ac:dyDescent="0.25">
      <c r="A1537" s="134" t="s">
        <v>196</v>
      </c>
      <c r="B1537" s="135"/>
      <c r="C1537" s="103" t="s">
        <v>1779</v>
      </c>
      <c r="D1537" s="104"/>
      <c r="E1537" s="104"/>
      <c r="F1537" s="11" t="s">
        <v>1813</v>
      </c>
      <c r="G1537" s="143">
        <v>25.38</v>
      </c>
      <c r="H1537" s="137"/>
      <c r="I1537" s="8">
        <v>25.38</v>
      </c>
      <c r="J1537" s="143">
        <v>6.39</v>
      </c>
      <c r="K1537" s="137"/>
      <c r="L1537" s="137"/>
      <c r="M1537" s="137"/>
      <c r="N1537" s="137"/>
      <c r="O1537" s="137"/>
      <c r="P1537" s="100">
        <v>31.77</v>
      </c>
      <c r="Q1537" s="101"/>
      <c r="R1537" s="101"/>
      <c r="S1537" s="101"/>
      <c r="T1537" s="101"/>
      <c r="U1537" s="101"/>
    </row>
    <row r="1538" spans="1:21" s="1" customFormat="1" ht="27" hidden="1" customHeight="1" x14ac:dyDescent="0.25">
      <c r="A1538" s="134" t="s">
        <v>197</v>
      </c>
      <c r="B1538" s="135"/>
      <c r="C1538" s="103" t="s">
        <v>1780</v>
      </c>
      <c r="D1538" s="104"/>
      <c r="E1538" s="104"/>
      <c r="F1538" s="11" t="s">
        <v>1813</v>
      </c>
      <c r="G1538" s="143">
        <v>14.8</v>
      </c>
      <c r="H1538" s="137"/>
      <c r="I1538" s="8">
        <v>14.8</v>
      </c>
      <c r="J1538" s="143">
        <v>6.39</v>
      </c>
      <c r="K1538" s="137"/>
      <c r="L1538" s="137"/>
      <c r="M1538" s="137"/>
      <c r="N1538" s="137"/>
      <c r="O1538" s="137"/>
      <c r="P1538" s="100">
        <v>21.19</v>
      </c>
      <c r="Q1538" s="101"/>
      <c r="R1538" s="101"/>
      <c r="S1538" s="101"/>
      <c r="T1538" s="101"/>
      <c r="U1538" s="101"/>
    </row>
    <row r="1539" spans="1:21" s="1" customFormat="1" ht="21" hidden="1" customHeight="1" x14ac:dyDescent="0.25">
      <c r="A1539" s="134" t="s">
        <v>63</v>
      </c>
      <c r="B1539" s="135"/>
      <c r="C1539" s="163" t="s">
        <v>1781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s="1" customFormat="1" ht="49.5" hidden="1" customHeight="1" x14ac:dyDescent="0.25">
      <c r="A1540" s="134" t="s">
        <v>204</v>
      </c>
      <c r="B1540" s="135"/>
      <c r="C1540" s="103" t="s">
        <v>1782</v>
      </c>
      <c r="D1540" s="104"/>
      <c r="E1540" s="104"/>
      <c r="F1540" s="11" t="s">
        <v>1813</v>
      </c>
      <c r="G1540" s="143">
        <v>31.4</v>
      </c>
      <c r="H1540" s="137"/>
      <c r="I1540" s="8">
        <v>31.4</v>
      </c>
      <c r="J1540" s="143">
        <v>6.39</v>
      </c>
      <c r="K1540" s="137"/>
      <c r="L1540" s="137"/>
      <c r="M1540" s="137"/>
      <c r="N1540" s="137"/>
      <c r="O1540" s="137"/>
      <c r="P1540" s="100">
        <v>37.79</v>
      </c>
      <c r="Q1540" s="101"/>
      <c r="R1540" s="101"/>
      <c r="S1540" s="101"/>
      <c r="T1540" s="101"/>
      <c r="U1540" s="101"/>
    </row>
    <row r="1541" spans="1:21" s="1" customFormat="1" ht="41.25" hidden="1" customHeight="1" x14ac:dyDescent="0.25">
      <c r="A1541" s="134" t="s">
        <v>205</v>
      </c>
      <c r="B1541" s="135"/>
      <c r="C1541" s="103" t="s">
        <v>1783</v>
      </c>
      <c r="D1541" s="104"/>
      <c r="E1541" s="104"/>
      <c r="F1541" s="11" t="s">
        <v>1813</v>
      </c>
      <c r="G1541" s="143">
        <v>18.22</v>
      </c>
      <c r="H1541" s="137"/>
      <c r="I1541" s="8">
        <v>18.22</v>
      </c>
      <c r="J1541" s="143">
        <v>6.39</v>
      </c>
      <c r="K1541" s="137"/>
      <c r="L1541" s="137"/>
      <c r="M1541" s="137"/>
      <c r="N1541" s="137"/>
      <c r="O1541" s="137"/>
      <c r="P1541" s="100">
        <v>24.61</v>
      </c>
      <c r="Q1541" s="101"/>
      <c r="R1541" s="101"/>
      <c r="S1541" s="101"/>
      <c r="T1541" s="101"/>
      <c r="U1541" s="101"/>
    </row>
    <row r="1542" spans="1:21" s="1" customFormat="1" ht="27" hidden="1" customHeight="1" x14ac:dyDescent="0.25">
      <c r="A1542" s="134" t="s">
        <v>64</v>
      </c>
      <c r="B1542" s="135"/>
      <c r="C1542" s="163" t="s">
        <v>1784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s="1" customFormat="1" ht="64.5" hidden="1" customHeight="1" x14ac:dyDescent="0.25">
      <c r="A1543" s="134" t="s">
        <v>206</v>
      </c>
      <c r="B1543" s="135"/>
      <c r="C1543" s="103" t="s">
        <v>1785</v>
      </c>
      <c r="D1543" s="104"/>
      <c r="E1543" s="104"/>
      <c r="F1543" s="11" t="s">
        <v>1813</v>
      </c>
      <c r="G1543" s="143">
        <v>37.42</v>
      </c>
      <c r="H1543" s="137"/>
      <c r="I1543" s="8">
        <v>37.42</v>
      </c>
      <c r="J1543" s="143">
        <v>6.39</v>
      </c>
      <c r="K1543" s="137"/>
      <c r="L1543" s="137"/>
      <c r="M1543" s="137"/>
      <c r="N1543" s="137"/>
      <c r="O1543" s="137"/>
      <c r="P1543" s="100">
        <v>43.81</v>
      </c>
      <c r="Q1543" s="101"/>
      <c r="R1543" s="101"/>
      <c r="S1543" s="101"/>
      <c r="T1543" s="101"/>
      <c r="U1543" s="101"/>
    </row>
    <row r="1544" spans="1:21" s="1" customFormat="1" ht="37.5" hidden="1" customHeight="1" x14ac:dyDescent="0.25">
      <c r="A1544" s="134" t="s">
        <v>207</v>
      </c>
      <c r="B1544" s="135"/>
      <c r="C1544" s="103" t="s">
        <v>1786</v>
      </c>
      <c r="D1544" s="104"/>
      <c r="E1544" s="104"/>
      <c r="F1544" s="11" t="s">
        <v>1813</v>
      </c>
      <c r="G1544" s="143">
        <v>21.63</v>
      </c>
      <c r="H1544" s="137"/>
      <c r="I1544" s="8">
        <v>21.63</v>
      </c>
      <c r="J1544" s="143">
        <v>6.39</v>
      </c>
      <c r="K1544" s="137"/>
      <c r="L1544" s="137"/>
      <c r="M1544" s="137"/>
      <c r="N1544" s="137"/>
      <c r="O1544" s="137"/>
      <c r="P1544" s="100">
        <v>28.02</v>
      </c>
      <c r="Q1544" s="101"/>
      <c r="R1544" s="101"/>
      <c r="S1544" s="101"/>
      <c r="T1544" s="101"/>
      <c r="U1544" s="101"/>
    </row>
    <row r="1545" spans="1:21" s="1" customFormat="1" ht="21" hidden="1" customHeight="1" x14ac:dyDescent="0.25">
      <c r="A1545" s="134" t="s">
        <v>65</v>
      </c>
      <c r="B1545" s="135"/>
      <c r="C1545" s="163" t="s">
        <v>1787</v>
      </c>
      <c r="D1545" s="164"/>
      <c r="E1545" s="164"/>
      <c r="F1545" s="9"/>
      <c r="G1545" s="137"/>
      <c r="H1545" s="137"/>
      <c r="I1545" s="10"/>
      <c r="J1545" s="137"/>
      <c r="K1545" s="137"/>
      <c r="L1545" s="137"/>
      <c r="M1545" s="137"/>
      <c r="N1545" s="137"/>
      <c r="O1545" s="137"/>
      <c r="P1545" s="101"/>
      <c r="Q1545" s="101"/>
      <c r="R1545" s="101"/>
      <c r="S1545" s="101"/>
      <c r="T1545" s="101"/>
      <c r="U1545" s="101"/>
    </row>
    <row r="1546" spans="1:21" s="1" customFormat="1" ht="27" hidden="1" customHeight="1" x14ac:dyDescent="0.25">
      <c r="A1546" s="134" t="s">
        <v>208</v>
      </c>
      <c r="B1546" s="135"/>
      <c r="C1546" s="103" t="s">
        <v>1788</v>
      </c>
      <c r="D1546" s="104"/>
      <c r="E1546" s="104"/>
      <c r="F1546" s="11" t="s">
        <v>1813</v>
      </c>
      <c r="G1546" s="143">
        <v>13.68</v>
      </c>
      <c r="H1546" s="137"/>
      <c r="I1546" s="8">
        <v>13.68</v>
      </c>
      <c r="J1546" s="143">
        <v>6.16</v>
      </c>
      <c r="K1546" s="137"/>
      <c r="L1546" s="137"/>
      <c r="M1546" s="137"/>
      <c r="N1546" s="137"/>
      <c r="O1546" s="137"/>
      <c r="P1546" s="100">
        <v>19.84</v>
      </c>
      <c r="Q1546" s="101"/>
      <c r="R1546" s="101"/>
      <c r="S1546" s="101"/>
      <c r="T1546" s="101"/>
      <c r="U1546" s="101"/>
    </row>
    <row r="1547" spans="1:21" s="1" customFormat="1" ht="21" hidden="1" customHeight="1" x14ac:dyDescent="0.25">
      <c r="A1547" s="134" t="s">
        <v>66</v>
      </c>
      <c r="B1547" s="135"/>
      <c r="C1547" s="163" t="s">
        <v>1789</v>
      </c>
      <c r="D1547" s="164"/>
      <c r="E1547" s="164"/>
      <c r="F1547" s="9"/>
      <c r="G1547" s="137"/>
      <c r="H1547" s="137"/>
      <c r="I1547" s="10"/>
      <c r="J1547" s="137"/>
      <c r="K1547" s="137"/>
      <c r="L1547" s="137"/>
      <c r="M1547" s="137"/>
      <c r="N1547" s="137"/>
      <c r="O1547" s="137"/>
      <c r="P1547" s="101"/>
      <c r="Q1547" s="101"/>
      <c r="R1547" s="101"/>
      <c r="S1547" s="101"/>
      <c r="T1547" s="101"/>
      <c r="U1547" s="101"/>
    </row>
    <row r="1548" spans="1:21" s="1" customFormat="1" ht="39" hidden="1" customHeight="1" x14ac:dyDescent="0.25">
      <c r="A1548" s="134" t="s">
        <v>209</v>
      </c>
      <c r="B1548" s="135"/>
      <c r="C1548" s="103" t="s">
        <v>1790</v>
      </c>
      <c r="D1548" s="104"/>
      <c r="E1548" s="104"/>
      <c r="F1548" s="11" t="s">
        <v>1813</v>
      </c>
      <c r="G1548" s="143">
        <v>17.2</v>
      </c>
      <c r="H1548" s="137"/>
      <c r="I1548" s="8">
        <v>17.2</v>
      </c>
      <c r="J1548" s="143">
        <v>5.73</v>
      </c>
      <c r="K1548" s="137"/>
      <c r="L1548" s="137"/>
      <c r="M1548" s="137"/>
      <c r="N1548" s="137"/>
      <c r="O1548" s="137"/>
      <c r="P1548" s="100">
        <v>22.93</v>
      </c>
      <c r="Q1548" s="101"/>
      <c r="R1548" s="101"/>
      <c r="S1548" s="101"/>
      <c r="T1548" s="101"/>
      <c r="U1548" s="101"/>
    </row>
    <row r="1549" spans="1:21" s="1" customFormat="1" ht="27.75" hidden="1" customHeight="1" x14ac:dyDescent="0.25">
      <c r="A1549" s="134" t="s">
        <v>815</v>
      </c>
      <c r="B1549" s="135"/>
      <c r="C1549" s="103" t="s">
        <v>1791</v>
      </c>
      <c r="D1549" s="104"/>
      <c r="E1549" s="104"/>
      <c r="F1549" s="11" t="s">
        <v>1813</v>
      </c>
      <c r="G1549" s="143">
        <v>10.25</v>
      </c>
      <c r="H1549" s="137"/>
      <c r="I1549" s="8">
        <v>10.25</v>
      </c>
      <c r="J1549" s="143">
        <v>5.73</v>
      </c>
      <c r="K1549" s="137"/>
      <c r="L1549" s="137"/>
      <c r="M1549" s="137"/>
      <c r="N1549" s="137"/>
      <c r="O1549" s="137"/>
      <c r="P1549" s="100">
        <v>15.98</v>
      </c>
      <c r="Q1549" s="101"/>
      <c r="R1549" s="101"/>
      <c r="S1549" s="101"/>
      <c r="T1549" s="101"/>
      <c r="U1549" s="101"/>
    </row>
    <row r="1550" spans="1:21" s="1" customFormat="1" ht="21" hidden="1" customHeight="1" x14ac:dyDescent="0.25">
      <c r="A1550" s="134" t="s">
        <v>67</v>
      </c>
      <c r="B1550" s="135"/>
      <c r="C1550" s="163" t="s">
        <v>1792</v>
      </c>
      <c r="D1550" s="164"/>
      <c r="E1550" s="164"/>
      <c r="F1550" s="9"/>
      <c r="G1550" s="137"/>
      <c r="H1550" s="137"/>
      <c r="I1550" s="10"/>
      <c r="J1550" s="137"/>
      <c r="K1550" s="137"/>
      <c r="L1550" s="137"/>
      <c r="M1550" s="137"/>
      <c r="N1550" s="137"/>
      <c r="O1550" s="137"/>
      <c r="P1550" s="101"/>
      <c r="Q1550" s="101"/>
      <c r="R1550" s="101"/>
      <c r="S1550" s="101"/>
      <c r="T1550" s="101"/>
      <c r="U1550" s="101"/>
    </row>
    <row r="1551" spans="1:21" s="1" customFormat="1" ht="38.25" hidden="1" customHeight="1" x14ac:dyDescent="0.25">
      <c r="A1551" s="134" t="s">
        <v>210</v>
      </c>
      <c r="B1551" s="135"/>
      <c r="C1551" s="103" t="s">
        <v>1793</v>
      </c>
      <c r="D1551" s="104"/>
      <c r="E1551" s="104"/>
      <c r="F1551" s="11" t="s">
        <v>1813</v>
      </c>
      <c r="G1551" s="143">
        <v>37.42</v>
      </c>
      <c r="H1551" s="137"/>
      <c r="I1551" s="8">
        <v>37.42</v>
      </c>
      <c r="J1551" s="143">
        <v>6.02</v>
      </c>
      <c r="K1551" s="137"/>
      <c r="L1551" s="137"/>
      <c r="M1551" s="137"/>
      <c r="N1551" s="137"/>
      <c r="O1551" s="137"/>
      <c r="P1551" s="100">
        <v>43.44</v>
      </c>
      <c r="Q1551" s="101"/>
      <c r="R1551" s="101"/>
      <c r="S1551" s="101"/>
      <c r="T1551" s="101"/>
      <c r="U1551" s="101"/>
    </row>
    <row r="1552" spans="1:21" s="1" customFormat="1" ht="29.25" hidden="1" customHeight="1" x14ac:dyDescent="0.25">
      <c r="A1552" s="134" t="s">
        <v>816</v>
      </c>
      <c r="B1552" s="135"/>
      <c r="C1552" s="103" t="s">
        <v>1794</v>
      </c>
      <c r="D1552" s="104"/>
      <c r="E1552" s="104"/>
      <c r="F1552" s="11" t="s">
        <v>1813</v>
      </c>
      <c r="G1552" s="143">
        <v>21.63</v>
      </c>
      <c r="H1552" s="137"/>
      <c r="I1552" s="8">
        <v>21.63</v>
      </c>
      <c r="J1552" s="143">
        <v>6.02</v>
      </c>
      <c r="K1552" s="137"/>
      <c r="L1552" s="137"/>
      <c r="M1552" s="137"/>
      <c r="N1552" s="137"/>
      <c r="O1552" s="137"/>
      <c r="P1552" s="100">
        <v>27.65</v>
      </c>
      <c r="Q1552" s="101"/>
      <c r="R1552" s="101"/>
      <c r="S1552" s="101"/>
      <c r="T1552" s="101"/>
      <c r="U1552" s="101"/>
    </row>
    <row r="1553" spans="1:21" s="1" customFormat="1" ht="21" hidden="1" customHeight="1" x14ac:dyDescent="0.25">
      <c r="A1553" s="134" t="s">
        <v>68</v>
      </c>
      <c r="B1553" s="135"/>
      <c r="C1553" s="163" t="s">
        <v>1795</v>
      </c>
      <c r="D1553" s="164"/>
      <c r="E1553" s="164"/>
      <c r="F1553" s="9"/>
      <c r="G1553" s="137"/>
      <c r="H1553" s="137"/>
      <c r="I1553" s="10"/>
      <c r="J1553" s="137"/>
      <c r="K1553" s="137"/>
      <c r="L1553" s="137"/>
      <c r="M1553" s="137"/>
      <c r="N1553" s="137"/>
      <c r="O1553" s="137"/>
      <c r="P1553" s="101"/>
      <c r="Q1553" s="101"/>
      <c r="R1553" s="101"/>
      <c r="S1553" s="101"/>
      <c r="T1553" s="101"/>
      <c r="U1553" s="101"/>
    </row>
    <row r="1554" spans="1:21" s="1" customFormat="1" ht="39" hidden="1" customHeight="1" x14ac:dyDescent="0.25">
      <c r="A1554" s="134" t="s">
        <v>817</v>
      </c>
      <c r="B1554" s="135"/>
      <c r="C1554" s="103" t="s">
        <v>1796</v>
      </c>
      <c r="D1554" s="104"/>
      <c r="E1554" s="104"/>
      <c r="F1554" s="11" t="s">
        <v>1813</v>
      </c>
      <c r="G1554" s="143">
        <v>61.51</v>
      </c>
      <c r="H1554" s="137"/>
      <c r="I1554" s="8">
        <v>61.51</v>
      </c>
      <c r="J1554" s="143">
        <v>6.02</v>
      </c>
      <c r="K1554" s="137"/>
      <c r="L1554" s="137"/>
      <c r="M1554" s="137"/>
      <c r="N1554" s="137"/>
      <c r="O1554" s="137"/>
      <c r="P1554" s="100">
        <v>67.53</v>
      </c>
      <c r="Q1554" s="101"/>
      <c r="R1554" s="101"/>
      <c r="S1554" s="101"/>
      <c r="T1554" s="101"/>
      <c r="U1554" s="101"/>
    </row>
    <row r="1555" spans="1:21" s="1" customFormat="1" ht="29.25" hidden="1" customHeight="1" x14ac:dyDescent="0.25">
      <c r="A1555" s="134" t="s">
        <v>818</v>
      </c>
      <c r="B1555" s="135"/>
      <c r="C1555" s="103" t="s">
        <v>1797</v>
      </c>
      <c r="D1555" s="104"/>
      <c r="E1555" s="104"/>
      <c r="F1555" s="11" t="s">
        <v>1813</v>
      </c>
      <c r="G1555" s="143">
        <v>35.29</v>
      </c>
      <c r="H1555" s="137"/>
      <c r="I1555" s="8">
        <v>35.29</v>
      </c>
      <c r="J1555" s="143">
        <v>6.02</v>
      </c>
      <c r="K1555" s="137"/>
      <c r="L1555" s="137"/>
      <c r="M1555" s="137"/>
      <c r="N1555" s="137"/>
      <c r="O1555" s="137"/>
      <c r="P1555" s="100">
        <v>41.31</v>
      </c>
      <c r="Q1555" s="101"/>
      <c r="R1555" s="101"/>
      <c r="S1555" s="101"/>
      <c r="T1555" s="101"/>
      <c r="U1555" s="101"/>
    </row>
    <row r="1556" spans="1:21" s="1" customFormat="1" ht="18" hidden="1" customHeight="1" x14ac:dyDescent="0.25">
      <c r="A1556" s="165">
        <v>3</v>
      </c>
      <c r="B1556" s="166"/>
      <c r="C1556" s="129" t="s">
        <v>1798</v>
      </c>
      <c r="D1556" s="130"/>
      <c r="E1556" s="130"/>
      <c r="F1556" s="4"/>
      <c r="G1556" s="136"/>
      <c r="H1556" s="136"/>
      <c r="I1556" s="5"/>
      <c r="J1556" s="136"/>
      <c r="K1556" s="136"/>
      <c r="L1556" s="136"/>
      <c r="M1556" s="136"/>
      <c r="N1556" s="136"/>
      <c r="O1556" s="136"/>
      <c r="P1556" s="126"/>
      <c r="Q1556" s="126"/>
      <c r="R1556" s="126"/>
      <c r="S1556" s="126"/>
      <c r="T1556" s="126"/>
      <c r="U1556" s="126"/>
    </row>
    <row r="1557" spans="1:21" s="1" customFormat="1" ht="39.75" hidden="1" customHeight="1" x14ac:dyDescent="0.25">
      <c r="A1557" s="134" t="s">
        <v>5</v>
      </c>
      <c r="B1557" s="135"/>
      <c r="C1557" s="163" t="s">
        <v>1799</v>
      </c>
      <c r="D1557" s="164"/>
      <c r="E1557" s="164"/>
      <c r="F1557" s="9"/>
      <c r="G1557" s="137"/>
      <c r="H1557" s="137"/>
      <c r="I1557" s="10"/>
      <c r="J1557" s="137"/>
      <c r="K1557" s="137"/>
      <c r="L1557" s="137"/>
      <c r="M1557" s="137"/>
      <c r="N1557" s="137"/>
      <c r="O1557" s="137"/>
      <c r="P1557" s="101"/>
      <c r="Q1557" s="101"/>
      <c r="R1557" s="101"/>
      <c r="S1557" s="101"/>
      <c r="T1557" s="101"/>
      <c r="U1557" s="101"/>
    </row>
    <row r="1558" spans="1:21" s="1" customFormat="1" ht="61.5" hidden="1" customHeight="1" x14ac:dyDescent="0.25">
      <c r="A1558" s="134" t="s">
        <v>6</v>
      </c>
      <c r="B1558" s="135"/>
      <c r="C1558" s="103" t="s">
        <v>1800</v>
      </c>
      <c r="D1558" s="104"/>
      <c r="E1558" s="104"/>
      <c r="F1558" s="11" t="s">
        <v>1813</v>
      </c>
      <c r="G1558" s="143">
        <v>6.45</v>
      </c>
      <c r="H1558" s="137"/>
      <c r="I1558" s="8">
        <v>6.45</v>
      </c>
      <c r="J1558" s="137"/>
      <c r="K1558" s="137"/>
      <c r="L1558" s="137"/>
      <c r="M1558" s="137"/>
      <c r="N1558" s="137"/>
      <c r="O1558" s="137"/>
      <c r="P1558" s="100">
        <v>6.45</v>
      </c>
      <c r="Q1558" s="101"/>
      <c r="R1558" s="101"/>
      <c r="S1558" s="101"/>
      <c r="T1558" s="101"/>
      <c r="U1558" s="101"/>
    </row>
    <row r="1559" spans="1:21" s="1" customFormat="1" ht="51" hidden="1" customHeight="1" x14ac:dyDescent="0.25">
      <c r="A1559" s="134" t="s">
        <v>7</v>
      </c>
      <c r="B1559" s="135"/>
      <c r="C1559" s="103" t="s">
        <v>1801</v>
      </c>
      <c r="D1559" s="104"/>
      <c r="E1559" s="104"/>
      <c r="F1559" s="11" t="s">
        <v>1813</v>
      </c>
      <c r="G1559" s="143">
        <v>3.83</v>
      </c>
      <c r="H1559" s="137"/>
      <c r="I1559" s="8">
        <v>3.83</v>
      </c>
      <c r="J1559" s="137"/>
      <c r="K1559" s="137"/>
      <c r="L1559" s="137"/>
      <c r="M1559" s="137"/>
      <c r="N1559" s="137"/>
      <c r="O1559" s="137"/>
      <c r="P1559" s="100">
        <v>3.83</v>
      </c>
      <c r="Q1559" s="101"/>
      <c r="R1559" s="101"/>
      <c r="S1559" s="101"/>
      <c r="T1559" s="101"/>
      <c r="U1559" s="101"/>
    </row>
    <row r="1560" spans="1:21" s="1" customFormat="1" ht="39.75" hidden="1" customHeight="1" x14ac:dyDescent="0.25">
      <c r="A1560" s="134" t="s">
        <v>8</v>
      </c>
      <c r="B1560" s="135"/>
      <c r="C1560" s="163" t="s">
        <v>1802</v>
      </c>
      <c r="D1560" s="164"/>
      <c r="E1560" s="164"/>
      <c r="F1560" s="9"/>
      <c r="G1560" s="137"/>
      <c r="H1560" s="137"/>
      <c r="I1560" s="10"/>
      <c r="J1560" s="137"/>
      <c r="K1560" s="137"/>
      <c r="L1560" s="137"/>
      <c r="M1560" s="137"/>
      <c r="N1560" s="137"/>
      <c r="O1560" s="137"/>
      <c r="P1560" s="101"/>
      <c r="Q1560" s="101"/>
      <c r="R1560" s="101"/>
      <c r="S1560" s="101"/>
      <c r="T1560" s="101"/>
      <c r="U1560" s="101"/>
    </row>
    <row r="1561" spans="1:21" s="1" customFormat="1" ht="65.25" hidden="1" customHeight="1" x14ac:dyDescent="0.25">
      <c r="A1561" s="134" t="s">
        <v>9</v>
      </c>
      <c r="B1561" s="135"/>
      <c r="C1561" s="103" t="s">
        <v>1803</v>
      </c>
      <c r="D1561" s="104"/>
      <c r="E1561" s="104"/>
      <c r="F1561" s="11" t="s">
        <v>1813</v>
      </c>
      <c r="G1561" s="143">
        <v>6.45</v>
      </c>
      <c r="H1561" s="137"/>
      <c r="I1561" s="8">
        <v>6.45</v>
      </c>
      <c r="J1561" s="137"/>
      <c r="K1561" s="137"/>
      <c r="L1561" s="137"/>
      <c r="M1561" s="137"/>
      <c r="N1561" s="137"/>
      <c r="O1561" s="137"/>
      <c r="P1561" s="100">
        <v>6.45</v>
      </c>
      <c r="Q1561" s="101"/>
      <c r="R1561" s="101"/>
      <c r="S1561" s="101"/>
      <c r="T1561" s="101"/>
      <c r="U1561" s="101"/>
    </row>
    <row r="1562" spans="1:21" s="1" customFormat="1" ht="50.25" hidden="1" customHeight="1" x14ac:dyDescent="0.25">
      <c r="A1562" s="134" t="s">
        <v>10</v>
      </c>
      <c r="B1562" s="135"/>
      <c r="C1562" s="103" t="s">
        <v>1804</v>
      </c>
      <c r="D1562" s="104"/>
      <c r="E1562" s="104"/>
      <c r="F1562" s="11" t="s">
        <v>1813</v>
      </c>
      <c r="G1562" s="143">
        <v>3.83</v>
      </c>
      <c r="H1562" s="137"/>
      <c r="I1562" s="8">
        <v>3.83</v>
      </c>
      <c r="J1562" s="137"/>
      <c r="K1562" s="137"/>
      <c r="L1562" s="137"/>
      <c r="M1562" s="137"/>
      <c r="N1562" s="137"/>
      <c r="O1562" s="137"/>
      <c r="P1562" s="100">
        <v>3.83</v>
      </c>
      <c r="Q1562" s="101"/>
      <c r="R1562" s="101"/>
      <c r="S1562" s="101"/>
      <c r="T1562" s="101"/>
      <c r="U1562" s="101"/>
    </row>
    <row r="1563" spans="1:21" s="1" customFormat="1" ht="18.75" hidden="1" customHeight="1" x14ac:dyDescent="0.25">
      <c r="A1563" s="134" t="s">
        <v>15</v>
      </c>
      <c r="B1563" s="135"/>
      <c r="C1563" s="163" t="s">
        <v>1805</v>
      </c>
      <c r="D1563" s="164"/>
      <c r="E1563" s="164"/>
      <c r="F1563" s="9"/>
      <c r="G1563" s="137"/>
      <c r="H1563" s="137"/>
      <c r="I1563" s="10"/>
      <c r="J1563" s="137"/>
      <c r="K1563" s="137"/>
      <c r="L1563" s="137"/>
      <c r="M1563" s="137"/>
      <c r="N1563" s="137"/>
      <c r="O1563" s="137"/>
      <c r="P1563" s="101"/>
      <c r="Q1563" s="101"/>
      <c r="R1563" s="101"/>
      <c r="S1563" s="101"/>
      <c r="T1563" s="101"/>
      <c r="U1563" s="101"/>
    </row>
    <row r="1564" spans="1:21" s="1" customFormat="1" ht="42" hidden="1" customHeight="1" x14ac:dyDescent="0.25">
      <c r="A1564" s="134" t="s">
        <v>16</v>
      </c>
      <c r="B1564" s="135"/>
      <c r="C1564" s="103" t="s">
        <v>1806</v>
      </c>
      <c r="D1564" s="104"/>
      <c r="E1564" s="104"/>
      <c r="F1564" s="11" t="s">
        <v>1813</v>
      </c>
      <c r="G1564" s="143">
        <v>8.24</v>
      </c>
      <c r="H1564" s="137"/>
      <c r="I1564" s="8">
        <v>8.24</v>
      </c>
      <c r="J1564" s="137"/>
      <c r="K1564" s="137"/>
      <c r="L1564" s="137"/>
      <c r="M1564" s="137"/>
      <c r="N1564" s="137"/>
      <c r="O1564" s="137"/>
      <c r="P1564" s="100">
        <v>8.24</v>
      </c>
      <c r="Q1564" s="101"/>
      <c r="R1564" s="101"/>
      <c r="S1564" s="101"/>
      <c r="T1564" s="101"/>
      <c r="U1564" s="101"/>
    </row>
    <row r="1565" spans="1:21" s="1" customFormat="1" ht="27" hidden="1" customHeight="1" x14ac:dyDescent="0.25">
      <c r="A1565" s="134" t="s">
        <v>17</v>
      </c>
      <c r="B1565" s="135"/>
      <c r="C1565" s="103" t="s">
        <v>1807</v>
      </c>
      <c r="D1565" s="104"/>
      <c r="E1565" s="104"/>
      <c r="F1565" s="11" t="s">
        <v>1813</v>
      </c>
      <c r="G1565" s="143">
        <v>4.93</v>
      </c>
      <c r="H1565" s="137"/>
      <c r="I1565" s="8">
        <v>4.93</v>
      </c>
      <c r="J1565" s="137"/>
      <c r="K1565" s="137"/>
      <c r="L1565" s="137"/>
      <c r="M1565" s="137"/>
      <c r="N1565" s="137"/>
      <c r="O1565" s="137"/>
      <c r="P1565" s="100">
        <v>4.93</v>
      </c>
      <c r="Q1565" s="101"/>
      <c r="R1565" s="101"/>
      <c r="S1565" s="101"/>
      <c r="T1565" s="101"/>
      <c r="U1565" s="101"/>
    </row>
    <row r="1566" spans="1:21" s="1" customFormat="1" ht="27" hidden="1" customHeight="1" x14ac:dyDescent="0.25">
      <c r="A1566" s="134" t="s">
        <v>24</v>
      </c>
      <c r="B1566" s="135"/>
      <c r="C1566" s="163" t="s">
        <v>1808</v>
      </c>
      <c r="D1566" s="164"/>
      <c r="E1566" s="164"/>
      <c r="F1566" s="9"/>
      <c r="G1566" s="137"/>
      <c r="H1566" s="137"/>
      <c r="I1566" s="10"/>
      <c r="J1566" s="137"/>
      <c r="K1566" s="137"/>
      <c r="L1566" s="137"/>
      <c r="M1566" s="137"/>
      <c r="N1566" s="137"/>
      <c r="O1566" s="137"/>
      <c r="P1566" s="101"/>
      <c r="Q1566" s="101"/>
      <c r="R1566" s="101"/>
      <c r="S1566" s="101"/>
      <c r="T1566" s="101"/>
      <c r="U1566" s="101"/>
    </row>
    <row r="1567" spans="1:21" s="1" customFormat="1" ht="40.5" hidden="1" customHeight="1" x14ac:dyDescent="0.25">
      <c r="A1567" s="134" t="s">
        <v>25</v>
      </c>
      <c r="B1567" s="135"/>
      <c r="C1567" s="103" t="s">
        <v>1809</v>
      </c>
      <c r="D1567" s="104"/>
      <c r="E1567" s="104"/>
      <c r="F1567" s="11" t="s">
        <v>1842</v>
      </c>
      <c r="G1567" s="137"/>
      <c r="H1567" s="137"/>
      <c r="I1567" s="10"/>
      <c r="J1567" s="143">
        <v>3.62</v>
      </c>
      <c r="K1567" s="137"/>
      <c r="L1567" s="137"/>
      <c r="M1567" s="137"/>
      <c r="N1567" s="137"/>
      <c r="O1567" s="137"/>
      <c r="P1567" s="100">
        <v>3.62</v>
      </c>
      <c r="Q1567" s="101"/>
      <c r="R1567" s="101"/>
      <c r="S1567" s="101"/>
      <c r="T1567" s="101"/>
      <c r="U1567" s="101"/>
    </row>
    <row r="1568" spans="1:21" s="1" customFormat="1" ht="23.25" hidden="1" customHeight="1" x14ac:dyDescent="0.25">
      <c r="A1568" s="134" t="s">
        <v>819</v>
      </c>
      <c r="B1568" s="135"/>
      <c r="C1568" s="103" t="s">
        <v>1810</v>
      </c>
      <c r="D1568" s="104"/>
      <c r="E1568" s="104"/>
      <c r="F1568" s="11" t="s">
        <v>1830</v>
      </c>
      <c r="G1568" s="137"/>
      <c r="H1568" s="137"/>
      <c r="I1568" s="10"/>
      <c r="J1568" s="143">
        <v>0.51</v>
      </c>
      <c r="K1568" s="137"/>
      <c r="L1568" s="137"/>
      <c r="M1568" s="137"/>
      <c r="N1568" s="137"/>
      <c r="O1568" s="137"/>
      <c r="P1568" s="100">
        <v>0.51</v>
      </c>
      <c r="Q1568" s="101"/>
      <c r="R1568" s="101"/>
      <c r="S1568" s="101"/>
      <c r="T1568" s="101"/>
      <c r="U1568" s="101"/>
    </row>
    <row r="1569" spans="1:22" s="1" customFormat="1" ht="6" customHeight="1" x14ac:dyDescent="0.25">
      <c r="F1569" s="3"/>
    </row>
    <row r="1570" spans="1:22" s="1" customFormat="1" ht="21" customHeight="1" x14ac:dyDescent="0.25">
      <c r="A1570" s="183" t="s">
        <v>820</v>
      </c>
      <c r="B1570" s="184"/>
      <c r="C1570" s="184"/>
      <c r="D1570" s="184"/>
      <c r="E1570" s="184"/>
      <c r="F1570" s="184"/>
      <c r="G1570" s="184"/>
      <c r="H1570" s="184"/>
      <c r="I1570" s="184"/>
      <c r="J1570" s="184"/>
      <c r="K1570" s="184"/>
      <c r="L1570" s="184"/>
      <c r="M1570" s="184"/>
      <c r="N1570" s="184"/>
      <c r="O1570" s="184"/>
      <c r="P1570" s="184"/>
      <c r="Q1570" s="184"/>
      <c r="R1570" s="184"/>
      <c r="S1570" s="184"/>
      <c r="T1570" s="184"/>
    </row>
    <row r="1571" spans="1:22" s="1" customFormat="1" ht="15" customHeight="1" x14ac:dyDescent="0.25">
      <c r="F1571" s="3"/>
    </row>
    <row r="1572" spans="1:22" s="1" customFormat="1" ht="15" customHeight="1" x14ac:dyDescent="0.25">
      <c r="B1572" s="188" t="s">
        <v>1888</v>
      </c>
      <c r="C1572" s="189"/>
      <c r="D1572" s="189"/>
      <c r="F1572" s="3"/>
      <c r="H1572" s="188" t="s">
        <v>1889</v>
      </c>
      <c r="I1572" s="189"/>
      <c r="J1572" s="189"/>
      <c r="K1572" s="189"/>
      <c r="L1572" s="189"/>
      <c r="M1572" s="189"/>
      <c r="N1572" s="189"/>
      <c r="O1572" s="189"/>
      <c r="P1572" s="189"/>
      <c r="Q1572" s="189"/>
      <c r="R1572" s="189"/>
      <c r="S1572" s="189"/>
      <c r="T1572" s="189"/>
      <c r="U1572" s="189"/>
      <c r="V1572" s="189"/>
    </row>
  </sheetData>
  <mergeCells count="9174">
    <mergeCell ref="A1288:B1288"/>
    <mergeCell ref="C1288:E1288"/>
    <mergeCell ref="G1288:H1288"/>
    <mergeCell ref="J1288:M1288"/>
    <mergeCell ref="N1288:O1288"/>
    <mergeCell ref="P1288:U1288"/>
    <mergeCell ref="A1289:B1289"/>
    <mergeCell ref="C1289:E1289"/>
    <mergeCell ref="G1289:H1289"/>
    <mergeCell ref="J1289:M1289"/>
    <mergeCell ref="N1289:O1289"/>
    <mergeCell ref="P1289:U1289"/>
    <mergeCell ref="A1285:B1285"/>
    <mergeCell ref="C1285:E1285"/>
    <mergeCell ref="G1285:H1285"/>
    <mergeCell ref="J1285:M1285"/>
    <mergeCell ref="N1285:O1285"/>
    <mergeCell ref="P1285:U1285"/>
    <mergeCell ref="A1286:B1286"/>
    <mergeCell ref="C1286:E1286"/>
    <mergeCell ref="G1286:H1286"/>
    <mergeCell ref="J1286:M1286"/>
    <mergeCell ref="N1286:O1286"/>
    <mergeCell ref="P1286:U1286"/>
    <mergeCell ref="A1287:B1287"/>
    <mergeCell ref="C1287:E1287"/>
    <mergeCell ref="G1287:H1287"/>
    <mergeCell ref="J1287:M1287"/>
    <mergeCell ref="N1287:O1287"/>
    <mergeCell ref="P1287:U1287"/>
    <mergeCell ref="A1282:B1282"/>
    <mergeCell ref="C1282:E1282"/>
    <mergeCell ref="G1282:H1282"/>
    <mergeCell ref="J1282:M1282"/>
    <mergeCell ref="N1282:O1282"/>
    <mergeCell ref="P1282:U1282"/>
    <mergeCell ref="A1283:B1283"/>
    <mergeCell ref="C1283:E1283"/>
    <mergeCell ref="G1283:H1283"/>
    <mergeCell ref="J1283:M1283"/>
    <mergeCell ref="N1283:O1283"/>
    <mergeCell ref="P1283:U1283"/>
    <mergeCell ref="A1284:B1284"/>
    <mergeCell ref="C1284:E1284"/>
    <mergeCell ref="G1284:H1284"/>
    <mergeCell ref="J1284:M1284"/>
    <mergeCell ref="N1284:O1284"/>
    <mergeCell ref="P1284:U1284"/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90:U1290"/>
    <mergeCell ref="A1291:B1291"/>
    <mergeCell ref="C1291:E1291"/>
    <mergeCell ref="G1291:H1291"/>
    <mergeCell ref="J1291:M1291"/>
    <mergeCell ref="N1291:O1291"/>
    <mergeCell ref="P1291:U1291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79:U1279"/>
    <mergeCell ref="A1280:B1280"/>
    <mergeCell ref="C1280:E1280"/>
    <mergeCell ref="G1280:H1280"/>
    <mergeCell ref="J1280:M1280"/>
    <mergeCell ref="N1280:O1280"/>
    <mergeCell ref="P1280:U1280"/>
    <mergeCell ref="A1281:B1281"/>
    <mergeCell ref="C1281:E1281"/>
    <mergeCell ref="G1281:H1281"/>
    <mergeCell ref="J1281:M1281"/>
    <mergeCell ref="N1281:O1281"/>
    <mergeCell ref="P1281:U1281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2:B1302"/>
    <mergeCell ref="C1302:E1302"/>
    <mergeCell ref="G1302:H1302"/>
    <mergeCell ref="J1302:M1302"/>
    <mergeCell ref="N1302:O1302"/>
    <mergeCell ref="P1302:U1302"/>
    <mergeCell ref="A1300:U1300"/>
    <mergeCell ref="A1301:B1301"/>
    <mergeCell ref="C1301:E1301"/>
    <mergeCell ref="G1301:H1301"/>
    <mergeCell ref="J1301:M1301"/>
    <mergeCell ref="N1301:O1301"/>
    <mergeCell ref="P1301:U1301"/>
    <mergeCell ref="A1298:U1298"/>
    <mergeCell ref="A1299:B1299"/>
    <mergeCell ref="C1299:E1299"/>
    <mergeCell ref="G1299:H1299"/>
    <mergeCell ref="J1299:M1299"/>
    <mergeCell ref="N1299:O1299"/>
    <mergeCell ref="P1299:U1299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3:B1303"/>
    <mergeCell ref="C1303:E1303"/>
    <mergeCell ref="G1303:H1303"/>
    <mergeCell ref="J1303:M1303"/>
    <mergeCell ref="N1303:O1303"/>
    <mergeCell ref="P1303:U1303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06:B1306"/>
    <mergeCell ref="C1306:E1306"/>
    <mergeCell ref="G1306:H1306"/>
    <mergeCell ref="J1306:M1306"/>
    <mergeCell ref="N1306:O1306"/>
    <mergeCell ref="P1306:U1306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09:B1309"/>
    <mergeCell ref="C1309:E1309"/>
    <mergeCell ref="G1309:H1309"/>
    <mergeCell ref="J1309:M1309"/>
    <mergeCell ref="N1309:O1309"/>
    <mergeCell ref="P1309:U1309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2:B1312"/>
    <mergeCell ref="C1312:E1312"/>
    <mergeCell ref="G1312:H1312"/>
    <mergeCell ref="J1312:M1312"/>
    <mergeCell ref="N1312:O1312"/>
    <mergeCell ref="P1312:U1312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15:B1315"/>
    <mergeCell ref="C1315:E1315"/>
    <mergeCell ref="G1315:H1315"/>
    <mergeCell ref="J1315:M1315"/>
    <mergeCell ref="N1315:O1315"/>
    <mergeCell ref="P1315:U1315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18:B1318"/>
    <mergeCell ref="C1318:E1318"/>
    <mergeCell ref="G1318:H1318"/>
    <mergeCell ref="J1318:M1318"/>
    <mergeCell ref="N1318:O1318"/>
    <mergeCell ref="P1318:U1318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1:B1321"/>
    <mergeCell ref="C1321:E1321"/>
    <mergeCell ref="G1321:H1321"/>
    <mergeCell ref="J1321:M1321"/>
    <mergeCell ref="N1321:O1321"/>
    <mergeCell ref="P1321:U1321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24:B1324"/>
    <mergeCell ref="C1324:E1324"/>
    <mergeCell ref="G1324:H1324"/>
    <mergeCell ref="J1324:M1324"/>
    <mergeCell ref="N1324:O1324"/>
    <mergeCell ref="P1324:U1324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27:B1327"/>
    <mergeCell ref="C1327:E1327"/>
    <mergeCell ref="G1327:H1327"/>
    <mergeCell ref="J1327:M1327"/>
    <mergeCell ref="N1327:O1327"/>
    <mergeCell ref="P1327:U1327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0:B1330"/>
    <mergeCell ref="C1330:E1330"/>
    <mergeCell ref="G1330:H1330"/>
    <mergeCell ref="J1330:M1330"/>
    <mergeCell ref="N1330:O1330"/>
    <mergeCell ref="P1330:U1330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3:B1333"/>
    <mergeCell ref="C1333:E1333"/>
    <mergeCell ref="G1333:H1333"/>
    <mergeCell ref="J1333:M1333"/>
    <mergeCell ref="N1333:O1333"/>
    <mergeCell ref="P1333:U1333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36:B1336"/>
    <mergeCell ref="C1336:E1336"/>
    <mergeCell ref="G1336:H1336"/>
    <mergeCell ref="J1336:M1336"/>
    <mergeCell ref="N1336:O1336"/>
    <mergeCell ref="P1336:U1336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39:B1339"/>
    <mergeCell ref="C1339:E1339"/>
    <mergeCell ref="G1339:H1339"/>
    <mergeCell ref="J1339:M1339"/>
    <mergeCell ref="N1339:O1339"/>
    <mergeCell ref="P1339:U1339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2:B1342"/>
    <mergeCell ref="C1342:E1342"/>
    <mergeCell ref="G1342:H1342"/>
    <mergeCell ref="J1342:M1342"/>
    <mergeCell ref="N1342:O1342"/>
    <mergeCell ref="P1342:U1342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45:B1345"/>
    <mergeCell ref="C1345:E1345"/>
    <mergeCell ref="G1345:H1345"/>
    <mergeCell ref="J1345:M1345"/>
    <mergeCell ref="N1345:O1345"/>
    <mergeCell ref="P1345:U1345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48:B1348"/>
    <mergeCell ref="C1348:E1348"/>
    <mergeCell ref="G1348:H1348"/>
    <mergeCell ref="J1348:M1348"/>
    <mergeCell ref="N1348:O1348"/>
    <mergeCell ref="P1348:U1348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1:B1351"/>
    <mergeCell ref="C1351:E1351"/>
    <mergeCell ref="G1351:H1351"/>
    <mergeCell ref="J1351:M1351"/>
    <mergeCell ref="N1351:O1351"/>
    <mergeCell ref="P1351:U1351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54:B1354"/>
    <mergeCell ref="C1354:E1354"/>
    <mergeCell ref="G1354:H1354"/>
    <mergeCell ref="J1354:M1354"/>
    <mergeCell ref="N1354:O1354"/>
    <mergeCell ref="P1354:U1354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57:B1357"/>
    <mergeCell ref="C1357:E1357"/>
    <mergeCell ref="G1357:H1357"/>
    <mergeCell ref="J1357:M1357"/>
    <mergeCell ref="N1357:O1357"/>
    <mergeCell ref="P1357:U1357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0:B1360"/>
    <mergeCell ref="C1360:E1360"/>
    <mergeCell ref="G1360:H1360"/>
    <mergeCell ref="J1360:M1360"/>
    <mergeCell ref="N1360:O1360"/>
    <mergeCell ref="P1360:U1360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63:B1363"/>
    <mergeCell ref="C1363:E1363"/>
    <mergeCell ref="G1363:H1363"/>
    <mergeCell ref="J1363:M1363"/>
    <mergeCell ref="N1363:O1363"/>
    <mergeCell ref="P1363:U1363"/>
    <mergeCell ref="A1368:B1368"/>
    <mergeCell ref="C1368:E1368"/>
    <mergeCell ref="G1368:H1368"/>
    <mergeCell ref="J1368:M1368"/>
    <mergeCell ref="N1368:O1368"/>
    <mergeCell ref="P1368:U1368"/>
    <mergeCell ref="A1367:B1367"/>
    <mergeCell ref="C1367:E1367"/>
    <mergeCell ref="G1367:H1367"/>
    <mergeCell ref="J1367:M1367"/>
    <mergeCell ref="N1367:O1367"/>
    <mergeCell ref="P1367:U1367"/>
    <mergeCell ref="A1366:B1366"/>
    <mergeCell ref="C1366:E1366"/>
    <mergeCell ref="G1366:H1366"/>
    <mergeCell ref="J1366:M1366"/>
    <mergeCell ref="N1366:O1366"/>
    <mergeCell ref="P1366:U1366"/>
    <mergeCell ref="A1371:B1371"/>
    <mergeCell ref="C1371:E1371"/>
    <mergeCell ref="G1371:H1371"/>
    <mergeCell ref="J1371:M1371"/>
    <mergeCell ref="N1371:O1371"/>
    <mergeCell ref="P1371:U1371"/>
    <mergeCell ref="A1370:B1370"/>
    <mergeCell ref="C1370:E1370"/>
    <mergeCell ref="G1370:H1370"/>
    <mergeCell ref="J1370:M1370"/>
    <mergeCell ref="N1370:O1370"/>
    <mergeCell ref="P1370:U1370"/>
    <mergeCell ref="A1369:B1369"/>
    <mergeCell ref="C1369:E1369"/>
    <mergeCell ref="G1369:H1369"/>
    <mergeCell ref="J1369:M1369"/>
    <mergeCell ref="N1369:O1369"/>
    <mergeCell ref="P1369:U1369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2:B1382"/>
    <mergeCell ref="C1382:E1382"/>
    <mergeCell ref="G1382:H1382"/>
    <mergeCell ref="J1382:M1382"/>
    <mergeCell ref="N1382:O1382"/>
    <mergeCell ref="P1382:U1382"/>
    <mergeCell ref="A1380:U1380"/>
    <mergeCell ref="A1381:B1381"/>
    <mergeCell ref="C1381:E1381"/>
    <mergeCell ref="G1381:H1381"/>
    <mergeCell ref="J1381:M1381"/>
    <mergeCell ref="N1381:O1381"/>
    <mergeCell ref="P1381:U1381"/>
    <mergeCell ref="A1378:U1378"/>
    <mergeCell ref="A1379:B1379"/>
    <mergeCell ref="C1379:E1379"/>
    <mergeCell ref="G1379:H1379"/>
    <mergeCell ref="J1379:M1379"/>
    <mergeCell ref="N1379:O1379"/>
    <mergeCell ref="P1379:U1379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3:B1383"/>
    <mergeCell ref="C1383:E1383"/>
    <mergeCell ref="G1383:H1383"/>
    <mergeCell ref="J1383:M1383"/>
    <mergeCell ref="N1383:O1383"/>
    <mergeCell ref="P1383:U1383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86:B1386"/>
    <mergeCell ref="C1386:E1386"/>
    <mergeCell ref="G1386:H1386"/>
    <mergeCell ref="J1386:M1386"/>
    <mergeCell ref="N1386:O1386"/>
    <mergeCell ref="P1386:U1386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89:B1389"/>
    <mergeCell ref="C1389:E1389"/>
    <mergeCell ref="G1389:H1389"/>
    <mergeCell ref="J1389:M1389"/>
    <mergeCell ref="N1389:O1389"/>
    <mergeCell ref="P1389:U1389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2:B1392"/>
    <mergeCell ref="C1392:E1392"/>
    <mergeCell ref="G1392:H1392"/>
    <mergeCell ref="J1392:M1392"/>
    <mergeCell ref="N1392:O1392"/>
    <mergeCell ref="P1392:U1392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395:B1395"/>
    <mergeCell ref="C1395:E1395"/>
    <mergeCell ref="G1395:H1395"/>
    <mergeCell ref="J1395:M1395"/>
    <mergeCell ref="N1395:O1395"/>
    <mergeCell ref="P1395:U1395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398:B1398"/>
    <mergeCell ref="C1398:E1398"/>
    <mergeCell ref="G1398:H1398"/>
    <mergeCell ref="J1398:M1398"/>
    <mergeCell ref="N1398:O1398"/>
    <mergeCell ref="P1398:U1398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1:B1401"/>
    <mergeCell ref="C1401:E1401"/>
    <mergeCell ref="G1401:H1401"/>
    <mergeCell ref="J1401:M1401"/>
    <mergeCell ref="N1401:O1401"/>
    <mergeCell ref="P1401:U1401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04:B1404"/>
    <mergeCell ref="C1404:E1404"/>
    <mergeCell ref="G1404:H1404"/>
    <mergeCell ref="J1404:M1404"/>
    <mergeCell ref="N1404:O1404"/>
    <mergeCell ref="P1404:U1404"/>
    <mergeCell ref="A1409:B1409"/>
    <mergeCell ref="C1409:E1409"/>
    <mergeCell ref="G1409:H1409"/>
    <mergeCell ref="J1409:M1409"/>
    <mergeCell ref="N1409:O1409"/>
    <mergeCell ref="P1409:U1409"/>
    <mergeCell ref="A1408:B1408"/>
    <mergeCell ref="C1408:E1408"/>
    <mergeCell ref="G1408:H1408"/>
    <mergeCell ref="J1408:M1408"/>
    <mergeCell ref="N1408:O1408"/>
    <mergeCell ref="P1408:U1408"/>
    <mergeCell ref="A1407:B1407"/>
    <mergeCell ref="C1407:E1407"/>
    <mergeCell ref="G1407:H1407"/>
    <mergeCell ref="J1407:M1407"/>
    <mergeCell ref="N1407:O1407"/>
    <mergeCell ref="P1407:U1407"/>
    <mergeCell ref="A1412:B1412"/>
    <mergeCell ref="C1412:E1412"/>
    <mergeCell ref="G1412:H1412"/>
    <mergeCell ref="J1412:M1412"/>
    <mergeCell ref="N1412:O1412"/>
    <mergeCell ref="P1412:U1412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15:B1415"/>
    <mergeCell ref="C1415:E1415"/>
    <mergeCell ref="G1415:H1415"/>
    <mergeCell ref="J1415:M1415"/>
    <mergeCell ref="N1415:O1415"/>
    <mergeCell ref="P1415:U1415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8:B1418"/>
    <mergeCell ref="C1418:E1418"/>
    <mergeCell ref="G1418:H1418"/>
    <mergeCell ref="J1418:M1418"/>
    <mergeCell ref="N1418:O1418"/>
    <mergeCell ref="P1418:U1418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19:U1419"/>
    <mergeCell ref="A1420:B1420"/>
    <mergeCell ref="C1420:E1420"/>
    <mergeCell ref="G1420:H1420"/>
    <mergeCell ref="J1420:M1420"/>
    <mergeCell ref="N1420:O1420"/>
    <mergeCell ref="P1420:U1420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3:B1423"/>
    <mergeCell ref="C1423:E1423"/>
    <mergeCell ref="G1423:H1423"/>
    <mergeCell ref="J1423:M1423"/>
    <mergeCell ref="N1423:O1423"/>
    <mergeCell ref="P1423:U1423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26:B1426"/>
    <mergeCell ref="C1426:E1426"/>
    <mergeCell ref="G1426:H1426"/>
    <mergeCell ref="J1426:M1426"/>
    <mergeCell ref="N1426:O1426"/>
    <mergeCell ref="P1426:U1426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29:B1429"/>
    <mergeCell ref="C1429:E1429"/>
    <mergeCell ref="G1429:H1429"/>
    <mergeCell ref="J1429:M1429"/>
    <mergeCell ref="N1429:O1429"/>
    <mergeCell ref="P1429:U1429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2:B1432"/>
    <mergeCell ref="C1432:E1432"/>
    <mergeCell ref="G1432:H1432"/>
    <mergeCell ref="J1432:M1432"/>
    <mergeCell ref="N1432:O1432"/>
    <mergeCell ref="P1432:U1432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35:B1435"/>
    <mergeCell ref="C1435:E1435"/>
    <mergeCell ref="G1435:H1435"/>
    <mergeCell ref="J1435:M1435"/>
    <mergeCell ref="N1435:O1435"/>
    <mergeCell ref="P1435:U1435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38:B1438"/>
    <mergeCell ref="C1438:E1438"/>
    <mergeCell ref="G1438:H1438"/>
    <mergeCell ref="J1438:M1438"/>
    <mergeCell ref="N1438:O1438"/>
    <mergeCell ref="P1438:U1438"/>
    <mergeCell ref="A1443:B1443"/>
    <mergeCell ref="C1443:E1443"/>
    <mergeCell ref="G1443:H1443"/>
    <mergeCell ref="J1443:M1443"/>
    <mergeCell ref="N1443:O1443"/>
    <mergeCell ref="P1443:U1443"/>
    <mergeCell ref="A1442:B1442"/>
    <mergeCell ref="C1442:E1442"/>
    <mergeCell ref="G1442:H1442"/>
    <mergeCell ref="J1442:M1442"/>
    <mergeCell ref="N1442:O1442"/>
    <mergeCell ref="P1442:U1442"/>
    <mergeCell ref="A1441:B1441"/>
    <mergeCell ref="C1441:E1441"/>
    <mergeCell ref="G1441:H1441"/>
    <mergeCell ref="J1441:M1441"/>
    <mergeCell ref="N1441:O1441"/>
    <mergeCell ref="P1441:U1441"/>
    <mergeCell ref="A1446:B1446"/>
    <mergeCell ref="C1446:E1446"/>
    <mergeCell ref="G1446:H1446"/>
    <mergeCell ref="J1446:M1446"/>
    <mergeCell ref="N1446:O1446"/>
    <mergeCell ref="P1446:U1446"/>
    <mergeCell ref="A1445:B1445"/>
    <mergeCell ref="C1445:E1445"/>
    <mergeCell ref="G1445:H1445"/>
    <mergeCell ref="J1445:M1445"/>
    <mergeCell ref="N1445:O1445"/>
    <mergeCell ref="P1445:U1445"/>
    <mergeCell ref="A1444:B1444"/>
    <mergeCell ref="C1444:E1444"/>
    <mergeCell ref="G1444:H1444"/>
    <mergeCell ref="J1444:M1444"/>
    <mergeCell ref="N1444:O1444"/>
    <mergeCell ref="P1444:U1444"/>
    <mergeCell ref="A1449:B1449"/>
    <mergeCell ref="C1449:E1449"/>
    <mergeCell ref="G1449:H1449"/>
    <mergeCell ref="J1449:M1449"/>
    <mergeCell ref="N1449:O1449"/>
    <mergeCell ref="P1449:U1449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52:B1452"/>
    <mergeCell ref="C1452:E1452"/>
    <mergeCell ref="G1452:H1452"/>
    <mergeCell ref="J1452:M1452"/>
    <mergeCell ref="N1452:O1452"/>
    <mergeCell ref="P1452:U1452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56:B1456"/>
    <mergeCell ref="C1456:E1456"/>
    <mergeCell ref="G1456:H1456"/>
    <mergeCell ref="J1456:M1456"/>
    <mergeCell ref="N1456:O1456"/>
    <mergeCell ref="P1456:U1456"/>
    <mergeCell ref="A1454:U1454"/>
    <mergeCell ref="A1455:B1455"/>
    <mergeCell ref="C1455:E1455"/>
    <mergeCell ref="G1455:H1455"/>
    <mergeCell ref="J1455:M1455"/>
    <mergeCell ref="N1455:O1455"/>
    <mergeCell ref="P1455:U1455"/>
    <mergeCell ref="A1453:B1453"/>
    <mergeCell ref="C1453:E1453"/>
    <mergeCell ref="G1453:H1453"/>
    <mergeCell ref="J1453:M1453"/>
    <mergeCell ref="N1453:O1453"/>
    <mergeCell ref="P1453:U1453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57:B1457"/>
    <mergeCell ref="C1457:E1457"/>
    <mergeCell ref="G1457:H1457"/>
    <mergeCell ref="J1457:M1457"/>
    <mergeCell ref="N1457:O1457"/>
    <mergeCell ref="P1457:U1457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0:B1460"/>
    <mergeCell ref="C1460:E1460"/>
    <mergeCell ref="G1460:H1460"/>
    <mergeCell ref="J1460:M1460"/>
    <mergeCell ref="N1460:O1460"/>
    <mergeCell ref="P1460:U1460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3:B1463"/>
    <mergeCell ref="C1463:E1463"/>
    <mergeCell ref="G1463:H1463"/>
    <mergeCell ref="J1463:M1463"/>
    <mergeCell ref="N1463:O1463"/>
    <mergeCell ref="P1463:U1463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66:B1466"/>
    <mergeCell ref="C1466:E1466"/>
    <mergeCell ref="G1466:H1466"/>
    <mergeCell ref="J1466:M1466"/>
    <mergeCell ref="N1466:O1466"/>
    <mergeCell ref="P1466:U1466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69:B1469"/>
    <mergeCell ref="C1469:E1469"/>
    <mergeCell ref="G1469:H1469"/>
    <mergeCell ref="J1469:M1469"/>
    <mergeCell ref="N1469:O1469"/>
    <mergeCell ref="P1469:U1469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2:B1472"/>
    <mergeCell ref="C1472:E1472"/>
    <mergeCell ref="G1472:H1472"/>
    <mergeCell ref="J1472:M1472"/>
    <mergeCell ref="N1472:O1472"/>
    <mergeCell ref="P1472:U1472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75:B1475"/>
    <mergeCell ref="C1475:E1475"/>
    <mergeCell ref="G1475:H1475"/>
    <mergeCell ref="J1475:M1475"/>
    <mergeCell ref="N1475:O1475"/>
    <mergeCell ref="P1475:U1475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78:B1478"/>
    <mergeCell ref="C1478:E1478"/>
    <mergeCell ref="G1478:H1478"/>
    <mergeCell ref="J1478:M1478"/>
    <mergeCell ref="N1478:O1478"/>
    <mergeCell ref="P1478:U1478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1:B1481"/>
    <mergeCell ref="C1481:E1481"/>
    <mergeCell ref="G1481:H1481"/>
    <mergeCell ref="J1481:M1481"/>
    <mergeCell ref="N1481:O1481"/>
    <mergeCell ref="P1481:U1481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84:B1484"/>
    <mergeCell ref="C1484:E1484"/>
    <mergeCell ref="G1484:H1484"/>
    <mergeCell ref="J1484:M1484"/>
    <mergeCell ref="N1484:O1484"/>
    <mergeCell ref="P1484:U1484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87:B1487"/>
    <mergeCell ref="C1487:E1487"/>
    <mergeCell ref="G1487:H1487"/>
    <mergeCell ref="J1487:M1487"/>
    <mergeCell ref="N1487:O1487"/>
    <mergeCell ref="P1487:U1487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0:B1490"/>
    <mergeCell ref="C1490:E1490"/>
    <mergeCell ref="G1490:H1490"/>
    <mergeCell ref="J1490:M1490"/>
    <mergeCell ref="N1490:O1490"/>
    <mergeCell ref="P1490:U1490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3:B1493"/>
    <mergeCell ref="C1493:E1493"/>
    <mergeCell ref="G1493:H1493"/>
    <mergeCell ref="J1493:M1493"/>
    <mergeCell ref="N1493:O1493"/>
    <mergeCell ref="P1493:U1493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496:B1496"/>
    <mergeCell ref="C1496:E1496"/>
    <mergeCell ref="G1496:H1496"/>
    <mergeCell ref="J1496:M1496"/>
    <mergeCell ref="N1496:O1496"/>
    <mergeCell ref="P1496:U1496"/>
    <mergeCell ref="A1501:B1501"/>
    <mergeCell ref="C1501:E1501"/>
    <mergeCell ref="G1501:H1501"/>
    <mergeCell ref="J1501:M1501"/>
    <mergeCell ref="N1501:O1501"/>
    <mergeCell ref="P1501:U1501"/>
    <mergeCell ref="A1500:B1500"/>
    <mergeCell ref="C1500:E1500"/>
    <mergeCell ref="G1500:H1500"/>
    <mergeCell ref="J1500:M1500"/>
    <mergeCell ref="N1500:O1500"/>
    <mergeCell ref="P1500:U1500"/>
    <mergeCell ref="A1499:B1499"/>
    <mergeCell ref="C1499:E1499"/>
    <mergeCell ref="G1499:H1499"/>
    <mergeCell ref="J1499:M1499"/>
    <mergeCell ref="N1499:O1499"/>
    <mergeCell ref="P1499:U1499"/>
    <mergeCell ref="A1504:B1504"/>
    <mergeCell ref="C1504:E1504"/>
    <mergeCell ref="G1504:H1504"/>
    <mergeCell ref="J1504:M1504"/>
    <mergeCell ref="N1504:O1504"/>
    <mergeCell ref="P1504:U1504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7:B1507"/>
    <mergeCell ref="C1507:E1507"/>
    <mergeCell ref="G1507:H1507"/>
    <mergeCell ref="J1507:M1507"/>
    <mergeCell ref="N1507:O1507"/>
    <mergeCell ref="P1507:U1507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10:U1510"/>
    <mergeCell ref="A1511:B1511"/>
    <mergeCell ref="C1511:E1511"/>
    <mergeCell ref="G1511:H1511"/>
    <mergeCell ref="J1511:M1511"/>
    <mergeCell ref="N1511:O1511"/>
    <mergeCell ref="P1511:U1511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2:B1512"/>
    <mergeCell ref="C1512:E1512"/>
    <mergeCell ref="G1512:H1512"/>
    <mergeCell ref="J1512:M1512"/>
    <mergeCell ref="N1512:O1512"/>
    <mergeCell ref="P1512:U1512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15:B1515"/>
    <mergeCell ref="C1515:E1515"/>
    <mergeCell ref="G1515:H1515"/>
    <mergeCell ref="J1515:M1515"/>
    <mergeCell ref="N1515:O1515"/>
    <mergeCell ref="P1515:U1515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18:B1518"/>
    <mergeCell ref="C1518:E1518"/>
    <mergeCell ref="G1518:H1518"/>
    <mergeCell ref="J1518:M1518"/>
    <mergeCell ref="N1518:O1518"/>
    <mergeCell ref="P1518:U1518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1:B1521"/>
    <mergeCell ref="C1521:E1521"/>
    <mergeCell ref="G1521:H1521"/>
    <mergeCell ref="J1521:M1521"/>
    <mergeCell ref="N1521:O1521"/>
    <mergeCell ref="P1521:U1521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24:B1524"/>
    <mergeCell ref="C1524:E1524"/>
    <mergeCell ref="G1524:H1524"/>
    <mergeCell ref="J1524:M1524"/>
    <mergeCell ref="N1524:O1524"/>
    <mergeCell ref="P1524:U1524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27:B1527"/>
    <mergeCell ref="C1527:E1527"/>
    <mergeCell ref="G1527:H1527"/>
    <mergeCell ref="J1527:M1527"/>
    <mergeCell ref="N1527:O1527"/>
    <mergeCell ref="P1527:U1527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0:B1530"/>
    <mergeCell ref="C1530:E1530"/>
    <mergeCell ref="G1530:H1530"/>
    <mergeCell ref="J1530:M1530"/>
    <mergeCell ref="N1530:O1530"/>
    <mergeCell ref="P1530:U1530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3:B1533"/>
    <mergeCell ref="C1533:E1533"/>
    <mergeCell ref="G1533:H1533"/>
    <mergeCell ref="J1533:M1533"/>
    <mergeCell ref="N1533:O1533"/>
    <mergeCell ref="P1533:U1533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36:B1536"/>
    <mergeCell ref="C1536:E1536"/>
    <mergeCell ref="G1536:H1536"/>
    <mergeCell ref="J1536:M1536"/>
    <mergeCell ref="N1536:O1536"/>
    <mergeCell ref="P1536:U1536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39:B1539"/>
    <mergeCell ref="C1539:E1539"/>
    <mergeCell ref="G1539:H1539"/>
    <mergeCell ref="J1539:M1539"/>
    <mergeCell ref="N1539:O1539"/>
    <mergeCell ref="P1539:U1539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2:B1542"/>
    <mergeCell ref="C1542:E1542"/>
    <mergeCell ref="G1542:H1542"/>
    <mergeCell ref="J1542:M1542"/>
    <mergeCell ref="N1542:O1542"/>
    <mergeCell ref="P1542:U1542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45:B1545"/>
    <mergeCell ref="C1545:E1545"/>
    <mergeCell ref="G1545:H1545"/>
    <mergeCell ref="J1545:M1545"/>
    <mergeCell ref="N1545:O1545"/>
    <mergeCell ref="P1545:U1545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48:B1548"/>
    <mergeCell ref="C1548:E1548"/>
    <mergeCell ref="G1548:H1548"/>
    <mergeCell ref="J1548:M1548"/>
    <mergeCell ref="N1548:O1548"/>
    <mergeCell ref="P1548:U1548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1:B1551"/>
    <mergeCell ref="C1551:E1551"/>
    <mergeCell ref="G1551:H1551"/>
    <mergeCell ref="J1551:M1551"/>
    <mergeCell ref="N1551:O1551"/>
    <mergeCell ref="P1551:U1551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  <mergeCell ref="A1554:B1554"/>
    <mergeCell ref="C1554:E1554"/>
    <mergeCell ref="G1554:H1554"/>
    <mergeCell ref="J1554:M1554"/>
    <mergeCell ref="N1554:O1554"/>
    <mergeCell ref="P1554:U1554"/>
    <mergeCell ref="A1559:B1559"/>
    <mergeCell ref="C1559:E1559"/>
    <mergeCell ref="G1559:H1559"/>
    <mergeCell ref="J1559:M1559"/>
    <mergeCell ref="N1559:O1559"/>
    <mergeCell ref="P1559:U1559"/>
    <mergeCell ref="A1558:B1558"/>
    <mergeCell ref="C1558:E1558"/>
    <mergeCell ref="G1558:H1558"/>
    <mergeCell ref="J1558:M1558"/>
    <mergeCell ref="N1558:O1558"/>
    <mergeCell ref="P1558:U1558"/>
    <mergeCell ref="A1557:B1557"/>
    <mergeCell ref="C1557:E1557"/>
    <mergeCell ref="G1557:H1557"/>
    <mergeCell ref="J1557:M1557"/>
    <mergeCell ref="N1557:O1557"/>
    <mergeCell ref="P1557:U1557"/>
    <mergeCell ref="A1562:B1562"/>
    <mergeCell ref="C1562:E1562"/>
    <mergeCell ref="G1562:H1562"/>
    <mergeCell ref="J1562:M1562"/>
    <mergeCell ref="N1562:O1562"/>
    <mergeCell ref="P1562:U1562"/>
    <mergeCell ref="A1561:B1561"/>
    <mergeCell ref="C1561:E1561"/>
    <mergeCell ref="G1561:H1561"/>
    <mergeCell ref="J1561:M1561"/>
    <mergeCell ref="N1561:O1561"/>
    <mergeCell ref="P1561:U1561"/>
    <mergeCell ref="A1560:B1560"/>
    <mergeCell ref="C1560:E1560"/>
    <mergeCell ref="G1560:H1560"/>
    <mergeCell ref="J1560:M1560"/>
    <mergeCell ref="N1560:O1560"/>
    <mergeCell ref="P1560:U1560"/>
    <mergeCell ref="A1565:B1565"/>
    <mergeCell ref="C1565:E1565"/>
    <mergeCell ref="G1565:H1565"/>
    <mergeCell ref="J1565:M1565"/>
    <mergeCell ref="N1565:O1565"/>
    <mergeCell ref="P1565:U1565"/>
    <mergeCell ref="A1564:B1564"/>
    <mergeCell ref="C1564:E1564"/>
    <mergeCell ref="G1564:H1564"/>
    <mergeCell ref="J1564:M1564"/>
    <mergeCell ref="N1564:O1564"/>
    <mergeCell ref="P1564:U1564"/>
    <mergeCell ref="A1563:B1563"/>
    <mergeCell ref="C1563:E1563"/>
    <mergeCell ref="G1563:H1563"/>
    <mergeCell ref="J1563:M1563"/>
    <mergeCell ref="N1563:O1563"/>
    <mergeCell ref="P1563:U1563"/>
    <mergeCell ref="A1570:T1570"/>
    <mergeCell ref="B1572:D1572"/>
    <mergeCell ref="H1572:V1572"/>
    <mergeCell ref="A1568:B1568"/>
    <mergeCell ref="C1568:E1568"/>
    <mergeCell ref="G1568:H1568"/>
    <mergeCell ref="J1568:M1568"/>
    <mergeCell ref="N1568:O1568"/>
    <mergeCell ref="P1568:U1568"/>
    <mergeCell ref="A1567:B1567"/>
    <mergeCell ref="C1567:E1567"/>
    <mergeCell ref="G1567:H1567"/>
    <mergeCell ref="J1567:M1567"/>
    <mergeCell ref="N1567:O1567"/>
    <mergeCell ref="P1567:U1567"/>
    <mergeCell ref="A1566:B1566"/>
    <mergeCell ref="C1566:E1566"/>
    <mergeCell ref="G1566:H1566"/>
    <mergeCell ref="J1566:M1566"/>
    <mergeCell ref="N1566:O1566"/>
    <mergeCell ref="P1566:U1566"/>
  </mergeCells>
  <pageMargins left="0.7" right="0.35" top="0.34" bottom="0.33" header="0.3" footer="0.3"/>
  <pageSetup paperSize="9" scale="9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1"/>
  <sheetViews>
    <sheetView topLeftCell="A1279" workbookViewId="0">
      <selection activeCell="C1283" sqref="C1283:E1283"/>
    </sheetView>
  </sheetViews>
  <sheetFormatPr defaultRowHeight="15" x14ac:dyDescent="0.25"/>
  <cols>
    <col min="1" max="1" width="7.85546875" customWidth="1"/>
    <col min="2" max="2" width="0.42578125" customWidth="1"/>
    <col min="8" max="8" width="0.140625" customWidth="1"/>
    <col min="11" max="11" width="0.28515625" customWidth="1"/>
    <col min="12" max="13" width="9.140625" hidden="1" customWidth="1"/>
    <col min="15" max="15" width="0.85546875" customWidth="1"/>
    <col min="17" max="17" width="0.140625" customWidth="1"/>
    <col min="18" max="20" width="9.140625" hidden="1" customWidth="1"/>
    <col min="21" max="21" width="1.570312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8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customHeight="1" x14ac:dyDescent="0.25">
      <c r="F3" s="3"/>
    </row>
    <row r="4" spans="1:21" s="1" customFormat="1" ht="12" customHeight="1" x14ac:dyDescent="0.25">
      <c r="F4" s="3"/>
      <c r="K4" s="2" t="s">
        <v>1850</v>
      </c>
      <c r="M4" s="173"/>
      <c r="N4" s="173"/>
      <c r="O4" s="173"/>
      <c r="P4" s="173"/>
      <c r="R4" s="172" t="s">
        <v>1890</v>
      </c>
      <c r="S4" s="173"/>
    </row>
    <row r="5" spans="1:21" s="1" customFormat="1" ht="1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hidden="1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hidden="1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hidden="1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hidden="1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hidden="1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hidden="1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hidden="1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hidden="1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hidden="1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hidden="1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hidden="1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hidden="1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hidden="1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hidden="1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hidden="1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hidden="1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hidden="1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hidden="1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hidden="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hidden="1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hidden="1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hidden="1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hidden="1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hidden="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hidden="1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hidden="1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hidden="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hidden="1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hidden="1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hidden="1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hidden="1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hidden="1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5.75" customHeight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s="1" customFormat="1" ht="25.5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s="1" customFormat="1" ht="54.75" customHeight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s="1" customFormat="1" ht="57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s="1" customFormat="1" ht="78" customHeight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s="1" customFormat="1" ht="26.25" customHeight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s="1" customFormat="1" ht="66.75" customHeight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s="1" customFormat="1" ht="81.75" customHeight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s="1" customFormat="1" ht="12" hidden="1" customHeight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s="1" customFormat="1" ht="52.5" hidden="1" customHeight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s="1" customFormat="1" ht="14.25" hidden="1" customHeight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s="1" customFormat="1" ht="26.25" hidden="1" customHeight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s="1" customFormat="1" ht="39" hidden="1" customHeight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s="1" customFormat="1" ht="41.25" hidden="1" customHeight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s="1" customFormat="1" ht="41.25" hidden="1" customHeight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s="1" customFormat="1" ht="43.5" hidden="1" customHeight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s="1" customFormat="1" ht="29.25" hidden="1" customHeight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s="1" customFormat="1" ht="28.5" hidden="1" customHeight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s="1" customFormat="1" ht="39" hidden="1" customHeight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s="1" customFormat="1" ht="38.25" hidden="1" customHeight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s="1" customFormat="1" ht="25.5" hidden="1" customHeight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s="1" customFormat="1" ht="27.75" hidden="1" customHeight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s="1" customFormat="1" ht="27" hidden="1" customHeight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s="1" customFormat="1" ht="30.75" hidden="1" customHeight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s="1" customFormat="1" ht="29.25" hidden="1" customHeight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s="1" customFormat="1" ht="42" hidden="1" customHeight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s="1" customFormat="1" ht="40.5" hidden="1" customHeight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s="1" customFormat="1" ht="39" hidden="1" customHeight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s="1" customFormat="1" ht="39.75" hidden="1" customHeight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s="1" customFormat="1" ht="50.25" hidden="1" customHeight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s="1" customFormat="1" ht="51.75" hidden="1" customHeight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s="1" customFormat="1" ht="65.25" hidden="1" customHeight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s="1" customFormat="1" ht="63" hidden="1" customHeight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s="1" customFormat="1" ht="42" hidden="1" customHeight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s="1" customFormat="1" ht="27" hidden="1" customHeight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s="1" customFormat="1" ht="26.25" hidden="1" customHeight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s="1" customFormat="1" ht="27.75" hidden="1" customHeight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s="1" customFormat="1" ht="27" hidden="1" customHeight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s="1" customFormat="1" ht="51" hidden="1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s="1" customFormat="1" ht="52.5" hidden="1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s="1" customFormat="1" ht="42" hidden="1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s="1" customFormat="1" ht="41.25" hidden="1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s="1" customFormat="1" ht="37.5" hidden="1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s="1" customFormat="1" ht="38.25" hidden="1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s="1" customFormat="1" ht="41.25" hidden="1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s="1" customFormat="1" ht="39.75" hidden="1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s="1" customFormat="1" ht="37.5" hidden="1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s="1" customFormat="1" ht="78" hidden="1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s="1" customFormat="1" ht="75.75" hidden="1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s="1" customFormat="1" ht="105" hidden="1" customHeight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s="1" customFormat="1" ht="101.25" hidden="1" customHeight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s="1" customFormat="1" ht="25.5" hidden="1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s="1" customFormat="1" ht="51.75" hidden="1" customHeight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s="1" customFormat="1" ht="51.75" hidden="1" customHeight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s="1" customFormat="1" ht="52.5" hidden="1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s="1" customFormat="1" ht="51.75" hidden="1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s="1" customFormat="1" ht="38.25" hidden="1" customHeight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s="1" customFormat="1" ht="41.25" hidden="1" customHeight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s="1" customFormat="1" ht="27" hidden="1" customHeight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s="1" customFormat="1" ht="25.5" hidden="1" customHeight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s="1" customFormat="1" ht="27" hidden="1" customHeight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s="1" customFormat="1" ht="27.75" hidden="1" customHeight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s="1" customFormat="1" ht="40.5" hidden="1" customHeight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s="1" customFormat="1" ht="41.25" hidden="1" customHeight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28.5" hidden="1" customHeight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s="1" customFormat="1" ht="27" hidden="1" customHeight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s="1" customFormat="1" ht="39.75" hidden="1" customHeight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s="1" customFormat="1" ht="40.5" hidden="1" customHeight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s="1" customFormat="1" ht="64.5" hidden="1" customHeight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s="1" customFormat="1" ht="62.25" hidden="1" customHeight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s="1" customFormat="1" ht="27" hidden="1" customHeight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s="1" customFormat="1" ht="62.25" hidden="1" customHeight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s="1" customFormat="1" ht="51.75" hidden="1" customHeight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s="1" customFormat="1" ht="41.25" hidden="1" customHeight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s="1" customFormat="1" ht="39" hidden="1" customHeight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s="1" customFormat="1" ht="39.75" hidden="1" customHeight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s="1" customFormat="1" ht="27.75" hidden="1" customHeight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s="1" customFormat="1" ht="89.25" hidden="1" customHeight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s="1" customFormat="1" ht="99.75" hidden="1" customHeight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s="1" customFormat="1" ht="87.75" hidden="1" customHeight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s="1" customFormat="1" ht="90" hidden="1" customHeight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s="1" customFormat="1" ht="88.5" hidden="1" customHeight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s="1" customFormat="1" ht="88.5" hidden="1" customHeight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s="1" customFormat="1" ht="29.25" hidden="1" customHeight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s="1" customFormat="1" ht="103.5" hidden="1" customHeight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s="1" customFormat="1" ht="101.25" hidden="1" customHeight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s="1" customFormat="1" ht="36" hidden="1" customHeight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s="1" customFormat="1" ht="27.75" hidden="1" customHeight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s="1" customFormat="1" ht="15" hidden="1" customHeight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s="1" customFormat="1" ht="21" hidden="1" customHeight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s="1" customFormat="1" ht="15.75" hidden="1" customHeight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s="1" customFormat="1" ht="49.5" hidden="1" customHeight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s="1" customFormat="1" ht="17.25" hidden="1" customHeight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s="1" customFormat="1" ht="21" hidden="1" customHeight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s="1" customFormat="1" ht="26.25" hidden="1" customHeight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s="1" customFormat="1" ht="24.75" hidden="1" customHeight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s="1" customFormat="1" ht="21" hidden="1" customHeight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s="1" customFormat="1" ht="38.25" hidden="1" customHeight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s="1" customFormat="1" ht="40.5" hidden="1" customHeight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s="1" customFormat="1" ht="25.5" hidden="1" customHeight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s="1" customFormat="1" ht="21" hidden="1" customHeight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s="1" customFormat="1" ht="21" hidden="1" customHeight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s="1" customFormat="1" ht="21" hidden="1" customHeight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s="1" customFormat="1" ht="21" hidden="1" customHeight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s="1" customFormat="1" ht="28.5" hidden="1" customHeight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s="1" customFormat="1" ht="17.25" hidden="1" customHeight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s="1" customFormat="1" ht="24" hidden="1" customHeight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5.5" hidden="1" customHeight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37.5" hidden="1" customHeight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s="1" customFormat="1" ht="27.75" hidden="1" customHeight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s="1" customFormat="1" ht="27" hidden="1" customHeight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s="1" customFormat="1" ht="24.75" hidden="1" customHeight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s="1" customFormat="1" ht="20.25" hidden="1" customHeight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s="1" customFormat="1" ht="42" hidden="1" customHeight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s="1" customFormat="1" ht="21" hidden="1" customHeight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hidden="1" customHeight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s="1" customFormat="1" ht="26.25" hidden="1" customHeight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s="1" customFormat="1" ht="23.25" hidden="1" customHeight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s="1" customFormat="1" ht="25.5" hidden="1" customHeight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s="1" customFormat="1" ht="38.25" hidden="1" customHeight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s="1" customFormat="1" ht="18" hidden="1" customHeight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s="1" customFormat="1" ht="25.5" hidden="1" customHeight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s="1" customFormat="1" ht="27" hidden="1" customHeight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38.25" hidden="1" customHeight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s="1" customFormat="1" ht="51.75" hidden="1" customHeight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s="1" customFormat="1" ht="28.5" hidden="1" customHeight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s="1" customFormat="1" ht="76.5" hidden="1" customHeight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102" hidden="1" customHeight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s="1" customFormat="1" ht="63.75" hidden="1" customHeight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s="1" customFormat="1" ht="27.75" hidden="1" customHeight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27" hidden="1" customHeight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s="1" customFormat="1" ht="36.75" hidden="1" customHeight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s="1" customFormat="1" ht="27" hidden="1" customHeight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s="1" customFormat="1" ht="30" hidden="1" customHeight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52.5" hidden="1" customHeight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s="1" customFormat="1" ht="62.25" hidden="1" customHeight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s="1" customFormat="1" ht="28.5" hidden="1" customHeight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30" hidden="1" customHeight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s="1" customFormat="1" ht="65.25" hidden="1" customHeight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s="1" customFormat="1" ht="35.25" hidden="1" customHeight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s="1" customFormat="1" ht="42" hidden="1" customHeight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s="1" customFormat="1" ht="53.25" hidden="1" customHeight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s="1" customFormat="1" ht="18.75" hidden="1" customHeight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s="1" customFormat="1" ht="29.25" hidden="1" customHeight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s="1" customFormat="1" ht="25.5" hidden="1" customHeight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s="1" customFormat="1" ht="26.25" hidden="1" customHeight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s="1" customFormat="1" ht="27" hidden="1" customHeight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s="1" customFormat="1" ht="62.25" hidden="1" customHeight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s="1" customFormat="1" ht="26.25" hidden="1" customHeight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s="1" customFormat="1" ht="37.5" hidden="1" customHeight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s="1" customFormat="1" ht="41.25" hidden="1" customHeight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s="1" customFormat="1" ht="59.25" hidden="1" customHeight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78" hidden="1" customHeight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s="1" customFormat="1" ht="87" hidden="1" customHeight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s="1" customFormat="1" ht="37.5" hidden="1" customHeight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s="1" customFormat="1" ht="16.5" hidden="1" customHeight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s="1" customFormat="1" ht="21" hidden="1" customHeight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s="1" customFormat="1" ht="27" hidden="1" customHeight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s="1" customFormat="1" ht="41.25" hidden="1" customHeight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s="1" customFormat="1" ht="38.25" hidden="1" customHeight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s="1" customFormat="1" ht="39" hidden="1" customHeight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s="1" customFormat="1" ht="18.75" hidden="1" customHeight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s="1" customFormat="1" ht="27.75" hidden="1" customHeight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s="1" customFormat="1" ht="41.25" hidden="1" customHeight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s="1" customFormat="1" ht="27.75" hidden="1" customHeight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s="1" customFormat="1" ht="21" hidden="1" customHeight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s="1" customFormat="1" ht="24" hidden="1" customHeight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s="1" customFormat="1" ht="21" hidden="1" customHeight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s="1" customFormat="1" ht="26.25" hidden="1" customHeight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s="1" customFormat="1" ht="27" hidden="1" customHeight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s="1" customFormat="1" ht="21" hidden="1" customHeight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s="1" customFormat="1" ht="24.75" hidden="1" customHeight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s="1" customFormat="1" ht="24.75" hidden="1" customHeight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s="1" customFormat="1" ht="25.5" hidden="1" customHeight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s="1" customFormat="1" ht="28.5" hidden="1" customHeight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s="1" customFormat="1" ht="30.75" hidden="1" customHeight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s="1" customFormat="1" ht="25.5" hidden="1" customHeight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s="1" customFormat="1" ht="27" hidden="1" customHeight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s="1" customFormat="1" ht="27.75" hidden="1" customHeight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s="1" customFormat="1" ht="25.5" hidden="1" customHeight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s="1" customFormat="1" ht="27.75" hidden="1" customHeight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s="1" customFormat="1" ht="27.75" hidden="1" customHeight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s="1" customFormat="1" ht="27" hidden="1" customHeight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s="1" customFormat="1" ht="39" hidden="1" customHeight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s="1" customFormat="1" ht="39" hidden="1" customHeight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s="1" customFormat="1" ht="41.25" hidden="1" customHeight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s="1" customFormat="1" ht="66" hidden="1" customHeight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s="1" customFormat="1" ht="54" hidden="1" customHeight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s="1" customFormat="1" ht="62.25" hidden="1" customHeight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s="1" customFormat="1" ht="15" hidden="1" customHeight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s="1" customFormat="1" ht="21" hidden="1" customHeight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s="1" customFormat="1" ht="21" hidden="1" customHeight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s="1" customFormat="1" ht="21" hidden="1" customHeight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s="1" customFormat="1" ht="21" hidden="1" customHeight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s="1" customFormat="1" ht="21" hidden="1" customHeight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s="1" customFormat="1" ht="21" hidden="1" customHeight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s="1" customFormat="1" ht="21" hidden="1" customHeight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s="1" customFormat="1" ht="27.75" hidden="1" customHeight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s="1" customFormat="1" ht="21" hidden="1" customHeight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s="1" customFormat="1" ht="26.25" hidden="1" customHeight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s="1" customFormat="1" ht="39.75" hidden="1" customHeight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s="1" customFormat="1" ht="24" hidden="1" customHeight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s="1" customFormat="1" ht="90" hidden="1" customHeight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s="1" customFormat="1" ht="36.75" hidden="1" customHeight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s="1" customFormat="1" ht="39" hidden="1" customHeight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s="1" customFormat="1" ht="24.75" hidden="1" customHeight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s="1" customFormat="1" ht="52.5" hidden="1" customHeight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s="1" customFormat="1" ht="21" hidden="1" customHeight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s="1" customFormat="1" ht="24.75" hidden="1" customHeight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s="1" customFormat="1" ht="12" hidden="1" customHeight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s="1" customFormat="1" ht="27" hidden="1" customHeight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s="1" customFormat="1" ht="21" hidden="1" customHeight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s="1" customFormat="1" ht="41.25" hidden="1" customHeight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s="1" customFormat="1" ht="26.25" hidden="1" customHeight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s="1" customFormat="1" ht="21" hidden="1" customHeight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s="1" customFormat="1" ht="39" hidden="1" customHeight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s="1" customFormat="1" ht="24.75" hidden="1" customHeight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s="1" customFormat="1" ht="21" hidden="1" customHeight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s="1" customFormat="1" ht="49.5" hidden="1" customHeight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s="1" customFormat="1" ht="39" hidden="1" customHeight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s="1" customFormat="1" ht="21" hidden="1" customHeight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s="1" customFormat="1" ht="25.5" hidden="1" customHeight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s="1" customFormat="1" ht="21" hidden="1" customHeight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s="1" customFormat="1" ht="39" hidden="1" customHeight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s="1" customFormat="1" ht="26.25" hidden="1" customHeight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s="1" customFormat="1" ht="21" hidden="1" customHeight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s="1" customFormat="1" ht="38.25" hidden="1" customHeight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s="1" customFormat="1" ht="27.75" hidden="1" customHeight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s="1" customFormat="1" ht="21" hidden="1" customHeight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s="1" customFormat="1" ht="42" hidden="1" customHeight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s="1" customFormat="1" ht="27" hidden="1" customHeight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s="1" customFormat="1" ht="35.25" hidden="1" customHeight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s="1" customFormat="1" ht="21" hidden="1" customHeight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37.5" hidden="1" customHeight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s="1" customFormat="1" ht="28.5" hidden="1" customHeight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s="1" customFormat="1" ht="21" hidden="1" customHeight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s="1" customFormat="1" ht="43.5" hidden="1" customHeight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s="1" customFormat="1" ht="27" hidden="1" customHeight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s="1" customFormat="1" ht="21" hidden="1" customHeight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s="1" customFormat="1" ht="49.5" hidden="1" customHeight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s="1" customFormat="1" ht="41.25" hidden="1" customHeight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s="1" customFormat="1" ht="27" hidden="1" customHeight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s="1" customFormat="1" ht="64.5" hidden="1" customHeight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s="1" customFormat="1" ht="37.5" hidden="1" customHeight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s="1" customFormat="1" ht="21" hidden="1" customHeight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s="1" customFormat="1" ht="27" hidden="1" customHeight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s="1" customFormat="1" ht="21" hidden="1" customHeight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s="1" customFormat="1" ht="39" hidden="1" customHeight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s="1" customFormat="1" ht="27.75" hidden="1" customHeight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s="1" customFormat="1" ht="21" hidden="1" customHeight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s="1" customFormat="1" ht="38.25" hidden="1" customHeight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s="1" customFormat="1" ht="29.25" hidden="1" customHeight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s="1" customFormat="1" ht="21" hidden="1" customHeight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s="1" customFormat="1" ht="39" hidden="1" customHeight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s="1" customFormat="1" ht="29.25" hidden="1" customHeight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s="1" customFormat="1" ht="18" hidden="1" customHeight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s="1" customFormat="1" ht="39.75" hidden="1" customHeight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61.5" hidden="1" customHeight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s="1" customFormat="1" ht="51" hidden="1" customHeight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s="1" customFormat="1" ht="39.75" hidden="1" customHeight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s="1" customFormat="1" ht="65.25" hidden="1" customHeight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s="1" customFormat="1" ht="50.25" hidden="1" customHeight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s="1" customFormat="1" ht="18.75" hidden="1" customHeight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s="1" customFormat="1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s="1" customFormat="1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s="1" customFormat="1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s="1" customFormat="1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s="1" customFormat="1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s="1" customFormat="1" ht="6" customHeight="1" x14ac:dyDescent="0.25">
      <c r="F1558" s="3"/>
    </row>
    <row r="1559" spans="1:22" s="1" customFormat="1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s="1" customFormat="1" ht="15" customHeight="1" x14ac:dyDescent="0.25">
      <c r="F1560" s="3"/>
    </row>
    <row r="1561" spans="1:22" s="1" customFormat="1" ht="15" customHeight="1" x14ac:dyDescent="0.25">
      <c r="B1561" s="188" t="s">
        <v>1888</v>
      </c>
      <c r="C1561" s="189"/>
      <c r="D1561" s="189"/>
      <c r="F1561" s="3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</sheetData>
  <mergeCells count="9113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7" right="0.31" top="0.34" bottom="0.38" header="0.3" footer="0.3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1"/>
  <sheetViews>
    <sheetView zoomScale="130" zoomScaleNormal="130" workbookViewId="0">
      <selection activeCell="V1562" sqref="V1562"/>
    </sheetView>
  </sheetViews>
  <sheetFormatPr defaultRowHeight="15" x14ac:dyDescent="0.25"/>
  <cols>
    <col min="1" max="1" width="8.42578125" customWidth="1"/>
    <col min="2" max="2" width="9.140625" hidden="1" customWidth="1"/>
    <col min="8" max="8" width="1" customWidth="1"/>
    <col min="9" max="9" width="10" customWidth="1"/>
    <col min="11" max="11" width="0.28515625" customWidth="1"/>
    <col min="12" max="13" width="9.140625" hidden="1" customWidth="1"/>
    <col min="15" max="15" width="0.5703125" customWidth="1"/>
    <col min="17" max="17" width="5.5703125" hidden="1" customWidth="1"/>
    <col min="18" max="20" width="9.140625" hidden="1" customWidth="1"/>
    <col min="21" max="21" width="0.8554687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7.25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customHeight="1" x14ac:dyDescent="0.25">
      <c r="F3" s="3"/>
    </row>
    <row r="4" spans="1:21" s="1" customFormat="1" ht="13.5" customHeight="1" x14ac:dyDescent="0.25">
      <c r="F4" s="3"/>
      <c r="K4" s="2" t="s">
        <v>1850</v>
      </c>
      <c r="M4" s="337" t="s">
        <v>1961</v>
      </c>
      <c r="N4" s="173"/>
      <c r="O4" s="173"/>
      <c r="P4" s="173"/>
      <c r="R4" s="172" t="s">
        <v>1890</v>
      </c>
      <c r="S4" s="173"/>
    </row>
    <row r="5" spans="1:21" s="1" customFormat="1" ht="1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hidden="1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hidden="1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hidden="1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hidden="1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hidden="1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hidden="1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hidden="1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hidden="1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hidden="1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hidden="1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hidden="1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hidden="1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hidden="1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hidden="1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hidden="1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hidden="1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hidden="1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hidden="1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hidden="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hidden="1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hidden="1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hidden="1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hidden="1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hidden="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hidden="1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hidden="1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hidden="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hidden="1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hidden="1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hidden="1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hidden="1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hidden="1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5.75" hidden="1" customHeight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s="1" customFormat="1" ht="25.5" hidden="1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s="1" customFormat="1" ht="42" hidden="1" customHeight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s="1" customFormat="1" ht="42" hidden="1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s="1" customFormat="1" ht="73.5" hidden="1" customHeight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s="1" customFormat="1" ht="26.25" hidden="1" customHeight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s="1" customFormat="1" ht="52.5" hidden="1" customHeight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s="1" customFormat="1" ht="63" hidden="1" customHeight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s="1" customFormat="1" ht="12" hidden="1" customHeight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s="1" customFormat="1" ht="52.5" hidden="1" customHeight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s="1" customFormat="1" ht="14.25" hidden="1" customHeight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s="1" customFormat="1" ht="26.25" hidden="1" customHeight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s="1" customFormat="1" ht="39" hidden="1" customHeight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s="1" customFormat="1" ht="41.25" hidden="1" customHeight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s="1" customFormat="1" ht="41.25" hidden="1" customHeight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s="1" customFormat="1" ht="43.5" hidden="1" customHeight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s="1" customFormat="1" ht="29.25" hidden="1" customHeight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s="1" customFormat="1" ht="28.5" hidden="1" customHeight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s="1" customFormat="1" ht="39" hidden="1" customHeight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s="1" customFormat="1" ht="38.25" hidden="1" customHeight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s="1" customFormat="1" ht="25.5" hidden="1" customHeight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s="1" customFormat="1" ht="27.75" hidden="1" customHeight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s="1" customFormat="1" ht="27" hidden="1" customHeight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s="1" customFormat="1" ht="30.75" hidden="1" customHeight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s="1" customFormat="1" ht="29.25" hidden="1" customHeight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s="1" customFormat="1" ht="42" hidden="1" customHeight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s="1" customFormat="1" ht="40.5" hidden="1" customHeight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s="1" customFormat="1" ht="39" hidden="1" customHeight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s="1" customFormat="1" ht="39.75" hidden="1" customHeight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s="1" customFormat="1" ht="50.25" hidden="1" customHeight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s="1" customFormat="1" ht="51.75" hidden="1" customHeight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s="1" customFormat="1" ht="65.25" hidden="1" customHeight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s="1" customFormat="1" ht="63" hidden="1" customHeight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s="1" customFormat="1" ht="42" hidden="1" customHeight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s="1" customFormat="1" ht="27" hidden="1" customHeight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s="1" customFormat="1" ht="26.25" hidden="1" customHeight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s="1" customFormat="1" ht="27.75" hidden="1" customHeight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s="1" customFormat="1" ht="27" hidden="1" customHeight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s="1" customFormat="1" ht="51" hidden="1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s="1" customFormat="1" ht="52.5" hidden="1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s="1" customFormat="1" ht="42" hidden="1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s="1" customFormat="1" ht="41.25" hidden="1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s="1" customFormat="1" ht="37.5" hidden="1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s="1" customFormat="1" ht="38.25" hidden="1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s="1" customFormat="1" ht="41.25" hidden="1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s="1" customFormat="1" ht="39.75" hidden="1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s="1" customFormat="1" ht="37.5" hidden="1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s="1" customFormat="1" ht="78" hidden="1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s="1" customFormat="1" ht="75.75" hidden="1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s="1" customFormat="1" ht="105" hidden="1" customHeight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s="1" customFormat="1" ht="101.25" hidden="1" customHeight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s="1" customFormat="1" ht="25.5" hidden="1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s="1" customFormat="1" ht="51.75" hidden="1" customHeight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s="1" customFormat="1" ht="51.75" hidden="1" customHeight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s="1" customFormat="1" ht="52.5" hidden="1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s="1" customFormat="1" ht="51.75" hidden="1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s="1" customFormat="1" ht="38.25" hidden="1" customHeight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s="1" customFormat="1" ht="41.25" hidden="1" customHeight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s="1" customFormat="1" ht="27" hidden="1" customHeight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s="1" customFormat="1" ht="25.5" hidden="1" customHeight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s="1" customFormat="1" ht="27" hidden="1" customHeight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s="1" customFormat="1" ht="27.75" hidden="1" customHeight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s="1" customFormat="1" ht="40.5" hidden="1" customHeight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s="1" customFormat="1" ht="41.25" hidden="1" customHeight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28.5" hidden="1" customHeight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s="1" customFormat="1" ht="27" hidden="1" customHeight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s="1" customFormat="1" ht="39.75" hidden="1" customHeight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s="1" customFormat="1" ht="40.5" hidden="1" customHeight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s="1" customFormat="1" ht="64.5" hidden="1" customHeight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s="1" customFormat="1" ht="62.25" hidden="1" customHeight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s="1" customFormat="1" ht="27" hidden="1" customHeight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s="1" customFormat="1" ht="62.25" hidden="1" customHeight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s="1" customFormat="1" ht="51.75" hidden="1" customHeight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s="1" customFormat="1" ht="41.25" hidden="1" customHeight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s="1" customFormat="1" ht="39" hidden="1" customHeight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s="1" customFormat="1" ht="39.75" hidden="1" customHeight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s="1" customFormat="1" ht="27.75" hidden="1" customHeight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s="1" customFormat="1" ht="89.25" hidden="1" customHeight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s="1" customFormat="1" ht="99.75" hidden="1" customHeight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s="1" customFormat="1" ht="87.75" hidden="1" customHeight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s="1" customFormat="1" ht="90" hidden="1" customHeight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s="1" customFormat="1" ht="88.5" hidden="1" customHeight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s="1" customFormat="1" ht="88.5" hidden="1" customHeight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s="1" customFormat="1" ht="29.25" hidden="1" customHeight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s="1" customFormat="1" ht="103.5" hidden="1" customHeight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s="1" customFormat="1" ht="101.25" hidden="1" customHeight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s="1" customFormat="1" ht="36" hidden="1" customHeight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s="1" customFormat="1" ht="27.75" hidden="1" customHeight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s="1" customFormat="1" ht="15" hidden="1" customHeight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s="1" customFormat="1" ht="21" hidden="1" customHeight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s="1" customFormat="1" ht="15.75" hidden="1" customHeight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s="1" customFormat="1" ht="49.5" hidden="1" customHeight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s="1" customFormat="1" ht="17.25" hidden="1" customHeight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s="1" customFormat="1" ht="21" hidden="1" customHeight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s="1" customFormat="1" ht="26.25" hidden="1" customHeight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s="1" customFormat="1" ht="24.75" hidden="1" customHeight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s="1" customFormat="1" ht="21" hidden="1" customHeight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s="1" customFormat="1" ht="38.25" hidden="1" customHeight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s="1" customFormat="1" ht="40.5" hidden="1" customHeight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s="1" customFormat="1" ht="25.5" hidden="1" customHeight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s="1" customFormat="1" ht="21" hidden="1" customHeight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s="1" customFormat="1" ht="21" hidden="1" customHeight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s="1" customFormat="1" ht="21" hidden="1" customHeight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s="1" customFormat="1" ht="21" hidden="1" customHeight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s="1" customFormat="1" ht="28.5" hidden="1" customHeight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s="1" customFormat="1" ht="17.25" hidden="1" customHeight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s="1" customFormat="1" ht="24" hidden="1" customHeight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5.5" hidden="1" customHeight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37.5" hidden="1" customHeight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s="1" customFormat="1" ht="27.75" hidden="1" customHeight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s="1" customFormat="1" ht="27" hidden="1" customHeight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s="1" customFormat="1" ht="24.75" hidden="1" customHeight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s="1" customFormat="1" ht="20.25" hidden="1" customHeight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s="1" customFormat="1" ht="42" hidden="1" customHeight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s="1" customFormat="1" ht="21" hidden="1" customHeight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hidden="1" customHeight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s="1" customFormat="1" ht="26.25" hidden="1" customHeight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s="1" customFormat="1" ht="23.25" hidden="1" customHeight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s="1" customFormat="1" ht="25.5" hidden="1" customHeight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s="1" customFormat="1" ht="38.25" hidden="1" customHeight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s="1" customFormat="1" ht="18" hidden="1" customHeight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s="1" customFormat="1" ht="25.5" hidden="1" customHeight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s="1" customFormat="1" ht="27" hidden="1" customHeight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38.25" hidden="1" customHeight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s="1" customFormat="1" ht="51.75" hidden="1" customHeight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s="1" customFormat="1" ht="28.5" hidden="1" customHeight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s="1" customFormat="1" ht="76.5" hidden="1" customHeight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102" hidden="1" customHeight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s="1" customFormat="1" ht="63.75" hidden="1" customHeight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s="1" customFormat="1" ht="27.75" hidden="1" customHeight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27" hidden="1" customHeight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s="1" customFormat="1" ht="36.75" hidden="1" customHeight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s="1" customFormat="1" ht="27" hidden="1" customHeight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s="1" customFormat="1" ht="30" hidden="1" customHeight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52.5" hidden="1" customHeight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s="1" customFormat="1" ht="62.25" hidden="1" customHeight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s="1" customFormat="1" ht="28.5" hidden="1" customHeight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30" hidden="1" customHeight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s="1" customFormat="1" ht="65.25" hidden="1" customHeight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s="1" customFormat="1" ht="35.25" hidden="1" customHeight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s="1" customFormat="1" ht="42" hidden="1" customHeight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s="1" customFormat="1" ht="53.25" hidden="1" customHeight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s="1" customFormat="1" ht="18.75" hidden="1" customHeight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s="1" customFormat="1" ht="29.25" hidden="1" customHeight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s="1" customFormat="1" ht="25.5" hidden="1" customHeight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s="1" customFormat="1" ht="26.25" hidden="1" customHeight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s="1" customFormat="1" ht="27" hidden="1" customHeight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s="1" customFormat="1" ht="62.25" hidden="1" customHeight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s="1" customFormat="1" ht="26.25" hidden="1" customHeight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s="1" customFormat="1" ht="37.5" hidden="1" customHeight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s="1" customFormat="1" ht="41.25" hidden="1" customHeight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s="1" customFormat="1" ht="59.25" hidden="1" customHeight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78" hidden="1" customHeight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s="1" customFormat="1" ht="87" hidden="1" customHeight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s="1" customFormat="1" ht="37.5" hidden="1" customHeight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s="1" customFormat="1" ht="16.5" hidden="1" customHeight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s="1" customFormat="1" ht="21" hidden="1" customHeight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s="1" customFormat="1" ht="27" hidden="1" customHeight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s="1" customFormat="1" ht="41.25" hidden="1" customHeight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s="1" customFormat="1" ht="38.25" hidden="1" customHeight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s="1" customFormat="1" ht="39" hidden="1" customHeight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s="1" customFormat="1" ht="18.75" hidden="1" customHeight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s="1" customFormat="1" ht="27.75" hidden="1" customHeight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s="1" customFormat="1" ht="41.25" hidden="1" customHeight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s="1" customFormat="1" ht="27.75" hidden="1" customHeight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s="1" customFormat="1" ht="21" hidden="1" customHeight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s="1" customFormat="1" ht="24" hidden="1" customHeight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s="1" customFormat="1" ht="21" hidden="1" customHeight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s="1" customFormat="1" ht="26.25" hidden="1" customHeight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s="1" customFormat="1" ht="27" hidden="1" customHeight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s="1" customFormat="1" ht="21" hidden="1" customHeight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s="1" customFormat="1" ht="24.75" hidden="1" customHeight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s="1" customFormat="1" ht="24.75" hidden="1" customHeight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s="1" customFormat="1" ht="25.5" hidden="1" customHeight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s="1" customFormat="1" ht="28.5" hidden="1" customHeight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s="1" customFormat="1" ht="30.75" hidden="1" customHeight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s="1" customFormat="1" ht="25.5" hidden="1" customHeight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s="1" customFormat="1" ht="27" hidden="1" customHeight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s="1" customFormat="1" ht="27.75" hidden="1" customHeight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s="1" customFormat="1" ht="25.5" hidden="1" customHeight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s="1" customFormat="1" ht="27.75" hidden="1" customHeight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s="1" customFormat="1" ht="27.75" hidden="1" customHeight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s="1" customFormat="1" ht="27" hidden="1" customHeight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s="1" customFormat="1" ht="39" hidden="1" customHeight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s="1" customFormat="1" ht="39" hidden="1" customHeight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s="1" customFormat="1" ht="41.25" hidden="1" customHeight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s="1" customFormat="1" ht="66" hidden="1" customHeight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s="1" customFormat="1" ht="54" hidden="1" customHeight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s="1" customFormat="1" ht="62.25" hidden="1" customHeight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s="1" customFormat="1" ht="15" hidden="1" customHeight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s="1" customFormat="1" ht="21" hidden="1" customHeight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s="1" customFormat="1" ht="21" hidden="1" customHeight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s="1" customFormat="1" ht="21" hidden="1" customHeight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s="1" customFormat="1" ht="21" hidden="1" customHeight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s="1" customFormat="1" ht="21" hidden="1" customHeight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s="1" customFormat="1" ht="21" hidden="1" customHeight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s="1" customFormat="1" ht="21" hidden="1" customHeight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s="1" customFormat="1" ht="27.75" hidden="1" customHeight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s="1" customFormat="1" ht="21" hidden="1" customHeight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s="1" customFormat="1" ht="26.25" hidden="1" customHeight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s="1" customFormat="1" ht="39.75" hidden="1" customHeight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s="1" customFormat="1" ht="24" hidden="1" customHeight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s="1" customFormat="1" ht="90" hidden="1" customHeight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s="1" customFormat="1" ht="36.75" hidden="1" customHeight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s="1" customFormat="1" ht="39" hidden="1" customHeight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s="1" customFormat="1" ht="24.75" hidden="1" customHeight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s="1" customFormat="1" ht="52.5" hidden="1" customHeight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s="1" customFormat="1" ht="21" hidden="1" customHeight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s="1" customFormat="1" ht="24.75" hidden="1" customHeight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s="1" customFormat="1" ht="14.25" customHeight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s="1" customFormat="1" ht="27" customHeight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s="1" customFormat="1" ht="21" customHeight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s="1" customFormat="1" ht="41.25" customHeight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s="1" customFormat="1" ht="26.25" customHeight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s="1" customFormat="1" ht="21" customHeight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s="1" customFormat="1" ht="39" customHeight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s="1" customFormat="1" ht="24.75" customHeight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s="1" customFormat="1" ht="30" customHeight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s="1" customFormat="1" ht="54" customHeight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s="1" customFormat="1" ht="39" customHeight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s="1" customFormat="1" ht="21" customHeight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s="1" customFormat="1" ht="25.5" customHeight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s="1" customFormat="1" ht="21" customHeight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s="1" customFormat="1" ht="39" customHeight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s="1" customFormat="1" ht="26.25" customHeight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s="1" customFormat="1" ht="21" customHeight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s="1" customFormat="1" ht="38.25" customHeight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s="1" customFormat="1" ht="27.75" customHeight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s="1" customFormat="1" ht="21" customHeight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s="1" customFormat="1" ht="66" customHeight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s="1" customFormat="1" ht="27" customHeight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s="1" customFormat="1" ht="35.25" customHeight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s="1" customFormat="1" ht="21" customHeight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37.5" customHeight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s="1" customFormat="1" ht="28.5" customHeight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s="1" customFormat="1" ht="21" customHeight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s="1" customFormat="1" ht="43.5" customHeight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s="1" customFormat="1" ht="27" customHeight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s="1" customFormat="1" ht="29.25" customHeight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s="1" customFormat="1" ht="52.5" customHeight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s="1" customFormat="1" ht="41.25" customHeight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s="1" customFormat="1" ht="27" customHeight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s="1" customFormat="1" ht="64.5" customHeight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s="1" customFormat="1" ht="42" customHeight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s="1" customFormat="1" ht="21" customHeight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s="1" customFormat="1" ht="27" customHeight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s="1" customFormat="1" ht="21" customHeight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s="1" customFormat="1" ht="39" customHeight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s="1" customFormat="1" ht="27.75" customHeight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s="1" customFormat="1" ht="21" customHeight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s="1" customFormat="1" ht="38.25" customHeight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s="1" customFormat="1" ht="29.25" customHeight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s="1" customFormat="1" ht="21" customHeight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s="1" customFormat="1" ht="65.25" customHeight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s="1" customFormat="1" ht="29.25" customHeight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s="1" customFormat="1" ht="18" customHeight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s="1" customFormat="1" ht="39.75" customHeight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65.25" customHeight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s="1" customFormat="1" ht="51" customHeight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s="1" customFormat="1" ht="39" customHeight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s="1" customFormat="1" ht="65.25" customHeight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s="1" customFormat="1" ht="54" customHeight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s="1" customFormat="1" ht="28.5" customHeight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s="1" customFormat="1" ht="57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s="1" customFormat="1" ht="31.5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s="1" customFormat="1" ht="27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s="1" customFormat="1" ht="40.5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s="1" customFormat="1" ht="23.25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0.52</v>
      </c>
      <c r="K1557" s="137"/>
      <c r="L1557" s="137"/>
      <c r="M1557" s="137"/>
      <c r="N1557" s="137"/>
      <c r="O1557" s="137"/>
      <c r="P1557" s="100">
        <f>J1557</f>
        <v>0.52</v>
      </c>
      <c r="Q1557" s="101"/>
      <c r="R1557" s="101"/>
      <c r="S1557" s="101"/>
      <c r="T1557" s="101"/>
      <c r="U1557" s="101"/>
    </row>
    <row r="1558" spans="1:22" s="1" customFormat="1" ht="6" customHeight="1" x14ac:dyDescent="0.25">
      <c r="F1558" s="3"/>
    </row>
    <row r="1559" spans="1:22" s="1" customFormat="1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s="1" customFormat="1" ht="15" customHeight="1" x14ac:dyDescent="0.25">
      <c r="F1560" s="3"/>
    </row>
    <row r="1561" spans="1:22" s="1" customFormat="1" ht="15" customHeight="1" x14ac:dyDescent="0.25">
      <c r="B1561" s="188" t="s">
        <v>1888</v>
      </c>
      <c r="C1561" s="189"/>
      <c r="D1561" s="189"/>
      <c r="F1561" s="3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</sheetData>
  <mergeCells count="9113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7" right="0.33" top="0.36" bottom="0.35" header="0.3" footer="0.3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2"/>
  <sheetViews>
    <sheetView topLeftCell="A1440" zoomScale="110" zoomScaleNormal="110" workbookViewId="0">
      <selection activeCell="W1567" sqref="W1567"/>
    </sheetView>
  </sheetViews>
  <sheetFormatPr defaultRowHeight="15" x14ac:dyDescent="0.25"/>
  <cols>
    <col min="2" max="2" width="0.28515625" customWidth="1"/>
    <col min="5" max="5" width="10.42578125" customWidth="1"/>
    <col min="8" max="8" width="0.140625" customWidth="1"/>
    <col min="9" max="9" width="10.140625" customWidth="1"/>
    <col min="11" max="11" width="0.42578125" customWidth="1"/>
    <col min="12" max="13" width="9.140625" hidden="1" customWidth="1"/>
    <col min="14" max="14" width="8.85546875" customWidth="1"/>
    <col min="15" max="15" width="1.140625" hidden="1" customWidth="1"/>
    <col min="16" max="16" width="10" customWidth="1"/>
    <col min="17" max="17" width="2.140625" hidden="1" customWidth="1"/>
    <col min="18" max="20" width="9.140625" hidden="1" customWidth="1"/>
    <col min="21" max="21" width="0.8554687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4.25" customHeight="1" x14ac:dyDescent="0.25">
      <c r="F2" s="3"/>
      <c r="K2" s="181" t="s">
        <v>1985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hidden="1" customHeight="1" x14ac:dyDescent="0.25">
      <c r="F3" s="3"/>
    </row>
    <row r="4" spans="1:21" s="1" customFormat="1" ht="12" customHeight="1" x14ac:dyDescent="0.25">
      <c r="F4" s="3"/>
      <c r="K4" s="2" t="s">
        <v>1850</v>
      </c>
      <c r="M4" s="180" t="s">
        <v>2007</v>
      </c>
      <c r="N4" s="180"/>
      <c r="O4" s="180"/>
      <c r="P4" s="180"/>
      <c r="R4" s="172" t="s">
        <v>1890</v>
      </c>
      <c r="S4" s="173"/>
    </row>
    <row r="5" spans="1:21" s="1" customFormat="1" ht="3.7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hidden="1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hidden="1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hidden="1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hidden="1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hidden="1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hidden="1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hidden="1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hidden="1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hidden="1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hidden="1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hidden="1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hidden="1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hidden="1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hidden="1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hidden="1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hidden="1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hidden="1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hidden="1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hidden="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hidden="1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hidden="1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hidden="1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hidden="1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hidden="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hidden="1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hidden="1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hidden="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hidden="1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hidden="1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hidden="1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hidden="1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hidden="1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5.75" hidden="1" customHeight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s="1" customFormat="1" ht="25.5" hidden="1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s="1" customFormat="1" ht="42" hidden="1" customHeight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s="1" customFormat="1" ht="42" hidden="1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s="1" customFormat="1" ht="73.5" hidden="1" customHeight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s="1" customFormat="1" ht="26.25" hidden="1" customHeight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s="1" customFormat="1" ht="52.5" hidden="1" customHeight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s="1" customFormat="1" ht="63" hidden="1" customHeight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s="1" customFormat="1" ht="12" hidden="1" customHeight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s="1" customFormat="1" ht="52.5" hidden="1" customHeight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s="1" customFormat="1" ht="14.25" hidden="1" customHeight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s="1" customFormat="1" ht="26.25" hidden="1" customHeight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s="1" customFormat="1" ht="39" hidden="1" customHeight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s="1" customFormat="1" ht="41.25" hidden="1" customHeight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s="1" customFormat="1" ht="41.25" hidden="1" customHeight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s="1" customFormat="1" ht="43.5" hidden="1" customHeight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s="1" customFormat="1" ht="29.25" hidden="1" customHeight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s="1" customFormat="1" ht="28.5" hidden="1" customHeight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s="1" customFormat="1" ht="39" hidden="1" customHeight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s="1" customFormat="1" ht="38.25" hidden="1" customHeight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s="1" customFormat="1" ht="25.5" hidden="1" customHeight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s="1" customFormat="1" ht="27.75" hidden="1" customHeight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s="1" customFormat="1" ht="27" hidden="1" customHeight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s="1" customFormat="1" ht="30.75" hidden="1" customHeight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s="1" customFormat="1" ht="29.25" hidden="1" customHeight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s="1" customFormat="1" ht="42" hidden="1" customHeight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s="1" customFormat="1" ht="40.5" hidden="1" customHeight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s="1" customFormat="1" ht="39" hidden="1" customHeight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s="1" customFormat="1" ht="39.75" hidden="1" customHeight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s="1" customFormat="1" ht="50.25" hidden="1" customHeight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s="1" customFormat="1" ht="51.75" hidden="1" customHeight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s="1" customFormat="1" ht="65.25" hidden="1" customHeight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s="1" customFormat="1" ht="63" hidden="1" customHeight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s="1" customFormat="1" ht="42" hidden="1" customHeight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s="1" customFormat="1" ht="27" hidden="1" customHeight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s="1" customFormat="1" ht="26.25" hidden="1" customHeight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s="1" customFormat="1" ht="27.75" hidden="1" customHeight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s="1" customFormat="1" ht="27" hidden="1" customHeight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s="1" customFormat="1" ht="51" hidden="1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s="1" customFormat="1" ht="52.5" hidden="1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s="1" customFormat="1" ht="42" hidden="1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s="1" customFormat="1" ht="41.25" hidden="1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s="1" customFormat="1" ht="37.5" hidden="1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s="1" customFormat="1" ht="38.25" hidden="1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s="1" customFormat="1" ht="41.25" hidden="1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s="1" customFormat="1" ht="39.75" hidden="1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s="1" customFormat="1" ht="37.5" hidden="1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s="1" customFormat="1" ht="78" hidden="1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s="1" customFormat="1" ht="75.75" hidden="1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s="1" customFormat="1" ht="105" hidden="1" customHeight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s="1" customFormat="1" ht="101.25" hidden="1" customHeight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s="1" customFormat="1" ht="25.5" hidden="1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s="1" customFormat="1" ht="51.75" hidden="1" customHeight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s="1" customFormat="1" ht="51.75" hidden="1" customHeight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s="1" customFormat="1" ht="52.5" hidden="1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s="1" customFormat="1" ht="51.75" hidden="1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s="1" customFormat="1" ht="38.25" hidden="1" customHeight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s="1" customFormat="1" ht="41.25" hidden="1" customHeight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s="1" customFormat="1" ht="27" hidden="1" customHeight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s="1" customFormat="1" ht="25.5" hidden="1" customHeight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s="1" customFormat="1" ht="27" hidden="1" customHeight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s="1" customFormat="1" ht="27.75" hidden="1" customHeight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s="1" customFormat="1" ht="40.5" hidden="1" customHeight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s="1" customFormat="1" ht="41.25" hidden="1" customHeight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28.5" hidden="1" customHeight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s="1" customFormat="1" ht="27" hidden="1" customHeight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s="1" customFormat="1" ht="39.75" hidden="1" customHeight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s="1" customFormat="1" ht="40.5" hidden="1" customHeight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s="1" customFormat="1" ht="64.5" hidden="1" customHeight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s="1" customFormat="1" ht="62.25" hidden="1" customHeight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s="1" customFormat="1" ht="27" hidden="1" customHeight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s="1" customFormat="1" ht="62.25" hidden="1" customHeight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s="1" customFormat="1" ht="51.75" hidden="1" customHeight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s="1" customFormat="1" ht="41.25" hidden="1" customHeight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s="1" customFormat="1" ht="39" hidden="1" customHeight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s="1" customFormat="1" ht="39.75" hidden="1" customHeight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s="1" customFormat="1" ht="27.75" hidden="1" customHeight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s="1" customFormat="1" ht="89.25" hidden="1" customHeight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s="1" customFormat="1" ht="99.75" hidden="1" customHeight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s="1" customFormat="1" ht="87.75" hidden="1" customHeight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s="1" customFormat="1" ht="90" hidden="1" customHeight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s="1" customFormat="1" ht="88.5" hidden="1" customHeight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s="1" customFormat="1" ht="88.5" hidden="1" customHeight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s="1" customFormat="1" ht="29.25" hidden="1" customHeight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s="1" customFormat="1" ht="103.5" hidden="1" customHeight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s="1" customFormat="1" ht="101.25" hidden="1" customHeight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s="1" customFormat="1" ht="36" hidden="1" customHeight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s="1" customFormat="1" ht="27.75" hidden="1" customHeight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s="1" customFormat="1" ht="15" hidden="1" customHeight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s="1" customFormat="1" ht="21" hidden="1" customHeight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s="1" customFormat="1" ht="15.75" hidden="1" customHeight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s="1" customFormat="1" ht="49.5" hidden="1" customHeight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s="1" customFormat="1" ht="17.25" hidden="1" customHeight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s="1" customFormat="1" ht="21" hidden="1" customHeight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s="1" customFormat="1" ht="26.25" hidden="1" customHeight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s="1" customFormat="1" ht="24.75" hidden="1" customHeight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s="1" customFormat="1" ht="21" hidden="1" customHeight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s="1" customFormat="1" ht="38.25" hidden="1" customHeight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s="1" customFormat="1" ht="40.5" hidden="1" customHeight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s="1" customFormat="1" ht="25.5" hidden="1" customHeight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s="1" customFormat="1" ht="21" hidden="1" customHeight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s="1" customFormat="1" ht="21" hidden="1" customHeight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s="1" customFormat="1" ht="21" hidden="1" customHeight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s="1" customFormat="1" ht="21" hidden="1" customHeight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s="1" customFormat="1" ht="28.5" hidden="1" customHeight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s="1" customFormat="1" ht="17.25" hidden="1" customHeight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s="1" customFormat="1" ht="24" hidden="1" customHeight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5.5" hidden="1" customHeight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37.5" hidden="1" customHeight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s="1" customFormat="1" ht="27.75" hidden="1" customHeight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s="1" customFormat="1" ht="27" hidden="1" customHeight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s="1" customFormat="1" ht="24.75" hidden="1" customHeight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s="1" customFormat="1" ht="20.25" hidden="1" customHeight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s="1" customFormat="1" ht="42" hidden="1" customHeight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s="1" customFormat="1" ht="21" hidden="1" customHeight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hidden="1" customHeight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s="1" customFormat="1" ht="26.25" hidden="1" customHeight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s="1" customFormat="1" ht="23.25" hidden="1" customHeight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s="1" customFormat="1" ht="25.5" hidden="1" customHeight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s="1" customFormat="1" ht="38.25" hidden="1" customHeight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s="1" customFormat="1" ht="18" customHeight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s="1" customFormat="1" ht="25.5" customHeight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s="1" customFormat="1" ht="27" customHeight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38.25" customHeight="1" x14ac:dyDescent="0.25">
      <c r="A1411" s="134" t="s">
        <v>136</v>
      </c>
      <c r="B1411" s="135"/>
      <c r="C1411" s="103" t="s">
        <v>2008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s="1" customFormat="1" ht="51.75" customHeight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s="1" customFormat="1" ht="28.5" customHeight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s="1" customFormat="1" ht="81" customHeight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104.25" customHeight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s="1" customFormat="1" ht="66.75" customHeight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s="1" customFormat="1" ht="28.5" customHeight="1" x14ac:dyDescent="0.25">
      <c r="A1417" s="134" t="s">
        <v>56</v>
      </c>
      <c r="B1417" s="135"/>
      <c r="C1417" s="163" t="s">
        <v>2009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27" customHeight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s="1" customFormat="1" ht="36.75" customHeight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s="1" customFormat="1" ht="27" customHeight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s="1" customFormat="1" ht="30" customHeight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52.5" customHeight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s="1" customFormat="1" ht="67.5" customHeight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s="1" customFormat="1" ht="28.5" customHeight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30" customHeight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s="1" customFormat="1" ht="65.25" customHeight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s="1" customFormat="1" ht="39" customHeight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s="1" customFormat="1" ht="42" customHeight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s="1" customFormat="1" ht="53.25" customHeight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s="1" customFormat="1" ht="18.75" customHeight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s="1" customFormat="1" ht="29.25" customHeight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s="1" customFormat="1" ht="25.5" customHeight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s="1" customFormat="1" ht="26.25" customHeight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s="1" customFormat="1" ht="27" customHeight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s="1" customFormat="1" ht="62.25" customHeight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s="1" customFormat="1" ht="26.25" customHeight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s="1" customFormat="1" ht="39" customHeight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s="1" customFormat="1" ht="41.25" customHeight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s="1" customFormat="1" ht="63.75" customHeight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78" customHeight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s="1" customFormat="1" ht="95.25" customHeight="1" x14ac:dyDescent="0.25">
      <c r="A1441" s="134" t="s">
        <v>36</v>
      </c>
      <c r="B1441" s="135"/>
      <c r="C1441" s="103" t="s">
        <v>2010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s="1" customFormat="1" ht="39.75" customHeight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s="1" customFormat="1" ht="132" customHeight="1" x14ac:dyDescent="0.25">
      <c r="A1443" s="165">
        <v>8</v>
      </c>
      <c r="B1443" s="166"/>
      <c r="C1443" s="163" t="s">
        <v>2011</v>
      </c>
      <c r="D1443" s="164"/>
      <c r="E1443" s="164"/>
      <c r="F1443" s="7" t="s">
        <v>1813</v>
      </c>
      <c r="G1443" s="143">
        <v>26.41</v>
      </c>
      <c r="H1443" s="137"/>
      <c r="I1443" s="81">
        <v>26.41</v>
      </c>
      <c r="J1443" s="137">
        <v>1.21</v>
      </c>
      <c r="K1443" s="137"/>
      <c r="L1443" s="137"/>
      <c r="M1443" s="137"/>
      <c r="N1443" s="137">
        <v>0.04</v>
      </c>
      <c r="O1443" s="137"/>
      <c r="P1443" s="100">
        <f>I1443+J1443</f>
        <v>27.62</v>
      </c>
      <c r="Q1443" s="101"/>
      <c r="R1443" s="101"/>
      <c r="S1443" s="101"/>
      <c r="T1443" s="101"/>
      <c r="U1443" s="101"/>
    </row>
    <row r="1444" spans="1:21" s="1" customFormat="1" ht="16.5" hidden="1" customHeight="1" x14ac:dyDescent="0.25">
      <c r="A1444" s="186" t="s">
        <v>804</v>
      </c>
      <c r="B1444" s="187"/>
      <c r="C1444" s="187"/>
      <c r="D1444" s="187"/>
      <c r="E1444" s="187"/>
      <c r="F1444" s="187"/>
      <c r="G1444" s="187"/>
      <c r="H1444" s="187"/>
      <c r="I1444" s="187"/>
      <c r="J1444" s="187"/>
      <c r="K1444" s="187"/>
      <c r="L1444" s="187"/>
      <c r="M1444" s="187"/>
      <c r="N1444" s="187"/>
      <c r="O1444" s="187"/>
      <c r="P1444" s="187"/>
      <c r="Q1444" s="187"/>
      <c r="R1444" s="187"/>
      <c r="S1444" s="187"/>
      <c r="T1444" s="187"/>
      <c r="U1444" s="187"/>
    </row>
    <row r="1445" spans="1:21" s="1" customFormat="1" ht="21" hidden="1" customHeight="1" x14ac:dyDescent="0.25">
      <c r="A1445" s="165">
        <v>1</v>
      </c>
      <c r="B1445" s="166"/>
      <c r="C1445" s="129" t="s">
        <v>1701</v>
      </c>
      <c r="D1445" s="130"/>
      <c r="E1445" s="130"/>
      <c r="F1445" s="4"/>
      <c r="G1445" s="136"/>
      <c r="H1445" s="136"/>
      <c r="I1445" s="5"/>
      <c r="J1445" s="136"/>
      <c r="K1445" s="136"/>
      <c r="L1445" s="136"/>
      <c r="M1445" s="136"/>
      <c r="N1445" s="136"/>
      <c r="O1445" s="136"/>
      <c r="P1445" s="126"/>
      <c r="Q1445" s="126"/>
      <c r="R1445" s="126"/>
      <c r="S1445" s="126"/>
      <c r="T1445" s="126"/>
      <c r="U1445" s="126"/>
    </row>
    <row r="1446" spans="1:21" s="1" customFormat="1" ht="27" hidden="1" customHeight="1" x14ac:dyDescent="0.25">
      <c r="A1446" s="134" t="s">
        <v>53</v>
      </c>
      <c r="B1446" s="135"/>
      <c r="C1446" s="103" t="s">
        <v>1702</v>
      </c>
      <c r="D1446" s="104"/>
      <c r="E1446" s="104"/>
      <c r="F1446" s="11" t="s">
        <v>1818</v>
      </c>
      <c r="G1446" s="143">
        <v>8.59</v>
      </c>
      <c r="H1446" s="137"/>
      <c r="I1446" s="8">
        <v>8.59</v>
      </c>
      <c r="J1446" s="137"/>
      <c r="K1446" s="137"/>
      <c r="L1446" s="137"/>
      <c r="M1446" s="137"/>
      <c r="N1446" s="137"/>
      <c r="O1446" s="137"/>
      <c r="P1446" s="100">
        <v>8.59</v>
      </c>
      <c r="Q1446" s="101"/>
      <c r="R1446" s="101"/>
      <c r="S1446" s="101"/>
      <c r="T1446" s="101"/>
      <c r="U1446" s="101"/>
    </row>
    <row r="1447" spans="1:21" s="1" customFormat="1" ht="41.25" hidden="1" customHeight="1" x14ac:dyDescent="0.25">
      <c r="A1447" s="134" t="s">
        <v>54</v>
      </c>
      <c r="B1447" s="135"/>
      <c r="C1447" s="103" t="s">
        <v>1703</v>
      </c>
      <c r="D1447" s="104"/>
      <c r="E1447" s="104"/>
      <c r="F1447" s="11" t="s">
        <v>1818</v>
      </c>
      <c r="G1447" s="143">
        <v>8.2799999999999994</v>
      </c>
      <c r="H1447" s="137"/>
      <c r="I1447" s="8">
        <v>8.2799999999999994</v>
      </c>
      <c r="J1447" s="137"/>
      <c r="K1447" s="137"/>
      <c r="L1447" s="137"/>
      <c r="M1447" s="137"/>
      <c r="N1447" s="137"/>
      <c r="O1447" s="137"/>
      <c r="P1447" s="100">
        <v>8.2799999999999994</v>
      </c>
      <c r="Q1447" s="101"/>
      <c r="R1447" s="101"/>
      <c r="S1447" s="101"/>
      <c r="T1447" s="101"/>
      <c r="U1447" s="101"/>
    </row>
    <row r="1448" spans="1:21" s="1" customFormat="1" ht="38.25" hidden="1" customHeight="1" x14ac:dyDescent="0.25">
      <c r="A1448" s="134" t="s">
        <v>55</v>
      </c>
      <c r="B1448" s="135"/>
      <c r="C1448" s="103" t="s">
        <v>1704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s="1" customFormat="1" ht="39" hidden="1" customHeight="1" x14ac:dyDescent="0.25">
      <c r="A1449" s="134" t="s">
        <v>56</v>
      </c>
      <c r="B1449" s="135"/>
      <c r="C1449" s="103" t="s">
        <v>1705</v>
      </c>
      <c r="D1449" s="104"/>
      <c r="E1449" s="104"/>
      <c r="F1449" s="11" t="s">
        <v>1818</v>
      </c>
      <c r="G1449" s="143">
        <v>12.27</v>
      </c>
      <c r="H1449" s="137"/>
      <c r="I1449" s="8">
        <v>12.27</v>
      </c>
      <c r="J1449" s="137"/>
      <c r="K1449" s="137"/>
      <c r="L1449" s="137"/>
      <c r="M1449" s="137"/>
      <c r="N1449" s="137"/>
      <c r="O1449" s="137"/>
      <c r="P1449" s="100">
        <v>12.27</v>
      </c>
      <c r="Q1449" s="101"/>
      <c r="R1449" s="101"/>
      <c r="S1449" s="101"/>
      <c r="T1449" s="101"/>
      <c r="U1449" s="101"/>
    </row>
    <row r="1450" spans="1:21" s="1" customFormat="1" ht="18.75" hidden="1" customHeight="1" x14ac:dyDescent="0.25">
      <c r="A1450" s="134" t="s">
        <v>57</v>
      </c>
      <c r="B1450" s="135"/>
      <c r="C1450" s="103" t="s">
        <v>1706</v>
      </c>
      <c r="D1450" s="104"/>
      <c r="E1450" s="104"/>
      <c r="F1450" s="11" t="s">
        <v>1818</v>
      </c>
      <c r="G1450" s="143">
        <v>17.55</v>
      </c>
      <c r="H1450" s="137"/>
      <c r="I1450" s="8">
        <v>17.55</v>
      </c>
      <c r="J1450" s="137"/>
      <c r="K1450" s="137"/>
      <c r="L1450" s="137"/>
      <c r="M1450" s="137"/>
      <c r="N1450" s="137"/>
      <c r="O1450" s="137"/>
      <c r="P1450" s="100">
        <v>17.55</v>
      </c>
      <c r="Q1450" s="101"/>
      <c r="R1450" s="101"/>
      <c r="S1450" s="101"/>
      <c r="T1450" s="101"/>
      <c r="U1450" s="101"/>
    </row>
    <row r="1451" spans="1:21" s="1" customFormat="1" ht="27.75" hidden="1" customHeight="1" x14ac:dyDescent="0.25">
      <c r="A1451" s="134" t="s">
        <v>58</v>
      </c>
      <c r="B1451" s="135"/>
      <c r="C1451" s="103" t="s">
        <v>1707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s="1" customFormat="1" ht="41.25" hidden="1" customHeight="1" x14ac:dyDescent="0.25">
      <c r="A1452" s="134" t="s">
        <v>59</v>
      </c>
      <c r="B1452" s="135"/>
      <c r="C1452" s="103" t="s">
        <v>1708</v>
      </c>
      <c r="D1452" s="104"/>
      <c r="E1452" s="104"/>
      <c r="F1452" s="11" t="s">
        <v>1818</v>
      </c>
      <c r="G1452" s="143">
        <v>8.2799999999999994</v>
      </c>
      <c r="H1452" s="137"/>
      <c r="I1452" s="8">
        <v>8.2799999999999994</v>
      </c>
      <c r="J1452" s="137"/>
      <c r="K1452" s="137"/>
      <c r="L1452" s="137"/>
      <c r="M1452" s="137"/>
      <c r="N1452" s="137"/>
      <c r="O1452" s="137"/>
      <c r="P1452" s="100">
        <v>8.2799999999999994</v>
      </c>
      <c r="Q1452" s="101"/>
      <c r="R1452" s="101"/>
      <c r="S1452" s="101"/>
      <c r="T1452" s="101"/>
      <c r="U1452" s="101"/>
    </row>
    <row r="1453" spans="1:21" s="1" customFormat="1" ht="27.75" hidden="1" customHeight="1" x14ac:dyDescent="0.25">
      <c r="A1453" s="134" t="s">
        <v>60</v>
      </c>
      <c r="B1453" s="135"/>
      <c r="C1453" s="103" t="s">
        <v>1709</v>
      </c>
      <c r="D1453" s="104"/>
      <c r="E1453" s="104"/>
      <c r="F1453" s="11" t="s">
        <v>1818</v>
      </c>
      <c r="G1453" s="143">
        <v>14.85</v>
      </c>
      <c r="H1453" s="137"/>
      <c r="I1453" s="8">
        <v>14.85</v>
      </c>
      <c r="J1453" s="137"/>
      <c r="K1453" s="137"/>
      <c r="L1453" s="137"/>
      <c r="M1453" s="137"/>
      <c r="N1453" s="137"/>
      <c r="O1453" s="137"/>
      <c r="P1453" s="100">
        <v>14.85</v>
      </c>
      <c r="Q1453" s="101"/>
      <c r="R1453" s="101"/>
      <c r="S1453" s="101"/>
      <c r="T1453" s="101"/>
      <c r="U1453" s="101"/>
    </row>
    <row r="1454" spans="1:21" s="1" customFormat="1" ht="21" hidden="1" customHeight="1" x14ac:dyDescent="0.25">
      <c r="A1454" s="134" t="s">
        <v>442</v>
      </c>
      <c r="B1454" s="135"/>
      <c r="C1454" s="103" t="s">
        <v>1710</v>
      </c>
      <c r="D1454" s="104"/>
      <c r="E1454" s="104"/>
      <c r="F1454" s="11" t="s">
        <v>1818</v>
      </c>
      <c r="G1454" s="143">
        <v>12.27</v>
      </c>
      <c r="H1454" s="137"/>
      <c r="I1454" s="8">
        <v>12.27</v>
      </c>
      <c r="J1454" s="137"/>
      <c r="K1454" s="137"/>
      <c r="L1454" s="137"/>
      <c r="M1454" s="137"/>
      <c r="N1454" s="137"/>
      <c r="O1454" s="137"/>
      <c r="P1454" s="100">
        <v>12.27</v>
      </c>
      <c r="Q1454" s="101"/>
      <c r="R1454" s="101"/>
      <c r="S1454" s="101"/>
      <c r="T1454" s="101"/>
      <c r="U1454" s="101"/>
    </row>
    <row r="1455" spans="1:21" s="1" customFormat="1" ht="24" hidden="1" customHeight="1" x14ac:dyDescent="0.25">
      <c r="A1455" s="134" t="s">
        <v>445</v>
      </c>
      <c r="B1455" s="135"/>
      <c r="C1455" s="103" t="s">
        <v>1711</v>
      </c>
      <c r="D1455" s="104"/>
      <c r="E1455" s="104"/>
      <c r="F1455" s="11" t="s">
        <v>1818</v>
      </c>
      <c r="G1455" s="143">
        <v>22.83</v>
      </c>
      <c r="H1455" s="137"/>
      <c r="I1455" s="8">
        <v>22.83</v>
      </c>
      <c r="J1455" s="137"/>
      <c r="K1455" s="137"/>
      <c r="L1455" s="137"/>
      <c r="M1455" s="137"/>
      <c r="N1455" s="137"/>
      <c r="O1455" s="137"/>
      <c r="P1455" s="100">
        <v>22.83</v>
      </c>
      <c r="Q1455" s="101"/>
      <c r="R1455" s="101"/>
      <c r="S1455" s="101"/>
      <c r="T1455" s="101"/>
      <c r="U1455" s="101"/>
    </row>
    <row r="1456" spans="1:21" s="1" customFormat="1" ht="21" hidden="1" customHeight="1" x14ac:dyDescent="0.25">
      <c r="A1456" s="134" t="s">
        <v>448</v>
      </c>
      <c r="B1456" s="135"/>
      <c r="C1456" s="103" t="s">
        <v>1712</v>
      </c>
      <c r="D1456" s="104"/>
      <c r="E1456" s="104"/>
      <c r="F1456" s="11" t="s">
        <v>1818</v>
      </c>
      <c r="G1456" s="143">
        <v>8.2799999999999994</v>
      </c>
      <c r="H1456" s="137"/>
      <c r="I1456" s="8">
        <v>8.2799999999999994</v>
      </c>
      <c r="J1456" s="137"/>
      <c r="K1456" s="137"/>
      <c r="L1456" s="137"/>
      <c r="M1456" s="137"/>
      <c r="N1456" s="137"/>
      <c r="O1456" s="137"/>
      <c r="P1456" s="100">
        <v>8.2799999999999994</v>
      </c>
      <c r="Q1456" s="101"/>
      <c r="R1456" s="101"/>
      <c r="S1456" s="101"/>
      <c r="T1456" s="101"/>
      <c r="U1456" s="101"/>
    </row>
    <row r="1457" spans="1:21" s="1" customFormat="1" ht="26.25" hidden="1" customHeight="1" x14ac:dyDescent="0.25">
      <c r="A1457" s="134" t="s">
        <v>451</v>
      </c>
      <c r="B1457" s="135"/>
      <c r="C1457" s="103" t="s">
        <v>1713</v>
      </c>
      <c r="D1457" s="104"/>
      <c r="E1457" s="104"/>
      <c r="F1457" s="11" t="s">
        <v>1818</v>
      </c>
      <c r="G1457" s="143">
        <v>22.83</v>
      </c>
      <c r="H1457" s="137"/>
      <c r="I1457" s="8">
        <v>22.83</v>
      </c>
      <c r="J1457" s="137"/>
      <c r="K1457" s="137"/>
      <c r="L1457" s="137"/>
      <c r="M1457" s="137"/>
      <c r="N1457" s="137"/>
      <c r="O1457" s="137"/>
      <c r="P1457" s="100">
        <v>22.83</v>
      </c>
      <c r="Q1457" s="101"/>
      <c r="R1457" s="101"/>
      <c r="S1457" s="101"/>
      <c r="T1457" s="101"/>
      <c r="U1457" s="101"/>
    </row>
    <row r="1458" spans="1:21" s="1" customFormat="1" ht="27" hidden="1" customHeight="1" x14ac:dyDescent="0.25">
      <c r="A1458" s="134" t="s">
        <v>454</v>
      </c>
      <c r="B1458" s="135"/>
      <c r="C1458" s="103" t="s">
        <v>1714</v>
      </c>
      <c r="D1458" s="104"/>
      <c r="E1458" s="104"/>
      <c r="F1458" s="11" t="s">
        <v>1818</v>
      </c>
      <c r="G1458" s="143">
        <v>34.25</v>
      </c>
      <c r="H1458" s="137"/>
      <c r="I1458" s="8">
        <v>34.25</v>
      </c>
      <c r="J1458" s="137"/>
      <c r="K1458" s="137"/>
      <c r="L1458" s="137"/>
      <c r="M1458" s="137"/>
      <c r="N1458" s="137"/>
      <c r="O1458" s="137"/>
      <c r="P1458" s="100">
        <v>34.25</v>
      </c>
      <c r="Q1458" s="101"/>
      <c r="R1458" s="101"/>
      <c r="S1458" s="101"/>
      <c r="T1458" s="101"/>
      <c r="U1458" s="101"/>
    </row>
    <row r="1459" spans="1:21" s="1" customFormat="1" ht="21" hidden="1" customHeight="1" x14ac:dyDescent="0.25">
      <c r="A1459" s="134" t="s">
        <v>457</v>
      </c>
      <c r="B1459" s="135"/>
      <c r="C1459" s="103" t="s">
        <v>1715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s="1" customFormat="1" ht="24.75" hidden="1" customHeight="1" x14ac:dyDescent="0.25">
      <c r="A1460" s="134" t="s">
        <v>460</v>
      </c>
      <c r="B1460" s="135"/>
      <c r="C1460" s="103" t="s">
        <v>1716</v>
      </c>
      <c r="D1460" s="104"/>
      <c r="E1460" s="104"/>
      <c r="F1460" s="11" t="s">
        <v>1818</v>
      </c>
      <c r="G1460" s="143">
        <v>44.81</v>
      </c>
      <c r="H1460" s="137"/>
      <c r="I1460" s="8">
        <v>44.81</v>
      </c>
      <c r="J1460" s="137"/>
      <c r="K1460" s="137"/>
      <c r="L1460" s="137"/>
      <c r="M1460" s="137"/>
      <c r="N1460" s="137"/>
      <c r="O1460" s="137"/>
      <c r="P1460" s="100">
        <v>44.81</v>
      </c>
      <c r="Q1460" s="101"/>
      <c r="R1460" s="101"/>
      <c r="S1460" s="101"/>
      <c r="T1460" s="101"/>
      <c r="U1460" s="101"/>
    </row>
    <row r="1461" spans="1:21" s="1" customFormat="1" ht="24.75" hidden="1" customHeight="1" x14ac:dyDescent="0.25">
      <c r="A1461" s="134" t="s">
        <v>463</v>
      </c>
      <c r="B1461" s="135"/>
      <c r="C1461" s="103" t="s">
        <v>1717</v>
      </c>
      <c r="D1461" s="104"/>
      <c r="E1461" s="104"/>
      <c r="F1461" s="11" t="s">
        <v>1818</v>
      </c>
      <c r="G1461" s="143">
        <v>24.54</v>
      </c>
      <c r="H1461" s="137"/>
      <c r="I1461" s="8">
        <v>24.54</v>
      </c>
      <c r="J1461" s="137"/>
      <c r="K1461" s="137"/>
      <c r="L1461" s="137"/>
      <c r="M1461" s="137"/>
      <c r="N1461" s="137"/>
      <c r="O1461" s="137"/>
      <c r="P1461" s="100">
        <v>24.54</v>
      </c>
      <c r="Q1461" s="101"/>
      <c r="R1461" s="101"/>
      <c r="S1461" s="101"/>
      <c r="T1461" s="101"/>
      <c r="U1461" s="101"/>
    </row>
    <row r="1462" spans="1:21" s="1" customFormat="1" ht="25.5" hidden="1" customHeight="1" x14ac:dyDescent="0.25">
      <c r="A1462" s="134" t="s">
        <v>466</v>
      </c>
      <c r="B1462" s="135"/>
      <c r="C1462" s="103" t="s">
        <v>1718</v>
      </c>
      <c r="D1462" s="104"/>
      <c r="E1462" s="104"/>
      <c r="F1462" s="11" t="s">
        <v>1818</v>
      </c>
      <c r="G1462" s="143">
        <v>47.37</v>
      </c>
      <c r="H1462" s="137"/>
      <c r="I1462" s="8">
        <v>47.37</v>
      </c>
      <c r="J1462" s="137"/>
      <c r="K1462" s="137"/>
      <c r="L1462" s="137"/>
      <c r="M1462" s="137"/>
      <c r="N1462" s="137"/>
      <c r="O1462" s="137"/>
      <c r="P1462" s="100">
        <v>47.37</v>
      </c>
      <c r="Q1462" s="101"/>
      <c r="R1462" s="101"/>
      <c r="S1462" s="101"/>
      <c r="T1462" s="101"/>
      <c r="U1462" s="101"/>
    </row>
    <row r="1463" spans="1:21" s="1" customFormat="1" ht="28.5" hidden="1" customHeight="1" x14ac:dyDescent="0.25">
      <c r="A1463" s="134" t="s">
        <v>469</v>
      </c>
      <c r="B1463" s="135"/>
      <c r="C1463" s="103" t="s">
        <v>1719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s="1" customFormat="1" ht="30.75" hidden="1" customHeight="1" x14ac:dyDescent="0.25">
      <c r="A1464" s="134" t="s">
        <v>472</v>
      </c>
      <c r="B1464" s="135"/>
      <c r="C1464" s="103" t="s">
        <v>1720</v>
      </c>
      <c r="D1464" s="104"/>
      <c r="E1464" s="104"/>
      <c r="F1464" s="11" t="s">
        <v>1818</v>
      </c>
      <c r="G1464" s="143">
        <v>34.25</v>
      </c>
      <c r="H1464" s="137"/>
      <c r="I1464" s="8">
        <v>34.25</v>
      </c>
      <c r="J1464" s="137"/>
      <c r="K1464" s="137"/>
      <c r="L1464" s="137"/>
      <c r="M1464" s="137"/>
      <c r="N1464" s="137"/>
      <c r="O1464" s="137"/>
      <c r="P1464" s="100">
        <v>34.25</v>
      </c>
      <c r="Q1464" s="101"/>
      <c r="R1464" s="101"/>
      <c r="S1464" s="101"/>
      <c r="T1464" s="101"/>
      <c r="U1464" s="101"/>
    </row>
    <row r="1465" spans="1:21" s="1" customFormat="1" ht="25.5" hidden="1" customHeight="1" x14ac:dyDescent="0.25">
      <c r="A1465" s="134" t="s">
        <v>475</v>
      </c>
      <c r="B1465" s="135"/>
      <c r="C1465" s="103" t="s">
        <v>1721</v>
      </c>
      <c r="D1465" s="104"/>
      <c r="E1465" s="104"/>
      <c r="F1465" s="11" t="s">
        <v>1818</v>
      </c>
      <c r="G1465" s="143">
        <v>23.69</v>
      </c>
      <c r="H1465" s="137"/>
      <c r="I1465" s="8">
        <v>23.69</v>
      </c>
      <c r="J1465" s="137"/>
      <c r="K1465" s="137"/>
      <c r="L1465" s="137"/>
      <c r="M1465" s="137"/>
      <c r="N1465" s="137"/>
      <c r="O1465" s="137"/>
      <c r="P1465" s="100">
        <v>23.69</v>
      </c>
      <c r="Q1465" s="101"/>
      <c r="R1465" s="101"/>
      <c r="S1465" s="101"/>
      <c r="T1465" s="101"/>
      <c r="U1465" s="101"/>
    </row>
    <row r="1466" spans="1:21" s="1" customFormat="1" ht="27" hidden="1" customHeight="1" x14ac:dyDescent="0.25">
      <c r="A1466" s="134" t="s">
        <v>478</v>
      </c>
      <c r="B1466" s="135"/>
      <c r="C1466" s="103" t="s">
        <v>1722</v>
      </c>
      <c r="D1466" s="104"/>
      <c r="E1466" s="104"/>
      <c r="F1466" s="11" t="s">
        <v>1818</v>
      </c>
      <c r="G1466" s="143">
        <v>34.25</v>
      </c>
      <c r="H1466" s="137"/>
      <c r="I1466" s="8">
        <v>34.25</v>
      </c>
      <c r="J1466" s="137"/>
      <c r="K1466" s="137"/>
      <c r="L1466" s="137"/>
      <c r="M1466" s="137"/>
      <c r="N1466" s="137"/>
      <c r="O1466" s="137"/>
      <c r="P1466" s="100">
        <v>34.25</v>
      </c>
      <c r="Q1466" s="101"/>
      <c r="R1466" s="101"/>
      <c r="S1466" s="101"/>
      <c r="T1466" s="101"/>
      <c r="U1466" s="101"/>
    </row>
    <row r="1467" spans="1:21" s="1" customFormat="1" ht="27.75" hidden="1" customHeight="1" x14ac:dyDescent="0.25">
      <c r="A1467" s="134" t="s">
        <v>481</v>
      </c>
      <c r="B1467" s="135"/>
      <c r="C1467" s="103" t="s">
        <v>1723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s="1" customFormat="1" ht="25.5" hidden="1" customHeight="1" x14ac:dyDescent="0.25">
      <c r="A1468" s="134" t="s">
        <v>484</v>
      </c>
      <c r="B1468" s="135"/>
      <c r="C1468" s="103" t="s">
        <v>1724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s="1" customFormat="1" ht="27.75" hidden="1" customHeight="1" x14ac:dyDescent="0.25">
      <c r="A1469" s="134" t="s">
        <v>805</v>
      </c>
      <c r="B1469" s="135"/>
      <c r="C1469" s="103" t="s">
        <v>1725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s="1" customFormat="1" ht="27.75" hidden="1" customHeight="1" x14ac:dyDescent="0.25">
      <c r="A1470" s="134" t="s">
        <v>806</v>
      </c>
      <c r="B1470" s="135"/>
      <c r="C1470" s="103" t="s">
        <v>1726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s="1" customFormat="1" ht="27" hidden="1" customHeight="1" x14ac:dyDescent="0.25">
      <c r="A1471" s="134" t="s">
        <v>807</v>
      </c>
      <c r="B1471" s="135"/>
      <c r="C1471" s="103" t="s">
        <v>1727</v>
      </c>
      <c r="D1471" s="104"/>
      <c r="E1471" s="104"/>
      <c r="F1471" s="11" t="s">
        <v>1818</v>
      </c>
      <c r="G1471" s="143">
        <v>23.69</v>
      </c>
      <c r="H1471" s="137"/>
      <c r="I1471" s="8">
        <v>23.69</v>
      </c>
      <c r="J1471" s="137"/>
      <c r="K1471" s="137"/>
      <c r="L1471" s="137"/>
      <c r="M1471" s="137"/>
      <c r="N1471" s="137"/>
      <c r="O1471" s="137"/>
      <c r="P1471" s="100">
        <v>23.69</v>
      </c>
      <c r="Q1471" s="101"/>
      <c r="R1471" s="101"/>
      <c r="S1471" s="101"/>
      <c r="T1471" s="101"/>
      <c r="U1471" s="101"/>
    </row>
    <row r="1472" spans="1:21" s="1" customFormat="1" ht="39" hidden="1" customHeight="1" x14ac:dyDescent="0.25">
      <c r="A1472" s="134" t="s">
        <v>808</v>
      </c>
      <c r="B1472" s="135"/>
      <c r="C1472" s="103" t="s">
        <v>1728</v>
      </c>
      <c r="D1472" s="104"/>
      <c r="E1472" s="104"/>
      <c r="F1472" s="11" t="s">
        <v>1818</v>
      </c>
      <c r="G1472" s="143">
        <v>47.37</v>
      </c>
      <c r="H1472" s="137"/>
      <c r="I1472" s="8">
        <v>47.37</v>
      </c>
      <c r="J1472" s="137"/>
      <c r="K1472" s="137"/>
      <c r="L1472" s="137"/>
      <c r="M1472" s="137"/>
      <c r="N1472" s="137"/>
      <c r="O1472" s="137"/>
      <c r="P1472" s="100">
        <v>47.37</v>
      </c>
      <c r="Q1472" s="101"/>
      <c r="R1472" s="101"/>
      <c r="S1472" s="101"/>
      <c r="T1472" s="101"/>
      <c r="U1472" s="101"/>
    </row>
    <row r="1473" spans="1:21" s="1" customFormat="1" ht="39" hidden="1" customHeight="1" x14ac:dyDescent="0.25">
      <c r="A1473" s="134" t="s">
        <v>809</v>
      </c>
      <c r="B1473" s="135"/>
      <c r="C1473" s="103" t="s">
        <v>1729</v>
      </c>
      <c r="D1473" s="104"/>
      <c r="E1473" s="104"/>
      <c r="F1473" s="11" t="s">
        <v>1818</v>
      </c>
      <c r="G1473" s="143">
        <v>57.93</v>
      </c>
      <c r="H1473" s="137"/>
      <c r="I1473" s="8">
        <v>57.93</v>
      </c>
      <c r="J1473" s="137"/>
      <c r="K1473" s="137"/>
      <c r="L1473" s="137"/>
      <c r="M1473" s="137"/>
      <c r="N1473" s="137"/>
      <c r="O1473" s="137"/>
      <c r="P1473" s="100">
        <v>57.93</v>
      </c>
      <c r="Q1473" s="101"/>
      <c r="R1473" s="101"/>
      <c r="S1473" s="101"/>
      <c r="T1473" s="101"/>
      <c r="U1473" s="101"/>
    </row>
    <row r="1474" spans="1:21" s="1" customFormat="1" ht="41.25" hidden="1" customHeight="1" x14ac:dyDescent="0.25">
      <c r="A1474" s="134" t="s">
        <v>810</v>
      </c>
      <c r="B1474" s="135"/>
      <c r="C1474" s="103" t="s">
        <v>1730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s="1" customFormat="1" ht="66" hidden="1" customHeight="1" x14ac:dyDescent="0.25">
      <c r="A1475" s="134" t="s">
        <v>811</v>
      </c>
      <c r="B1475" s="135"/>
      <c r="C1475" s="103" t="s">
        <v>1731</v>
      </c>
      <c r="D1475" s="104"/>
      <c r="E1475" s="104"/>
      <c r="F1475" s="11" t="s">
        <v>1818</v>
      </c>
      <c r="G1475" s="143">
        <v>68.489999999999995</v>
      </c>
      <c r="H1475" s="137"/>
      <c r="I1475" s="8">
        <v>68.489999999999995</v>
      </c>
      <c r="J1475" s="137"/>
      <c r="K1475" s="137"/>
      <c r="L1475" s="137"/>
      <c r="M1475" s="137"/>
      <c r="N1475" s="137"/>
      <c r="O1475" s="137"/>
      <c r="P1475" s="100">
        <v>68.489999999999995</v>
      </c>
      <c r="Q1475" s="101"/>
      <c r="R1475" s="101"/>
      <c r="S1475" s="101"/>
      <c r="T1475" s="101"/>
      <c r="U1475" s="101"/>
    </row>
    <row r="1476" spans="1:21" s="1" customFormat="1" ht="54" hidden="1" customHeight="1" x14ac:dyDescent="0.25">
      <c r="A1476" s="134" t="s">
        <v>812</v>
      </c>
      <c r="B1476" s="135"/>
      <c r="C1476" s="103" t="s">
        <v>1732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s="1" customFormat="1" ht="62.25" hidden="1" customHeight="1" x14ac:dyDescent="0.25">
      <c r="A1477" s="134" t="s">
        <v>813</v>
      </c>
      <c r="B1477" s="135"/>
      <c r="C1477" s="103" t="s">
        <v>1733</v>
      </c>
      <c r="D1477" s="104"/>
      <c r="E1477" s="104"/>
      <c r="F1477" s="11" t="s">
        <v>1818</v>
      </c>
      <c r="G1477" s="143">
        <v>57.93</v>
      </c>
      <c r="H1477" s="137"/>
      <c r="I1477" s="8">
        <v>57.93</v>
      </c>
      <c r="J1477" s="137"/>
      <c r="K1477" s="137"/>
      <c r="L1477" s="137"/>
      <c r="M1477" s="137"/>
      <c r="N1477" s="137"/>
      <c r="O1477" s="137"/>
      <c r="P1477" s="100">
        <v>57.93</v>
      </c>
      <c r="Q1477" s="101"/>
      <c r="R1477" s="101"/>
      <c r="S1477" s="101"/>
      <c r="T1477" s="101"/>
      <c r="U1477" s="101"/>
    </row>
    <row r="1478" spans="1:21" s="1" customFormat="1" ht="15" hidden="1" customHeight="1" x14ac:dyDescent="0.25">
      <c r="A1478" s="165">
        <v>2</v>
      </c>
      <c r="B1478" s="166"/>
      <c r="C1478" s="129" t="s">
        <v>1734</v>
      </c>
      <c r="D1478" s="130"/>
      <c r="E1478" s="130"/>
      <c r="F1478" s="4"/>
      <c r="G1478" s="136"/>
      <c r="H1478" s="136"/>
      <c r="I1478" s="5"/>
      <c r="J1478" s="136"/>
      <c r="K1478" s="136"/>
      <c r="L1478" s="136"/>
      <c r="M1478" s="136"/>
      <c r="N1478" s="136"/>
      <c r="O1478" s="136"/>
      <c r="P1478" s="126"/>
      <c r="Q1478" s="126"/>
      <c r="R1478" s="126"/>
      <c r="S1478" s="126"/>
      <c r="T1478" s="126"/>
      <c r="U1478" s="126"/>
    </row>
    <row r="1479" spans="1:21" s="1" customFormat="1" ht="21" hidden="1" customHeight="1" x14ac:dyDescent="0.25">
      <c r="A1479" s="134" t="s">
        <v>61</v>
      </c>
      <c r="B1479" s="135"/>
      <c r="C1479" s="103" t="s">
        <v>1735</v>
      </c>
      <c r="D1479" s="104"/>
      <c r="E1479" s="104"/>
      <c r="F1479" s="11" t="s">
        <v>1830</v>
      </c>
      <c r="G1479" s="143">
        <v>3.59</v>
      </c>
      <c r="H1479" s="137"/>
      <c r="I1479" s="8">
        <v>3.59</v>
      </c>
      <c r="J1479" s="137"/>
      <c r="K1479" s="137"/>
      <c r="L1479" s="137"/>
      <c r="M1479" s="137"/>
      <c r="N1479" s="137"/>
      <c r="O1479" s="137"/>
      <c r="P1479" s="100">
        <v>3.59</v>
      </c>
      <c r="Q1479" s="101"/>
      <c r="R1479" s="101"/>
      <c r="S1479" s="101"/>
      <c r="T1479" s="101"/>
      <c r="U1479" s="101"/>
    </row>
    <row r="1480" spans="1:21" s="1" customFormat="1" ht="21" hidden="1" customHeight="1" x14ac:dyDescent="0.25">
      <c r="A1480" s="134" t="s">
        <v>62</v>
      </c>
      <c r="B1480" s="135"/>
      <c r="C1480" s="103" t="s">
        <v>1736</v>
      </c>
      <c r="D1480" s="104"/>
      <c r="E1480" s="104"/>
      <c r="F1480" s="11" t="s">
        <v>1830</v>
      </c>
      <c r="G1480" s="143">
        <v>9.36</v>
      </c>
      <c r="H1480" s="137"/>
      <c r="I1480" s="8">
        <v>9.36</v>
      </c>
      <c r="J1480" s="137"/>
      <c r="K1480" s="137"/>
      <c r="L1480" s="137"/>
      <c r="M1480" s="137"/>
      <c r="N1480" s="137"/>
      <c r="O1480" s="137"/>
      <c r="P1480" s="100">
        <v>9.36</v>
      </c>
      <c r="Q1480" s="101"/>
      <c r="R1480" s="101"/>
      <c r="S1480" s="101"/>
      <c r="T1480" s="101"/>
      <c r="U1480" s="101"/>
    </row>
    <row r="1481" spans="1:21" s="1" customFormat="1" ht="21" hidden="1" customHeight="1" x14ac:dyDescent="0.25">
      <c r="A1481" s="134" t="s">
        <v>63</v>
      </c>
      <c r="B1481" s="135"/>
      <c r="C1481" s="103" t="s">
        <v>1737</v>
      </c>
      <c r="D1481" s="104"/>
      <c r="E1481" s="104"/>
      <c r="F1481" s="11" t="s">
        <v>1830</v>
      </c>
      <c r="G1481" s="143">
        <v>4.68</v>
      </c>
      <c r="H1481" s="137"/>
      <c r="I1481" s="8">
        <v>4.68</v>
      </c>
      <c r="J1481" s="137"/>
      <c r="K1481" s="137"/>
      <c r="L1481" s="137"/>
      <c r="M1481" s="137"/>
      <c r="N1481" s="137"/>
      <c r="O1481" s="137"/>
      <c r="P1481" s="100">
        <v>4.68</v>
      </c>
      <c r="Q1481" s="101"/>
      <c r="R1481" s="101"/>
      <c r="S1481" s="101"/>
      <c r="T1481" s="101"/>
      <c r="U1481" s="101"/>
    </row>
    <row r="1482" spans="1:21" s="1" customFormat="1" ht="21" hidden="1" customHeight="1" x14ac:dyDescent="0.25">
      <c r="A1482" s="134" t="s">
        <v>64</v>
      </c>
      <c r="B1482" s="135"/>
      <c r="C1482" s="103" t="s">
        <v>1738</v>
      </c>
      <c r="D1482" s="104"/>
      <c r="E1482" s="104"/>
      <c r="F1482" s="11" t="s">
        <v>1830</v>
      </c>
      <c r="G1482" s="143">
        <v>9.36</v>
      </c>
      <c r="H1482" s="137"/>
      <c r="I1482" s="8">
        <v>9.36</v>
      </c>
      <c r="J1482" s="137"/>
      <c r="K1482" s="137"/>
      <c r="L1482" s="137"/>
      <c r="M1482" s="137"/>
      <c r="N1482" s="137"/>
      <c r="O1482" s="137"/>
      <c r="P1482" s="100">
        <v>9.36</v>
      </c>
      <c r="Q1482" s="101"/>
      <c r="R1482" s="101"/>
      <c r="S1482" s="101"/>
      <c r="T1482" s="101"/>
      <c r="U1482" s="101"/>
    </row>
    <row r="1483" spans="1:21" s="1" customFormat="1" ht="21" hidden="1" customHeight="1" x14ac:dyDescent="0.25">
      <c r="A1483" s="134" t="s">
        <v>65</v>
      </c>
      <c r="B1483" s="135"/>
      <c r="C1483" s="103" t="s">
        <v>1739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s="1" customFormat="1" ht="21" hidden="1" customHeight="1" x14ac:dyDescent="0.25">
      <c r="A1484" s="134" t="s">
        <v>66</v>
      </c>
      <c r="B1484" s="135"/>
      <c r="C1484" s="103" t="s">
        <v>1740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s="1" customFormat="1" ht="21" hidden="1" customHeight="1" x14ac:dyDescent="0.25">
      <c r="A1485" s="134" t="s">
        <v>67</v>
      </c>
      <c r="B1485" s="135"/>
      <c r="C1485" s="103" t="s">
        <v>1741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s="1" customFormat="1" ht="27.75" hidden="1" customHeight="1" x14ac:dyDescent="0.25">
      <c r="A1486" s="134" t="s">
        <v>68</v>
      </c>
      <c r="B1486" s="135"/>
      <c r="C1486" s="103" t="s">
        <v>1742</v>
      </c>
      <c r="D1486" s="104"/>
      <c r="E1486" s="104"/>
      <c r="F1486" s="11" t="s">
        <v>1830</v>
      </c>
      <c r="G1486" s="143">
        <v>4.68</v>
      </c>
      <c r="H1486" s="137"/>
      <c r="I1486" s="8">
        <v>4.68</v>
      </c>
      <c r="J1486" s="137"/>
      <c r="K1486" s="137"/>
      <c r="L1486" s="137"/>
      <c r="M1486" s="137"/>
      <c r="N1486" s="137"/>
      <c r="O1486" s="137"/>
      <c r="P1486" s="100">
        <v>4.68</v>
      </c>
      <c r="Q1486" s="101"/>
      <c r="R1486" s="101"/>
      <c r="S1486" s="101"/>
      <c r="T1486" s="101"/>
      <c r="U1486" s="101"/>
    </row>
    <row r="1487" spans="1:21" s="1" customFormat="1" ht="21" hidden="1" customHeight="1" x14ac:dyDescent="0.25">
      <c r="A1487" s="134" t="s">
        <v>69</v>
      </c>
      <c r="B1487" s="135"/>
      <c r="C1487" s="103" t="s">
        <v>1743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s="1" customFormat="1" ht="26.25" hidden="1" customHeight="1" x14ac:dyDescent="0.25">
      <c r="A1488" s="134" t="s">
        <v>70</v>
      </c>
      <c r="B1488" s="135"/>
      <c r="C1488" s="103" t="s">
        <v>1744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s="1" customFormat="1" ht="39.75" hidden="1" customHeight="1" x14ac:dyDescent="0.25">
      <c r="A1489" s="134" t="s">
        <v>625</v>
      </c>
      <c r="B1489" s="135"/>
      <c r="C1489" s="103" t="s">
        <v>1745</v>
      </c>
      <c r="D1489" s="104"/>
      <c r="E1489" s="104"/>
      <c r="F1489" s="11" t="s">
        <v>1830</v>
      </c>
      <c r="G1489" s="143">
        <v>6.2</v>
      </c>
      <c r="H1489" s="137"/>
      <c r="I1489" s="8">
        <v>6.2</v>
      </c>
      <c r="J1489" s="137"/>
      <c r="K1489" s="137"/>
      <c r="L1489" s="137"/>
      <c r="M1489" s="137"/>
      <c r="N1489" s="137"/>
      <c r="O1489" s="137"/>
      <c r="P1489" s="100">
        <v>6.2</v>
      </c>
      <c r="Q1489" s="101"/>
      <c r="R1489" s="101"/>
      <c r="S1489" s="101"/>
      <c r="T1489" s="101"/>
      <c r="U1489" s="101"/>
    </row>
    <row r="1490" spans="1:21" s="1" customFormat="1" ht="24" hidden="1" customHeight="1" x14ac:dyDescent="0.25">
      <c r="A1490" s="134" t="s">
        <v>626</v>
      </c>
      <c r="B1490" s="135"/>
      <c r="C1490" s="103" t="s">
        <v>1746</v>
      </c>
      <c r="D1490" s="104"/>
      <c r="E1490" s="104"/>
      <c r="F1490" s="11" t="s">
        <v>1830</v>
      </c>
      <c r="G1490" s="143">
        <v>8.7100000000000009</v>
      </c>
      <c r="H1490" s="137"/>
      <c r="I1490" s="8">
        <v>8.7100000000000009</v>
      </c>
      <c r="J1490" s="137"/>
      <c r="K1490" s="137"/>
      <c r="L1490" s="137"/>
      <c r="M1490" s="137"/>
      <c r="N1490" s="137"/>
      <c r="O1490" s="137"/>
      <c r="P1490" s="100">
        <v>8.7100000000000009</v>
      </c>
      <c r="Q1490" s="101"/>
      <c r="R1490" s="101"/>
      <c r="S1490" s="101"/>
      <c r="T1490" s="101"/>
      <c r="U1490" s="101"/>
    </row>
    <row r="1491" spans="1:21" s="1" customFormat="1" ht="90" hidden="1" customHeight="1" x14ac:dyDescent="0.25">
      <c r="A1491" s="165">
        <v>3</v>
      </c>
      <c r="B1491" s="166"/>
      <c r="C1491" s="163" t="s">
        <v>1747</v>
      </c>
      <c r="D1491" s="164"/>
      <c r="E1491" s="164"/>
      <c r="F1491" s="7" t="s">
        <v>1829</v>
      </c>
      <c r="G1491" s="143">
        <v>3.43</v>
      </c>
      <c r="H1491" s="137"/>
      <c r="I1491" s="8">
        <v>3.43</v>
      </c>
      <c r="J1491" s="143">
        <v>3.4</v>
      </c>
      <c r="K1491" s="137"/>
      <c r="L1491" s="137"/>
      <c r="M1491" s="137"/>
      <c r="N1491" s="137"/>
      <c r="O1491" s="137"/>
      <c r="P1491" s="100">
        <v>6.83</v>
      </c>
      <c r="Q1491" s="101"/>
      <c r="R1491" s="101"/>
      <c r="S1491" s="101"/>
      <c r="T1491" s="101"/>
      <c r="U1491" s="101"/>
    </row>
    <row r="1492" spans="1:21" s="1" customFormat="1" ht="36.75" hidden="1" customHeight="1" x14ac:dyDescent="0.25">
      <c r="A1492" s="165">
        <v>4</v>
      </c>
      <c r="B1492" s="166"/>
      <c r="C1492" s="129" t="s">
        <v>1748</v>
      </c>
      <c r="D1492" s="130"/>
      <c r="E1492" s="130"/>
      <c r="F1492" s="4"/>
      <c r="G1492" s="136"/>
      <c r="H1492" s="136"/>
      <c r="I1492" s="5"/>
      <c r="J1492" s="136"/>
      <c r="K1492" s="136"/>
      <c r="L1492" s="136"/>
      <c r="M1492" s="136"/>
      <c r="N1492" s="136"/>
      <c r="O1492" s="136"/>
      <c r="P1492" s="126"/>
      <c r="Q1492" s="126"/>
      <c r="R1492" s="126"/>
      <c r="S1492" s="126"/>
      <c r="T1492" s="126"/>
      <c r="U1492" s="126"/>
    </row>
    <row r="1493" spans="1:21" s="1" customFormat="1" ht="39" hidden="1" customHeight="1" x14ac:dyDescent="0.25">
      <c r="A1493" s="134" t="s">
        <v>28</v>
      </c>
      <c r="B1493" s="135"/>
      <c r="C1493" s="163" t="s">
        <v>1748</v>
      </c>
      <c r="D1493" s="164"/>
      <c r="E1493" s="164"/>
      <c r="F1493" s="9"/>
      <c r="G1493" s="137"/>
      <c r="H1493" s="137"/>
      <c r="I1493" s="10"/>
      <c r="J1493" s="137"/>
      <c r="K1493" s="137"/>
      <c r="L1493" s="137"/>
      <c r="M1493" s="137"/>
      <c r="N1493" s="137"/>
      <c r="O1493" s="137"/>
      <c r="P1493" s="101"/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71</v>
      </c>
      <c r="B1494" s="135"/>
      <c r="C1494" s="103" t="s">
        <v>1749</v>
      </c>
      <c r="D1494" s="104"/>
      <c r="E1494" s="104"/>
      <c r="F1494" s="11" t="s">
        <v>1824</v>
      </c>
      <c r="G1494" s="143">
        <v>7.85</v>
      </c>
      <c r="H1494" s="137"/>
      <c r="I1494" s="8">
        <v>7.85</v>
      </c>
      <c r="J1494" s="137"/>
      <c r="K1494" s="137"/>
      <c r="L1494" s="137"/>
      <c r="M1494" s="137"/>
      <c r="N1494" s="137"/>
      <c r="O1494" s="137"/>
      <c r="P1494" s="100">
        <v>7.85</v>
      </c>
      <c r="Q1494" s="101"/>
      <c r="R1494" s="101"/>
      <c r="S1494" s="101"/>
      <c r="T1494" s="101"/>
      <c r="U1494" s="101"/>
    </row>
    <row r="1495" spans="1:21" s="1" customFormat="1" ht="21" hidden="1" customHeight="1" x14ac:dyDescent="0.25">
      <c r="A1495" s="134" t="s">
        <v>72</v>
      </c>
      <c r="B1495" s="135"/>
      <c r="C1495" s="103" t="s">
        <v>1750</v>
      </c>
      <c r="D1495" s="104"/>
      <c r="E1495" s="104"/>
      <c r="F1495" s="11" t="s">
        <v>1824</v>
      </c>
      <c r="G1495" s="143">
        <v>8.1</v>
      </c>
      <c r="H1495" s="137"/>
      <c r="I1495" s="8">
        <v>8.1</v>
      </c>
      <c r="J1495" s="137"/>
      <c r="K1495" s="137"/>
      <c r="L1495" s="137"/>
      <c r="M1495" s="137"/>
      <c r="N1495" s="137"/>
      <c r="O1495" s="137"/>
      <c r="P1495" s="100">
        <v>8.1</v>
      </c>
      <c r="Q1495" s="101"/>
      <c r="R1495" s="101"/>
      <c r="S1495" s="101"/>
      <c r="T1495" s="101"/>
      <c r="U1495" s="101"/>
    </row>
    <row r="1496" spans="1:21" s="1" customFormat="1" ht="24.75" hidden="1" customHeight="1" x14ac:dyDescent="0.25">
      <c r="A1496" s="134" t="s">
        <v>317</v>
      </c>
      <c r="B1496" s="135"/>
      <c r="C1496" s="103" t="s">
        <v>1751</v>
      </c>
      <c r="D1496" s="104"/>
      <c r="E1496" s="104"/>
      <c r="F1496" s="11" t="s">
        <v>1824</v>
      </c>
      <c r="G1496" s="143">
        <v>8.66</v>
      </c>
      <c r="H1496" s="137"/>
      <c r="I1496" s="8">
        <v>8.66</v>
      </c>
      <c r="J1496" s="137"/>
      <c r="K1496" s="137"/>
      <c r="L1496" s="137"/>
      <c r="M1496" s="137"/>
      <c r="N1496" s="137"/>
      <c r="O1496" s="137"/>
      <c r="P1496" s="100">
        <v>8.66</v>
      </c>
      <c r="Q1496" s="101"/>
      <c r="R1496" s="101"/>
      <c r="S1496" s="101"/>
      <c r="T1496" s="101"/>
      <c r="U1496" s="101"/>
    </row>
    <row r="1497" spans="1:21" s="1" customFormat="1" ht="52.5" hidden="1" customHeight="1" x14ac:dyDescent="0.25">
      <c r="A1497" s="134" t="s">
        <v>29</v>
      </c>
      <c r="B1497" s="135"/>
      <c r="C1497" s="163" t="s">
        <v>1752</v>
      </c>
      <c r="D1497" s="164"/>
      <c r="E1497" s="164"/>
      <c r="F1497" s="9"/>
      <c r="G1497" s="137"/>
      <c r="H1497" s="137"/>
      <c r="I1497" s="10"/>
      <c r="J1497" s="137"/>
      <c r="K1497" s="137"/>
      <c r="L1497" s="137"/>
      <c r="M1497" s="137"/>
      <c r="N1497" s="137"/>
      <c r="O1497" s="137"/>
      <c r="P1497" s="101"/>
      <c r="Q1497" s="101"/>
      <c r="R1497" s="101"/>
      <c r="S1497" s="101"/>
      <c r="T1497" s="101"/>
      <c r="U1497" s="101"/>
    </row>
    <row r="1498" spans="1:21" s="1" customFormat="1" ht="21" hidden="1" customHeight="1" x14ac:dyDescent="0.25">
      <c r="A1498" s="134" t="s">
        <v>73</v>
      </c>
      <c r="B1498" s="135"/>
      <c r="C1498" s="103" t="s">
        <v>1750</v>
      </c>
      <c r="D1498" s="104"/>
      <c r="E1498" s="104"/>
      <c r="F1498" s="11" t="s">
        <v>1824</v>
      </c>
      <c r="G1498" s="143">
        <v>11.72</v>
      </c>
      <c r="H1498" s="137"/>
      <c r="I1498" s="8">
        <v>11.72</v>
      </c>
      <c r="J1498" s="137"/>
      <c r="K1498" s="137"/>
      <c r="L1498" s="137"/>
      <c r="M1498" s="137"/>
      <c r="N1498" s="137"/>
      <c r="O1498" s="137"/>
      <c r="P1498" s="100">
        <v>11.72</v>
      </c>
      <c r="Q1498" s="101"/>
      <c r="R1498" s="101"/>
      <c r="S1498" s="101"/>
      <c r="T1498" s="101"/>
      <c r="U1498" s="101"/>
    </row>
    <row r="1499" spans="1:21" s="1" customFormat="1" ht="24.75" hidden="1" customHeight="1" x14ac:dyDescent="0.25">
      <c r="A1499" s="134" t="s">
        <v>74</v>
      </c>
      <c r="B1499" s="135"/>
      <c r="C1499" s="103" t="s">
        <v>1751</v>
      </c>
      <c r="D1499" s="104"/>
      <c r="E1499" s="104"/>
      <c r="F1499" s="11" t="s">
        <v>1824</v>
      </c>
      <c r="G1499" s="143">
        <v>13.77</v>
      </c>
      <c r="H1499" s="137"/>
      <c r="I1499" s="8">
        <v>13.77</v>
      </c>
      <c r="J1499" s="137"/>
      <c r="K1499" s="137"/>
      <c r="L1499" s="137"/>
      <c r="M1499" s="137"/>
      <c r="N1499" s="137"/>
      <c r="O1499" s="137"/>
      <c r="P1499" s="100">
        <v>13.77</v>
      </c>
      <c r="Q1499" s="101"/>
      <c r="R1499" s="101"/>
      <c r="S1499" s="101"/>
      <c r="T1499" s="101"/>
      <c r="U1499" s="101"/>
    </row>
    <row r="1500" spans="1:21" s="1" customFormat="1" ht="12" hidden="1" customHeight="1" x14ac:dyDescent="0.25">
      <c r="A1500" s="186" t="s">
        <v>814</v>
      </c>
      <c r="B1500" s="187"/>
      <c r="C1500" s="187"/>
      <c r="D1500" s="187"/>
      <c r="E1500" s="187"/>
      <c r="F1500" s="187"/>
      <c r="G1500" s="187"/>
      <c r="H1500" s="187"/>
      <c r="I1500" s="187"/>
      <c r="J1500" s="187"/>
      <c r="K1500" s="187"/>
      <c r="L1500" s="187"/>
      <c r="M1500" s="187"/>
      <c r="N1500" s="187"/>
      <c r="O1500" s="187"/>
      <c r="P1500" s="187"/>
      <c r="Q1500" s="187"/>
      <c r="R1500" s="187"/>
      <c r="S1500" s="187"/>
      <c r="T1500" s="187"/>
      <c r="U1500" s="187"/>
    </row>
    <row r="1501" spans="1:21" s="1" customFormat="1" ht="27" hidden="1" customHeight="1" x14ac:dyDescent="0.25">
      <c r="A1501" s="165">
        <v>1</v>
      </c>
      <c r="B1501" s="166"/>
      <c r="C1501" s="129" t="s">
        <v>1753</v>
      </c>
      <c r="D1501" s="130"/>
      <c r="E1501" s="130"/>
      <c r="F1501" s="4"/>
      <c r="G1501" s="136"/>
      <c r="H1501" s="136"/>
      <c r="I1501" s="5"/>
      <c r="J1501" s="136"/>
      <c r="K1501" s="136"/>
      <c r="L1501" s="136"/>
      <c r="M1501" s="136"/>
      <c r="N1501" s="136"/>
      <c r="O1501" s="136"/>
      <c r="P1501" s="126"/>
      <c r="Q1501" s="126"/>
      <c r="R1501" s="126"/>
      <c r="S1501" s="126"/>
      <c r="T1501" s="126"/>
      <c r="U1501" s="126"/>
    </row>
    <row r="1502" spans="1:21" s="1" customFormat="1" ht="21" hidden="1" customHeight="1" x14ac:dyDescent="0.25">
      <c r="A1502" s="134" t="s">
        <v>53</v>
      </c>
      <c r="B1502" s="135"/>
      <c r="C1502" s="163" t="s">
        <v>1754</v>
      </c>
      <c r="D1502" s="164"/>
      <c r="E1502" s="164"/>
      <c r="F1502" s="9"/>
      <c r="G1502" s="137"/>
      <c r="H1502" s="137"/>
      <c r="I1502" s="10"/>
      <c r="J1502" s="137"/>
      <c r="K1502" s="137"/>
      <c r="L1502" s="137"/>
      <c r="M1502" s="137"/>
      <c r="N1502" s="137"/>
      <c r="O1502" s="137"/>
      <c r="P1502" s="101"/>
      <c r="Q1502" s="101"/>
      <c r="R1502" s="101"/>
      <c r="S1502" s="101"/>
      <c r="T1502" s="101"/>
      <c r="U1502" s="101"/>
    </row>
    <row r="1503" spans="1:21" s="1" customFormat="1" ht="41.25" hidden="1" customHeight="1" x14ac:dyDescent="0.25">
      <c r="A1503" s="134" t="s">
        <v>136</v>
      </c>
      <c r="B1503" s="135"/>
      <c r="C1503" s="103" t="s">
        <v>1755</v>
      </c>
      <c r="D1503" s="104"/>
      <c r="E1503" s="104"/>
      <c r="F1503" s="11" t="s">
        <v>1813</v>
      </c>
      <c r="G1503" s="143">
        <v>13.22</v>
      </c>
      <c r="H1503" s="137"/>
      <c r="I1503" s="8">
        <v>13.22</v>
      </c>
      <c r="J1503" s="143">
        <v>6.39</v>
      </c>
      <c r="K1503" s="137"/>
      <c r="L1503" s="137"/>
      <c r="M1503" s="137"/>
      <c r="N1503" s="137"/>
      <c r="O1503" s="137"/>
      <c r="P1503" s="100">
        <v>19.61</v>
      </c>
      <c r="Q1503" s="101"/>
      <c r="R1503" s="101"/>
      <c r="S1503" s="101"/>
      <c r="T1503" s="101"/>
      <c r="U1503" s="101"/>
    </row>
    <row r="1504" spans="1:21" s="1" customFormat="1" ht="26.25" hidden="1" customHeight="1" x14ac:dyDescent="0.25">
      <c r="A1504" s="134" t="s">
        <v>144</v>
      </c>
      <c r="B1504" s="135"/>
      <c r="C1504" s="103" t="s">
        <v>1756</v>
      </c>
      <c r="D1504" s="104"/>
      <c r="E1504" s="104"/>
      <c r="F1504" s="11" t="s">
        <v>1813</v>
      </c>
      <c r="G1504" s="143">
        <v>7.97</v>
      </c>
      <c r="H1504" s="137"/>
      <c r="I1504" s="8">
        <v>7.97</v>
      </c>
      <c r="J1504" s="143">
        <v>6.39</v>
      </c>
      <c r="K1504" s="137"/>
      <c r="L1504" s="137"/>
      <c r="M1504" s="137"/>
      <c r="N1504" s="137"/>
      <c r="O1504" s="137"/>
      <c r="P1504" s="100">
        <v>14.36</v>
      </c>
      <c r="Q1504" s="101"/>
      <c r="R1504" s="101"/>
      <c r="S1504" s="101"/>
      <c r="T1504" s="101"/>
      <c r="U1504" s="101"/>
    </row>
    <row r="1505" spans="1:21" s="1" customFormat="1" ht="21" hidden="1" customHeight="1" x14ac:dyDescent="0.25">
      <c r="A1505" s="134" t="s">
        <v>54</v>
      </c>
      <c r="B1505" s="135"/>
      <c r="C1505" s="163" t="s">
        <v>1757</v>
      </c>
      <c r="D1505" s="164"/>
      <c r="E1505" s="164"/>
      <c r="F1505" s="9"/>
      <c r="G1505" s="137"/>
      <c r="H1505" s="137"/>
      <c r="I1505" s="10"/>
      <c r="J1505" s="137"/>
      <c r="K1505" s="137"/>
      <c r="L1505" s="137"/>
      <c r="M1505" s="137"/>
      <c r="N1505" s="137"/>
      <c r="O1505" s="137"/>
      <c r="P1505" s="101"/>
      <c r="Q1505" s="101"/>
      <c r="R1505" s="101"/>
      <c r="S1505" s="101"/>
      <c r="T1505" s="101"/>
      <c r="U1505" s="101"/>
    </row>
    <row r="1506" spans="1:21" s="1" customFormat="1" ht="39" hidden="1" customHeight="1" x14ac:dyDescent="0.25">
      <c r="A1506" s="134" t="s">
        <v>153</v>
      </c>
      <c r="B1506" s="135"/>
      <c r="C1506" s="103" t="s">
        <v>1758</v>
      </c>
      <c r="D1506" s="104"/>
      <c r="E1506" s="104"/>
      <c r="F1506" s="11" t="s">
        <v>1813</v>
      </c>
      <c r="G1506" s="143">
        <v>19.190000000000001</v>
      </c>
      <c r="H1506" s="137"/>
      <c r="I1506" s="8">
        <v>19.190000000000001</v>
      </c>
      <c r="J1506" s="143">
        <v>6.39</v>
      </c>
      <c r="K1506" s="137"/>
      <c r="L1506" s="137"/>
      <c r="M1506" s="137"/>
      <c r="N1506" s="137"/>
      <c r="O1506" s="137"/>
      <c r="P1506" s="100">
        <v>25.58</v>
      </c>
      <c r="Q1506" s="101"/>
      <c r="R1506" s="101"/>
      <c r="S1506" s="101"/>
      <c r="T1506" s="101"/>
      <c r="U1506" s="101"/>
    </row>
    <row r="1507" spans="1:21" s="1" customFormat="1" ht="24.75" hidden="1" customHeight="1" x14ac:dyDescent="0.25">
      <c r="A1507" s="134" t="s">
        <v>432</v>
      </c>
      <c r="B1507" s="135"/>
      <c r="C1507" s="103" t="s">
        <v>1759</v>
      </c>
      <c r="D1507" s="104"/>
      <c r="E1507" s="104"/>
      <c r="F1507" s="11" t="s">
        <v>1813</v>
      </c>
      <c r="G1507" s="143">
        <v>11.39</v>
      </c>
      <c r="H1507" s="137"/>
      <c r="I1507" s="8">
        <v>11.39</v>
      </c>
      <c r="J1507" s="143">
        <v>6.39</v>
      </c>
      <c r="K1507" s="137"/>
      <c r="L1507" s="137"/>
      <c r="M1507" s="137"/>
      <c r="N1507" s="137"/>
      <c r="O1507" s="137"/>
      <c r="P1507" s="100">
        <v>17.78</v>
      </c>
      <c r="Q1507" s="101"/>
      <c r="R1507" s="101"/>
      <c r="S1507" s="101"/>
      <c r="T1507" s="101"/>
      <c r="U1507" s="101"/>
    </row>
    <row r="1508" spans="1:21" s="1" customFormat="1" ht="21" hidden="1" customHeight="1" x14ac:dyDescent="0.25">
      <c r="A1508" s="134" t="s">
        <v>55</v>
      </c>
      <c r="B1508" s="135"/>
      <c r="C1508" s="163" t="s">
        <v>1760</v>
      </c>
      <c r="D1508" s="164"/>
      <c r="E1508" s="164"/>
      <c r="F1508" s="9"/>
      <c r="G1508" s="137"/>
      <c r="H1508" s="137"/>
      <c r="I1508" s="10"/>
      <c r="J1508" s="137"/>
      <c r="K1508" s="137"/>
      <c r="L1508" s="137"/>
      <c r="M1508" s="137"/>
      <c r="N1508" s="137"/>
      <c r="O1508" s="137"/>
      <c r="P1508" s="101"/>
      <c r="Q1508" s="101"/>
      <c r="R1508" s="101"/>
      <c r="S1508" s="101"/>
      <c r="T1508" s="101"/>
      <c r="U1508" s="101"/>
    </row>
    <row r="1509" spans="1:21" s="1" customFormat="1" ht="49.5" hidden="1" customHeight="1" x14ac:dyDescent="0.25">
      <c r="A1509" s="134" t="s">
        <v>157</v>
      </c>
      <c r="B1509" s="135"/>
      <c r="C1509" s="103" t="s">
        <v>1761</v>
      </c>
      <c r="D1509" s="104"/>
      <c r="E1509" s="104"/>
      <c r="F1509" s="11" t="s">
        <v>1813</v>
      </c>
      <c r="G1509" s="143">
        <v>25.16</v>
      </c>
      <c r="H1509" s="137"/>
      <c r="I1509" s="8">
        <v>25.16</v>
      </c>
      <c r="J1509" s="143">
        <v>6.39</v>
      </c>
      <c r="K1509" s="137"/>
      <c r="L1509" s="137"/>
      <c r="M1509" s="137"/>
      <c r="N1509" s="137"/>
      <c r="O1509" s="137"/>
      <c r="P1509" s="100">
        <v>31.55</v>
      </c>
      <c r="Q1509" s="101"/>
      <c r="R1509" s="101"/>
      <c r="S1509" s="101"/>
      <c r="T1509" s="101"/>
      <c r="U1509" s="101"/>
    </row>
    <row r="1510" spans="1:21" s="1" customFormat="1" ht="39" hidden="1" customHeight="1" x14ac:dyDescent="0.25">
      <c r="A1510" s="134" t="s">
        <v>160</v>
      </c>
      <c r="B1510" s="135"/>
      <c r="C1510" s="103" t="s">
        <v>1762</v>
      </c>
      <c r="D1510" s="104"/>
      <c r="E1510" s="104"/>
      <c r="F1510" s="11" t="s">
        <v>1813</v>
      </c>
      <c r="G1510" s="143">
        <v>14.8</v>
      </c>
      <c r="H1510" s="137"/>
      <c r="I1510" s="8">
        <v>14.8</v>
      </c>
      <c r="J1510" s="143">
        <v>6.39</v>
      </c>
      <c r="K1510" s="137"/>
      <c r="L1510" s="137"/>
      <c r="M1510" s="137"/>
      <c r="N1510" s="137"/>
      <c r="O1510" s="137"/>
      <c r="P1510" s="100">
        <v>21.19</v>
      </c>
      <c r="Q1510" s="101"/>
      <c r="R1510" s="101"/>
      <c r="S1510" s="101"/>
      <c r="T1510" s="101"/>
      <c r="U1510" s="101"/>
    </row>
    <row r="1511" spans="1:21" s="1" customFormat="1" ht="21" hidden="1" customHeight="1" x14ac:dyDescent="0.25">
      <c r="A1511" s="134" t="s">
        <v>56</v>
      </c>
      <c r="B1511" s="135"/>
      <c r="C1511" s="163" t="s">
        <v>1763</v>
      </c>
      <c r="D1511" s="164"/>
      <c r="E1511" s="164"/>
      <c r="F1511" s="9"/>
      <c r="G1511" s="137"/>
      <c r="H1511" s="137"/>
      <c r="I1511" s="10"/>
      <c r="J1511" s="137"/>
      <c r="K1511" s="137"/>
      <c r="L1511" s="137"/>
      <c r="M1511" s="137"/>
      <c r="N1511" s="137"/>
      <c r="O1511" s="137"/>
      <c r="P1511" s="101"/>
      <c r="Q1511" s="101"/>
      <c r="R1511" s="101"/>
      <c r="S1511" s="101"/>
      <c r="T1511" s="101"/>
      <c r="U1511" s="101"/>
    </row>
    <row r="1512" spans="1:21" s="1" customFormat="1" ht="25.5" hidden="1" customHeight="1" x14ac:dyDescent="0.25">
      <c r="A1512" s="134" t="s">
        <v>178</v>
      </c>
      <c r="B1512" s="135"/>
      <c r="C1512" s="103" t="s">
        <v>1764</v>
      </c>
      <c r="D1512" s="104"/>
      <c r="E1512" s="104"/>
      <c r="F1512" s="11" t="s">
        <v>1813</v>
      </c>
      <c r="G1512" s="143">
        <v>14.04</v>
      </c>
      <c r="H1512" s="137"/>
      <c r="I1512" s="8">
        <v>14.04</v>
      </c>
      <c r="J1512" s="143">
        <v>6.16</v>
      </c>
      <c r="K1512" s="137"/>
      <c r="L1512" s="137"/>
      <c r="M1512" s="137"/>
      <c r="N1512" s="137"/>
      <c r="O1512" s="137"/>
      <c r="P1512" s="100">
        <v>20.2</v>
      </c>
      <c r="Q1512" s="101"/>
      <c r="R1512" s="101"/>
      <c r="S1512" s="101"/>
      <c r="T1512" s="101"/>
      <c r="U1512" s="101"/>
    </row>
    <row r="1513" spans="1:21" s="1" customFormat="1" ht="21" hidden="1" customHeight="1" x14ac:dyDescent="0.25">
      <c r="A1513" s="134" t="s">
        <v>57</v>
      </c>
      <c r="B1513" s="135"/>
      <c r="C1513" s="163" t="s">
        <v>1765</v>
      </c>
      <c r="D1513" s="164"/>
      <c r="E1513" s="164"/>
      <c r="F1513" s="9"/>
      <c r="G1513" s="137"/>
      <c r="H1513" s="137"/>
      <c r="I1513" s="10"/>
      <c r="J1513" s="137"/>
      <c r="K1513" s="137"/>
      <c r="L1513" s="137"/>
      <c r="M1513" s="137"/>
      <c r="N1513" s="137"/>
      <c r="O1513" s="137"/>
      <c r="P1513" s="101"/>
      <c r="Q1513" s="101"/>
      <c r="R1513" s="101"/>
      <c r="S1513" s="101"/>
      <c r="T1513" s="101"/>
      <c r="U1513" s="101"/>
    </row>
    <row r="1514" spans="1:21" s="1" customFormat="1" ht="39" hidden="1" customHeight="1" x14ac:dyDescent="0.25">
      <c r="A1514" s="134" t="s">
        <v>181</v>
      </c>
      <c r="B1514" s="135"/>
      <c r="C1514" s="103" t="s">
        <v>1766</v>
      </c>
      <c r="D1514" s="104"/>
      <c r="E1514" s="104"/>
      <c r="F1514" s="11" t="s">
        <v>1813</v>
      </c>
      <c r="G1514" s="143">
        <v>13.22</v>
      </c>
      <c r="H1514" s="137"/>
      <c r="I1514" s="8">
        <v>13.22</v>
      </c>
      <c r="J1514" s="143">
        <v>5.73</v>
      </c>
      <c r="K1514" s="137"/>
      <c r="L1514" s="137"/>
      <c r="M1514" s="137"/>
      <c r="N1514" s="137"/>
      <c r="O1514" s="137"/>
      <c r="P1514" s="100">
        <v>18.95</v>
      </c>
      <c r="Q1514" s="101"/>
      <c r="R1514" s="101"/>
      <c r="S1514" s="101"/>
      <c r="T1514" s="101"/>
      <c r="U1514" s="101"/>
    </row>
    <row r="1515" spans="1:21" s="1" customFormat="1" ht="26.25" hidden="1" customHeight="1" x14ac:dyDescent="0.25">
      <c r="A1515" s="134" t="s">
        <v>439</v>
      </c>
      <c r="B1515" s="135"/>
      <c r="C1515" s="103" t="s">
        <v>1767</v>
      </c>
      <c r="D1515" s="104"/>
      <c r="E1515" s="104"/>
      <c r="F1515" s="11" t="s">
        <v>1813</v>
      </c>
      <c r="G1515" s="143">
        <v>7.97</v>
      </c>
      <c r="H1515" s="137"/>
      <c r="I1515" s="8">
        <v>7.97</v>
      </c>
      <c r="J1515" s="143">
        <v>5.73</v>
      </c>
      <c r="K1515" s="137"/>
      <c r="L1515" s="137"/>
      <c r="M1515" s="137"/>
      <c r="N1515" s="137"/>
      <c r="O1515" s="137"/>
      <c r="P1515" s="100">
        <v>13.7</v>
      </c>
      <c r="Q1515" s="101"/>
      <c r="R1515" s="101"/>
      <c r="S1515" s="101"/>
      <c r="T1515" s="101"/>
      <c r="U1515" s="101"/>
    </row>
    <row r="1516" spans="1:21" s="1" customFormat="1" ht="21" hidden="1" customHeight="1" x14ac:dyDescent="0.25">
      <c r="A1516" s="134" t="s">
        <v>58</v>
      </c>
      <c r="B1516" s="135"/>
      <c r="C1516" s="163" t="s">
        <v>1768</v>
      </c>
      <c r="D1516" s="164"/>
      <c r="E1516" s="164"/>
      <c r="F1516" s="9"/>
      <c r="G1516" s="137"/>
      <c r="H1516" s="137"/>
      <c r="I1516" s="10"/>
      <c r="J1516" s="137"/>
      <c r="K1516" s="137"/>
      <c r="L1516" s="137"/>
      <c r="M1516" s="137"/>
      <c r="N1516" s="137"/>
      <c r="O1516" s="137"/>
      <c r="P1516" s="101"/>
      <c r="Q1516" s="101"/>
      <c r="R1516" s="101"/>
      <c r="S1516" s="101"/>
      <c r="T1516" s="101"/>
      <c r="U1516" s="101"/>
    </row>
    <row r="1517" spans="1:21" s="1" customFormat="1" ht="38.25" hidden="1" customHeight="1" x14ac:dyDescent="0.25">
      <c r="A1517" s="134" t="s">
        <v>122</v>
      </c>
      <c r="B1517" s="135"/>
      <c r="C1517" s="103" t="s">
        <v>1769</v>
      </c>
      <c r="D1517" s="104"/>
      <c r="E1517" s="104"/>
      <c r="F1517" s="11" t="s">
        <v>1813</v>
      </c>
      <c r="G1517" s="143">
        <v>25.16</v>
      </c>
      <c r="H1517" s="137"/>
      <c r="I1517" s="8">
        <v>25.16</v>
      </c>
      <c r="J1517" s="143">
        <v>6.02</v>
      </c>
      <c r="K1517" s="137"/>
      <c r="L1517" s="137"/>
      <c r="M1517" s="137"/>
      <c r="N1517" s="137"/>
      <c r="O1517" s="137"/>
      <c r="P1517" s="100">
        <v>31.18</v>
      </c>
      <c r="Q1517" s="101"/>
      <c r="R1517" s="101"/>
      <c r="S1517" s="101"/>
      <c r="T1517" s="101"/>
      <c r="U1517" s="101"/>
    </row>
    <row r="1518" spans="1:21" s="1" customFormat="1" ht="27.75" hidden="1" customHeight="1" x14ac:dyDescent="0.25">
      <c r="A1518" s="134" t="s">
        <v>123</v>
      </c>
      <c r="B1518" s="135"/>
      <c r="C1518" s="103" t="s">
        <v>1770</v>
      </c>
      <c r="D1518" s="104"/>
      <c r="E1518" s="104"/>
      <c r="F1518" s="11" t="s">
        <v>1813</v>
      </c>
      <c r="G1518" s="143">
        <v>14.8</v>
      </c>
      <c r="H1518" s="137"/>
      <c r="I1518" s="8">
        <v>14.8</v>
      </c>
      <c r="J1518" s="143">
        <v>6.02</v>
      </c>
      <c r="K1518" s="137"/>
      <c r="L1518" s="137"/>
      <c r="M1518" s="137"/>
      <c r="N1518" s="137"/>
      <c r="O1518" s="137"/>
      <c r="P1518" s="100">
        <v>20.82</v>
      </c>
      <c r="Q1518" s="101"/>
      <c r="R1518" s="101"/>
      <c r="S1518" s="101"/>
      <c r="T1518" s="101"/>
      <c r="U1518" s="101"/>
    </row>
    <row r="1519" spans="1:21" s="1" customFormat="1" ht="21" hidden="1" customHeight="1" x14ac:dyDescent="0.25">
      <c r="A1519" s="134" t="s">
        <v>59</v>
      </c>
      <c r="B1519" s="135"/>
      <c r="C1519" s="163" t="s">
        <v>1771</v>
      </c>
      <c r="D1519" s="164"/>
      <c r="E1519" s="164"/>
      <c r="F1519" s="9"/>
      <c r="G1519" s="137"/>
      <c r="H1519" s="137"/>
      <c r="I1519" s="10"/>
      <c r="J1519" s="137"/>
      <c r="K1519" s="137"/>
      <c r="L1519" s="137"/>
      <c r="M1519" s="137"/>
      <c r="N1519" s="137"/>
      <c r="O1519" s="137"/>
      <c r="P1519" s="101"/>
      <c r="Q1519" s="101"/>
      <c r="R1519" s="101"/>
      <c r="S1519" s="101"/>
      <c r="T1519" s="101"/>
      <c r="U1519" s="101"/>
    </row>
    <row r="1520" spans="1:21" s="1" customFormat="1" ht="42" hidden="1" customHeight="1" x14ac:dyDescent="0.25">
      <c r="A1520" s="134" t="s">
        <v>127</v>
      </c>
      <c r="B1520" s="135"/>
      <c r="C1520" s="103" t="s">
        <v>1772</v>
      </c>
      <c r="D1520" s="104"/>
      <c r="E1520" s="104"/>
      <c r="F1520" s="11" t="s">
        <v>1813</v>
      </c>
      <c r="G1520" s="143">
        <v>41.44</v>
      </c>
      <c r="H1520" s="137"/>
      <c r="I1520" s="8">
        <v>41.44</v>
      </c>
      <c r="J1520" s="143">
        <v>6.02</v>
      </c>
      <c r="K1520" s="137"/>
      <c r="L1520" s="137"/>
      <c r="M1520" s="137"/>
      <c r="N1520" s="137"/>
      <c r="O1520" s="137"/>
      <c r="P1520" s="100">
        <v>47.46</v>
      </c>
      <c r="Q1520" s="101"/>
      <c r="R1520" s="101"/>
      <c r="S1520" s="101"/>
      <c r="T1520" s="101"/>
      <c r="U1520" s="101"/>
    </row>
    <row r="1521" spans="1:21" s="1" customFormat="1" ht="27" hidden="1" customHeight="1" x14ac:dyDescent="0.25">
      <c r="A1521" s="134" t="s">
        <v>128</v>
      </c>
      <c r="B1521" s="135"/>
      <c r="C1521" s="103" t="s">
        <v>1773</v>
      </c>
      <c r="D1521" s="104"/>
      <c r="E1521" s="104"/>
      <c r="F1521" s="11" t="s">
        <v>1813</v>
      </c>
      <c r="G1521" s="143">
        <v>23.91</v>
      </c>
      <c r="H1521" s="137"/>
      <c r="I1521" s="8">
        <v>23.91</v>
      </c>
      <c r="J1521" s="143">
        <v>6.02</v>
      </c>
      <c r="K1521" s="137"/>
      <c r="L1521" s="137"/>
      <c r="M1521" s="137"/>
      <c r="N1521" s="137"/>
      <c r="O1521" s="137"/>
      <c r="P1521" s="100">
        <v>29.93</v>
      </c>
      <c r="Q1521" s="101"/>
      <c r="R1521" s="101"/>
      <c r="S1521" s="101"/>
      <c r="T1521" s="101"/>
      <c r="U1521" s="101"/>
    </row>
    <row r="1522" spans="1:21" s="1" customFormat="1" ht="35.25" hidden="1" customHeight="1" x14ac:dyDescent="0.25">
      <c r="A1522" s="165">
        <v>2</v>
      </c>
      <c r="B1522" s="166"/>
      <c r="C1522" s="129" t="s">
        <v>1774</v>
      </c>
      <c r="D1522" s="130"/>
      <c r="E1522" s="130"/>
      <c r="F1522" s="4"/>
      <c r="G1522" s="136"/>
      <c r="H1522" s="136"/>
      <c r="I1522" s="5"/>
      <c r="J1522" s="136"/>
      <c r="K1522" s="136"/>
      <c r="L1522" s="136"/>
      <c r="M1522" s="136"/>
      <c r="N1522" s="136"/>
      <c r="O1522" s="136"/>
      <c r="P1522" s="126"/>
      <c r="Q1522" s="126"/>
      <c r="R1522" s="126"/>
      <c r="S1522" s="126"/>
      <c r="T1522" s="126"/>
      <c r="U1522" s="126"/>
    </row>
    <row r="1523" spans="1:21" s="1" customFormat="1" ht="21" hidden="1" customHeight="1" x14ac:dyDescent="0.25">
      <c r="A1523" s="134" t="s">
        <v>61</v>
      </c>
      <c r="B1523" s="135"/>
      <c r="C1523" s="163" t="s">
        <v>1775</v>
      </c>
      <c r="D1523" s="164"/>
      <c r="E1523" s="164"/>
      <c r="F1523" s="9"/>
      <c r="G1523" s="137"/>
      <c r="H1523" s="137"/>
      <c r="I1523" s="10"/>
      <c r="J1523" s="137"/>
      <c r="K1523" s="137"/>
      <c r="L1523" s="137"/>
      <c r="M1523" s="137"/>
      <c r="N1523" s="137"/>
      <c r="O1523" s="137"/>
      <c r="P1523" s="101"/>
      <c r="Q1523" s="101"/>
      <c r="R1523" s="101"/>
      <c r="S1523" s="101"/>
      <c r="T1523" s="101"/>
      <c r="U1523" s="101"/>
    </row>
    <row r="1524" spans="1:21" s="1" customFormat="1" ht="37.5" hidden="1" customHeight="1" x14ac:dyDescent="0.25">
      <c r="A1524" s="134" t="s">
        <v>190</v>
      </c>
      <c r="B1524" s="135"/>
      <c r="C1524" s="103" t="s">
        <v>1776</v>
      </c>
      <c r="D1524" s="104"/>
      <c r="E1524" s="104"/>
      <c r="F1524" s="11" t="s">
        <v>1813</v>
      </c>
      <c r="G1524" s="143">
        <v>25.38</v>
      </c>
      <c r="H1524" s="137"/>
      <c r="I1524" s="8">
        <v>25.38</v>
      </c>
      <c r="J1524" s="143">
        <v>6.39</v>
      </c>
      <c r="K1524" s="137"/>
      <c r="L1524" s="137"/>
      <c r="M1524" s="137"/>
      <c r="N1524" s="137"/>
      <c r="O1524" s="137"/>
      <c r="P1524" s="100">
        <v>31.77</v>
      </c>
      <c r="Q1524" s="101"/>
      <c r="R1524" s="101"/>
      <c r="S1524" s="101"/>
      <c r="T1524" s="101"/>
      <c r="U1524" s="101"/>
    </row>
    <row r="1525" spans="1:21" s="1" customFormat="1" ht="28.5" hidden="1" customHeight="1" x14ac:dyDescent="0.25">
      <c r="A1525" s="134" t="s">
        <v>191</v>
      </c>
      <c r="B1525" s="135"/>
      <c r="C1525" s="103" t="s">
        <v>1777</v>
      </c>
      <c r="D1525" s="104"/>
      <c r="E1525" s="104"/>
      <c r="F1525" s="11" t="s">
        <v>1813</v>
      </c>
      <c r="G1525" s="143">
        <v>14.8</v>
      </c>
      <c r="H1525" s="137"/>
      <c r="I1525" s="8">
        <v>14.8</v>
      </c>
      <c r="J1525" s="143">
        <v>6.39</v>
      </c>
      <c r="K1525" s="137"/>
      <c r="L1525" s="137"/>
      <c r="M1525" s="137"/>
      <c r="N1525" s="137"/>
      <c r="O1525" s="137"/>
      <c r="P1525" s="100">
        <v>21.19</v>
      </c>
      <c r="Q1525" s="101"/>
      <c r="R1525" s="101"/>
      <c r="S1525" s="101"/>
      <c r="T1525" s="101"/>
      <c r="U1525" s="101"/>
    </row>
    <row r="1526" spans="1:21" s="1" customFormat="1" ht="21" hidden="1" customHeight="1" x14ac:dyDescent="0.25">
      <c r="A1526" s="134" t="s">
        <v>62</v>
      </c>
      <c r="B1526" s="135"/>
      <c r="C1526" s="163" t="s">
        <v>1778</v>
      </c>
      <c r="D1526" s="164"/>
      <c r="E1526" s="164"/>
      <c r="F1526" s="9"/>
      <c r="G1526" s="137"/>
      <c r="H1526" s="137"/>
      <c r="I1526" s="10"/>
      <c r="J1526" s="137"/>
      <c r="K1526" s="137"/>
      <c r="L1526" s="137"/>
      <c r="M1526" s="137"/>
      <c r="N1526" s="137"/>
      <c r="O1526" s="137"/>
      <c r="P1526" s="101"/>
      <c r="Q1526" s="101"/>
      <c r="R1526" s="101"/>
      <c r="S1526" s="101"/>
      <c r="T1526" s="101"/>
      <c r="U1526" s="101"/>
    </row>
    <row r="1527" spans="1:21" s="1" customFormat="1" ht="43.5" hidden="1" customHeight="1" x14ac:dyDescent="0.25">
      <c r="A1527" s="134" t="s">
        <v>196</v>
      </c>
      <c r="B1527" s="135"/>
      <c r="C1527" s="103" t="s">
        <v>1779</v>
      </c>
      <c r="D1527" s="104"/>
      <c r="E1527" s="104"/>
      <c r="F1527" s="11" t="s">
        <v>1813</v>
      </c>
      <c r="G1527" s="143">
        <v>25.38</v>
      </c>
      <c r="H1527" s="137"/>
      <c r="I1527" s="8">
        <v>25.38</v>
      </c>
      <c r="J1527" s="143">
        <v>6.39</v>
      </c>
      <c r="K1527" s="137"/>
      <c r="L1527" s="137"/>
      <c r="M1527" s="137"/>
      <c r="N1527" s="137"/>
      <c r="O1527" s="137"/>
      <c r="P1527" s="100">
        <v>31.77</v>
      </c>
      <c r="Q1527" s="101"/>
      <c r="R1527" s="101"/>
      <c r="S1527" s="101"/>
      <c r="T1527" s="101"/>
      <c r="U1527" s="101"/>
    </row>
    <row r="1528" spans="1:21" s="1" customFormat="1" ht="27" hidden="1" customHeight="1" x14ac:dyDescent="0.25">
      <c r="A1528" s="134" t="s">
        <v>197</v>
      </c>
      <c r="B1528" s="135"/>
      <c r="C1528" s="103" t="s">
        <v>1780</v>
      </c>
      <c r="D1528" s="104"/>
      <c r="E1528" s="104"/>
      <c r="F1528" s="11" t="s">
        <v>1813</v>
      </c>
      <c r="G1528" s="143">
        <v>14.8</v>
      </c>
      <c r="H1528" s="137"/>
      <c r="I1528" s="8">
        <v>14.8</v>
      </c>
      <c r="J1528" s="143">
        <v>6.39</v>
      </c>
      <c r="K1528" s="137"/>
      <c r="L1528" s="137"/>
      <c r="M1528" s="137"/>
      <c r="N1528" s="137"/>
      <c r="O1528" s="137"/>
      <c r="P1528" s="100">
        <v>21.19</v>
      </c>
      <c r="Q1528" s="101"/>
      <c r="R1528" s="101"/>
      <c r="S1528" s="101"/>
      <c r="T1528" s="101"/>
      <c r="U1528" s="101"/>
    </row>
    <row r="1529" spans="1:21" s="1" customFormat="1" ht="21" hidden="1" customHeight="1" x14ac:dyDescent="0.25">
      <c r="A1529" s="134" t="s">
        <v>63</v>
      </c>
      <c r="B1529" s="135"/>
      <c r="C1529" s="163" t="s">
        <v>1781</v>
      </c>
      <c r="D1529" s="164"/>
      <c r="E1529" s="164"/>
      <c r="F1529" s="9"/>
      <c r="G1529" s="137"/>
      <c r="H1529" s="137"/>
      <c r="I1529" s="10"/>
      <c r="J1529" s="137"/>
      <c r="K1529" s="137"/>
      <c r="L1529" s="137"/>
      <c r="M1529" s="137"/>
      <c r="N1529" s="137"/>
      <c r="O1529" s="137"/>
      <c r="P1529" s="101"/>
      <c r="Q1529" s="101"/>
      <c r="R1529" s="101"/>
      <c r="S1529" s="101"/>
      <c r="T1529" s="101"/>
      <c r="U1529" s="101"/>
    </row>
    <row r="1530" spans="1:21" s="1" customFormat="1" ht="49.5" hidden="1" customHeight="1" x14ac:dyDescent="0.25">
      <c r="A1530" s="134" t="s">
        <v>204</v>
      </c>
      <c r="B1530" s="135"/>
      <c r="C1530" s="103" t="s">
        <v>1782</v>
      </c>
      <c r="D1530" s="104"/>
      <c r="E1530" s="104"/>
      <c r="F1530" s="11" t="s">
        <v>1813</v>
      </c>
      <c r="G1530" s="143">
        <v>31.4</v>
      </c>
      <c r="H1530" s="137"/>
      <c r="I1530" s="8">
        <v>31.4</v>
      </c>
      <c r="J1530" s="143">
        <v>6.39</v>
      </c>
      <c r="K1530" s="137"/>
      <c r="L1530" s="137"/>
      <c r="M1530" s="137"/>
      <c r="N1530" s="137"/>
      <c r="O1530" s="137"/>
      <c r="P1530" s="100">
        <v>37.79</v>
      </c>
      <c r="Q1530" s="101"/>
      <c r="R1530" s="101"/>
      <c r="S1530" s="101"/>
      <c r="T1530" s="101"/>
      <c r="U1530" s="101"/>
    </row>
    <row r="1531" spans="1:21" s="1" customFormat="1" ht="41.25" hidden="1" customHeight="1" x14ac:dyDescent="0.25">
      <c r="A1531" s="134" t="s">
        <v>205</v>
      </c>
      <c r="B1531" s="135"/>
      <c r="C1531" s="103" t="s">
        <v>1783</v>
      </c>
      <c r="D1531" s="104"/>
      <c r="E1531" s="104"/>
      <c r="F1531" s="11" t="s">
        <v>1813</v>
      </c>
      <c r="G1531" s="143">
        <v>18.22</v>
      </c>
      <c r="H1531" s="137"/>
      <c r="I1531" s="8">
        <v>18.22</v>
      </c>
      <c r="J1531" s="143">
        <v>6.39</v>
      </c>
      <c r="K1531" s="137"/>
      <c r="L1531" s="137"/>
      <c r="M1531" s="137"/>
      <c r="N1531" s="137"/>
      <c r="O1531" s="137"/>
      <c r="P1531" s="100">
        <v>24.61</v>
      </c>
      <c r="Q1531" s="101"/>
      <c r="R1531" s="101"/>
      <c r="S1531" s="101"/>
      <c r="T1531" s="101"/>
      <c r="U1531" s="101"/>
    </row>
    <row r="1532" spans="1:21" s="1" customFormat="1" ht="27" hidden="1" customHeight="1" x14ac:dyDescent="0.25">
      <c r="A1532" s="134" t="s">
        <v>64</v>
      </c>
      <c r="B1532" s="135"/>
      <c r="C1532" s="163" t="s">
        <v>1784</v>
      </c>
      <c r="D1532" s="164"/>
      <c r="E1532" s="164"/>
      <c r="F1532" s="9"/>
      <c r="G1532" s="137"/>
      <c r="H1532" s="137"/>
      <c r="I1532" s="10"/>
      <c r="J1532" s="137"/>
      <c r="K1532" s="137"/>
      <c r="L1532" s="137"/>
      <c r="M1532" s="137"/>
      <c r="N1532" s="137"/>
      <c r="O1532" s="137"/>
      <c r="P1532" s="101"/>
      <c r="Q1532" s="101"/>
      <c r="R1532" s="101"/>
      <c r="S1532" s="101"/>
      <c r="T1532" s="101"/>
      <c r="U1532" s="101"/>
    </row>
    <row r="1533" spans="1:21" s="1" customFormat="1" ht="64.5" hidden="1" customHeight="1" x14ac:dyDescent="0.25">
      <c r="A1533" s="134" t="s">
        <v>206</v>
      </c>
      <c r="B1533" s="135"/>
      <c r="C1533" s="103" t="s">
        <v>1785</v>
      </c>
      <c r="D1533" s="104"/>
      <c r="E1533" s="104"/>
      <c r="F1533" s="11" t="s">
        <v>1813</v>
      </c>
      <c r="G1533" s="143">
        <v>37.42</v>
      </c>
      <c r="H1533" s="137"/>
      <c r="I1533" s="8">
        <v>37.42</v>
      </c>
      <c r="J1533" s="143">
        <v>6.39</v>
      </c>
      <c r="K1533" s="137"/>
      <c r="L1533" s="137"/>
      <c r="M1533" s="137"/>
      <c r="N1533" s="137"/>
      <c r="O1533" s="137"/>
      <c r="P1533" s="100">
        <v>43.81</v>
      </c>
      <c r="Q1533" s="101"/>
      <c r="R1533" s="101"/>
      <c r="S1533" s="101"/>
      <c r="T1533" s="101"/>
      <c r="U1533" s="101"/>
    </row>
    <row r="1534" spans="1:21" s="1" customFormat="1" ht="37.5" hidden="1" customHeight="1" x14ac:dyDescent="0.25">
      <c r="A1534" s="134" t="s">
        <v>207</v>
      </c>
      <c r="B1534" s="135"/>
      <c r="C1534" s="103" t="s">
        <v>1786</v>
      </c>
      <c r="D1534" s="104"/>
      <c r="E1534" s="104"/>
      <c r="F1534" s="11" t="s">
        <v>1813</v>
      </c>
      <c r="G1534" s="143">
        <v>21.63</v>
      </c>
      <c r="H1534" s="137"/>
      <c r="I1534" s="8">
        <v>21.63</v>
      </c>
      <c r="J1534" s="143">
        <v>6.39</v>
      </c>
      <c r="K1534" s="137"/>
      <c r="L1534" s="137"/>
      <c r="M1534" s="137"/>
      <c r="N1534" s="137"/>
      <c r="O1534" s="137"/>
      <c r="P1534" s="100">
        <v>28.02</v>
      </c>
      <c r="Q1534" s="101"/>
      <c r="R1534" s="101"/>
      <c r="S1534" s="101"/>
      <c r="T1534" s="101"/>
      <c r="U1534" s="101"/>
    </row>
    <row r="1535" spans="1:21" s="1" customFormat="1" ht="21" hidden="1" customHeight="1" x14ac:dyDescent="0.25">
      <c r="A1535" s="134" t="s">
        <v>65</v>
      </c>
      <c r="B1535" s="135"/>
      <c r="C1535" s="163" t="s">
        <v>1787</v>
      </c>
      <c r="D1535" s="164"/>
      <c r="E1535" s="164"/>
      <c r="F1535" s="9"/>
      <c r="G1535" s="137"/>
      <c r="H1535" s="137"/>
      <c r="I1535" s="10"/>
      <c r="J1535" s="137"/>
      <c r="K1535" s="137"/>
      <c r="L1535" s="137"/>
      <c r="M1535" s="137"/>
      <c r="N1535" s="137"/>
      <c r="O1535" s="137"/>
      <c r="P1535" s="101"/>
      <c r="Q1535" s="101"/>
      <c r="R1535" s="101"/>
      <c r="S1535" s="101"/>
      <c r="T1535" s="101"/>
      <c r="U1535" s="101"/>
    </row>
    <row r="1536" spans="1:21" s="1" customFormat="1" ht="27" hidden="1" customHeight="1" x14ac:dyDescent="0.25">
      <c r="A1536" s="134" t="s">
        <v>208</v>
      </c>
      <c r="B1536" s="135"/>
      <c r="C1536" s="103" t="s">
        <v>1788</v>
      </c>
      <c r="D1536" s="104"/>
      <c r="E1536" s="104"/>
      <c r="F1536" s="11" t="s">
        <v>1813</v>
      </c>
      <c r="G1536" s="143">
        <v>13.68</v>
      </c>
      <c r="H1536" s="137"/>
      <c r="I1536" s="8">
        <v>13.68</v>
      </c>
      <c r="J1536" s="143">
        <v>6.16</v>
      </c>
      <c r="K1536" s="137"/>
      <c r="L1536" s="137"/>
      <c r="M1536" s="137"/>
      <c r="N1536" s="137"/>
      <c r="O1536" s="137"/>
      <c r="P1536" s="100">
        <v>19.84</v>
      </c>
      <c r="Q1536" s="101"/>
      <c r="R1536" s="101"/>
      <c r="S1536" s="101"/>
      <c r="T1536" s="101"/>
      <c r="U1536" s="101"/>
    </row>
    <row r="1537" spans="1:21" s="1" customFormat="1" ht="21" hidden="1" customHeight="1" x14ac:dyDescent="0.25">
      <c r="A1537" s="134" t="s">
        <v>66</v>
      </c>
      <c r="B1537" s="135"/>
      <c r="C1537" s="163" t="s">
        <v>1789</v>
      </c>
      <c r="D1537" s="164"/>
      <c r="E1537" s="164"/>
      <c r="F1537" s="9"/>
      <c r="G1537" s="137"/>
      <c r="H1537" s="137"/>
      <c r="I1537" s="10"/>
      <c r="J1537" s="137"/>
      <c r="K1537" s="137"/>
      <c r="L1537" s="137"/>
      <c r="M1537" s="137"/>
      <c r="N1537" s="137"/>
      <c r="O1537" s="137"/>
      <c r="P1537" s="101"/>
      <c r="Q1537" s="101"/>
      <c r="R1537" s="101"/>
      <c r="S1537" s="101"/>
      <c r="T1537" s="101"/>
      <c r="U1537" s="101"/>
    </row>
    <row r="1538" spans="1:21" s="1" customFormat="1" ht="39" hidden="1" customHeight="1" x14ac:dyDescent="0.25">
      <c r="A1538" s="134" t="s">
        <v>209</v>
      </c>
      <c r="B1538" s="135"/>
      <c r="C1538" s="103" t="s">
        <v>1790</v>
      </c>
      <c r="D1538" s="104"/>
      <c r="E1538" s="104"/>
      <c r="F1538" s="11" t="s">
        <v>1813</v>
      </c>
      <c r="G1538" s="143">
        <v>17.2</v>
      </c>
      <c r="H1538" s="137"/>
      <c r="I1538" s="8">
        <v>17.2</v>
      </c>
      <c r="J1538" s="143">
        <v>5.73</v>
      </c>
      <c r="K1538" s="137"/>
      <c r="L1538" s="137"/>
      <c r="M1538" s="137"/>
      <c r="N1538" s="137"/>
      <c r="O1538" s="137"/>
      <c r="P1538" s="100">
        <v>22.93</v>
      </c>
      <c r="Q1538" s="101"/>
      <c r="R1538" s="101"/>
      <c r="S1538" s="101"/>
      <c r="T1538" s="101"/>
      <c r="U1538" s="101"/>
    </row>
    <row r="1539" spans="1:21" s="1" customFormat="1" ht="27.75" hidden="1" customHeight="1" x14ac:dyDescent="0.25">
      <c r="A1539" s="134" t="s">
        <v>815</v>
      </c>
      <c r="B1539" s="135"/>
      <c r="C1539" s="103" t="s">
        <v>1791</v>
      </c>
      <c r="D1539" s="104"/>
      <c r="E1539" s="104"/>
      <c r="F1539" s="11" t="s">
        <v>1813</v>
      </c>
      <c r="G1539" s="143">
        <v>10.25</v>
      </c>
      <c r="H1539" s="137"/>
      <c r="I1539" s="8">
        <v>10.25</v>
      </c>
      <c r="J1539" s="143">
        <v>5.73</v>
      </c>
      <c r="K1539" s="137"/>
      <c r="L1539" s="137"/>
      <c r="M1539" s="137"/>
      <c r="N1539" s="137"/>
      <c r="O1539" s="137"/>
      <c r="P1539" s="100">
        <v>15.98</v>
      </c>
      <c r="Q1539" s="101"/>
      <c r="R1539" s="101"/>
      <c r="S1539" s="101"/>
      <c r="T1539" s="101"/>
      <c r="U1539" s="101"/>
    </row>
    <row r="1540" spans="1:21" s="1" customFormat="1" ht="21" hidden="1" customHeight="1" x14ac:dyDescent="0.25">
      <c r="A1540" s="134" t="s">
        <v>67</v>
      </c>
      <c r="B1540" s="135"/>
      <c r="C1540" s="163" t="s">
        <v>1792</v>
      </c>
      <c r="D1540" s="164"/>
      <c r="E1540" s="164"/>
      <c r="F1540" s="9"/>
      <c r="G1540" s="137"/>
      <c r="H1540" s="137"/>
      <c r="I1540" s="10"/>
      <c r="J1540" s="137"/>
      <c r="K1540" s="137"/>
      <c r="L1540" s="137"/>
      <c r="M1540" s="137"/>
      <c r="N1540" s="137"/>
      <c r="O1540" s="137"/>
      <c r="P1540" s="101"/>
      <c r="Q1540" s="101"/>
      <c r="R1540" s="101"/>
      <c r="S1540" s="101"/>
      <c r="T1540" s="101"/>
      <c r="U1540" s="101"/>
    </row>
    <row r="1541" spans="1:21" s="1" customFormat="1" ht="38.25" hidden="1" customHeight="1" x14ac:dyDescent="0.25">
      <c r="A1541" s="134" t="s">
        <v>210</v>
      </c>
      <c r="B1541" s="135"/>
      <c r="C1541" s="103" t="s">
        <v>1793</v>
      </c>
      <c r="D1541" s="104"/>
      <c r="E1541" s="104"/>
      <c r="F1541" s="11" t="s">
        <v>1813</v>
      </c>
      <c r="G1541" s="143">
        <v>37.42</v>
      </c>
      <c r="H1541" s="137"/>
      <c r="I1541" s="8">
        <v>37.42</v>
      </c>
      <c r="J1541" s="143">
        <v>6.02</v>
      </c>
      <c r="K1541" s="137"/>
      <c r="L1541" s="137"/>
      <c r="M1541" s="137"/>
      <c r="N1541" s="137"/>
      <c r="O1541" s="137"/>
      <c r="P1541" s="100">
        <v>43.44</v>
      </c>
      <c r="Q1541" s="101"/>
      <c r="R1541" s="101"/>
      <c r="S1541" s="101"/>
      <c r="T1541" s="101"/>
      <c r="U1541" s="101"/>
    </row>
    <row r="1542" spans="1:21" s="1" customFormat="1" ht="29.25" hidden="1" customHeight="1" x14ac:dyDescent="0.25">
      <c r="A1542" s="134" t="s">
        <v>816</v>
      </c>
      <c r="B1542" s="135"/>
      <c r="C1542" s="103" t="s">
        <v>1794</v>
      </c>
      <c r="D1542" s="104"/>
      <c r="E1542" s="104"/>
      <c r="F1542" s="11" t="s">
        <v>1813</v>
      </c>
      <c r="G1542" s="143">
        <v>21.63</v>
      </c>
      <c r="H1542" s="137"/>
      <c r="I1542" s="8">
        <v>21.63</v>
      </c>
      <c r="J1542" s="143">
        <v>6.02</v>
      </c>
      <c r="K1542" s="137"/>
      <c r="L1542" s="137"/>
      <c r="M1542" s="137"/>
      <c r="N1542" s="137"/>
      <c r="O1542" s="137"/>
      <c r="P1542" s="100">
        <v>27.65</v>
      </c>
      <c r="Q1542" s="101"/>
      <c r="R1542" s="101"/>
      <c r="S1542" s="101"/>
      <c r="T1542" s="101"/>
      <c r="U1542" s="101"/>
    </row>
    <row r="1543" spans="1:21" s="1" customFormat="1" ht="21" hidden="1" customHeight="1" x14ac:dyDescent="0.25">
      <c r="A1543" s="134" t="s">
        <v>68</v>
      </c>
      <c r="B1543" s="135"/>
      <c r="C1543" s="163" t="s">
        <v>1795</v>
      </c>
      <c r="D1543" s="164"/>
      <c r="E1543" s="164"/>
      <c r="F1543" s="9"/>
      <c r="G1543" s="137"/>
      <c r="H1543" s="137"/>
      <c r="I1543" s="10"/>
      <c r="J1543" s="137"/>
      <c r="K1543" s="137"/>
      <c r="L1543" s="137"/>
      <c r="M1543" s="137"/>
      <c r="N1543" s="137"/>
      <c r="O1543" s="137"/>
      <c r="P1543" s="101"/>
      <c r="Q1543" s="101"/>
      <c r="R1543" s="101"/>
      <c r="S1543" s="101"/>
      <c r="T1543" s="101"/>
      <c r="U1543" s="101"/>
    </row>
    <row r="1544" spans="1:21" s="1" customFormat="1" ht="39" hidden="1" customHeight="1" x14ac:dyDescent="0.25">
      <c r="A1544" s="134" t="s">
        <v>817</v>
      </c>
      <c r="B1544" s="135"/>
      <c r="C1544" s="103" t="s">
        <v>1796</v>
      </c>
      <c r="D1544" s="104"/>
      <c r="E1544" s="104"/>
      <c r="F1544" s="11" t="s">
        <v>1813</v>
      </c>
      <c r="G1544" s="143">
        <v>61.51</v>
      </c>
      <c r="H1544" s="137"/>
      <c r="I1544" s="8">
        <v>61.51</v>
      </c>
      <c r="J1544" s="143">
        <v>6.02</v>
      </c>
      <c r="K1544" s="137"/>
      <c r="L1544" s="137"/>
      <c r="M1544" s="137"/>
      <c r="N1544" s="137"/>
      <c r="O1544" s="137"/>
      <c r="P1544" s="100">
        <v>67.53</v>
      </c>
      <c r="Q1544" s="101"/>
      <c r="R1544" s="101"/>
      <c r="S1544" s="101"/>
      <c r="T1544" s="101"/>
      <c r="U1544" s="101"/>
    </row>
    <row r="1545" spans="1:21" s="1" customFormat="1" ht="29.25" hidden="1" customHeight="1" x14ac:dyDescent="0.25">
      <c r="A1545" s="134" t="s">
        <v>818</v>
      </c>
      <c r="B1545" s="135"/>
      <c r="C1545" s="103" t="s">
        <v>1797</v>
      </c>
      <c r="D1545" s="104"/>
      <c r="E1545" s="104"/>
      <c r="F1545" s="11" t="s">
        <v>1813</v>
      </c>
      <c r="G1545" s="143">
        <v>35.29</v>
      </c>
      <c r="H1545" s="137"/>
      <c r="I1545" s="8">
        <v>35.29</v>
      </c>
      <c r="J1545" s="143">
        <v>6.02</v>
      </c>
      <c r="K1545" s="137"/>
      <c r="L1545" s="137"/>
      <c r="M1545" s="137"/>
      <c r="N1545" s="137"/>
      <c r="O1545" s="137"/>
      <c r="P1545" s="100">
        <v>41.31</v>
      </c>
      <c r="Q1545" s="101"/>
      <c r="R1545" s="101"/>
      <c r="S1545" s="101"/>
      <c r="T1545" s="101"/>
      <c r="U1545" s="101"/>
    </row>
    <row r="1546" spans="1:21" s="1" customFormat="1" ht="18" hidden="1" customHeight="1" x14ac:dyDescent="0.25">
      <c r="A1546" s="165">
        <v>3</v>
      </c>
      <c r="B1546" s="166"/>
      <c r="C1546" s="129" t="s">
        <v>1798</v>
      </c>
      <c r="D1546" s="130"/>
      <c r="E1546" s="130"/>
      <c r="F1546" s="4"/>
      <c r="G1546" s="136"/>
      <c r="H1546" s="136"/>
      <c r="I1546" s="5"/>
      <c r="J1546" s="136"/>
      <c r="K1546" s="136"/>
      <c r="L1546" s="136"/>
      <c r="M1546" s="136"/>
      <c r="N1546" s="136"/>
      <c r="O1546" s="136"/>
      <c r="P1546" s="126"/>
      <c r="Q1546" s="126"/>
      <c r="R1546" s="126"/>
      <c r="S1546" s="126"/>
      <c r="T1546" s="126"/>
      <c r="U1546" s="126"/>
    </row>
    <row r="1547" spans="1:21" s="1" customFormat="1" ht="39.75" hidden="1" customHeight="1" x14ac:dyDescent="0.25">
      <c r="A1547" s="134" t="s">
        <v>5</v>
      </c>
      <c r="B1547" s="135"/>
      <c r="C1547" s="163" t="s">
        <v>1799</v>
      </c>
      <c r="D1547" s="164"/>
      <c r="E1547" s="164"/>
      <c r="F1547" s="9"/>
      <c r="G1547" s="137"/>
      <c r="H1547" s="137"/>
      <c r="I1547" s="10"/>
      <c r="J1547" s="137"/>
      <c r="K1547" s="137"/>
      <c r="L1547" s="137"/>
      <c r="M1547" s="137"/>
      <c r="N1547" s="137"/>
      <c r="O1547" s="137"/>
      <c r="P1547" s="101"/>
      <c r="Q1547" s="101"/>
      <c r="R1547" s="101"/>
      <c r="S1547" s="101"/>
      <c r="T1547" s="101"/>
      <c r="U1547" s="101"/>
    </row>
    <row r="1548" spans="1:21" s="1" customFormat="1" ht="61.5" hidden="1" customHeight="1" x14ac:dyDescent="0.25">
      <c r="A1548" s="134" t="s">
        <v>6</v>
      </c>
      <c r="B1548" s="135"/>
      <c r="C1548" s="103" t="s">
        <v>1800</v>
      </c>
      <c r="D1548" s="104"/>
      <c r="E1548" s="104"/>
      <c r="F1548" s="11" t="s">
        <v>1813</v>
      </c>
      <c r="G1548" s="143">
        <v>6.45</v>
      </c>
      <c r="H1548" s="137"/>
      <c r="I1548" s="8">
        <v>6.45</v>
      </c>
      <c r="J1548" s="137"/>
      <c r="K1548" s="137"/>
      <c r="L1548" s="137"/>
      <c r="M1548" s="137"/>
      <c r="N1548" s="137"/>
      <c r="O1548" s="137"/>
      <c r="P1548" s="100">
        <v>6.45</v>
      </c>
      <c r="Q1548" s="101"/>
      <c r="R1548" s="101"/>
      <c r="S1548" s="101"/>
      <c r="T1548" s="101"/>
      <c r="U1548" s="101"/>
    </row>
    <row r="1549" spans="1:21" s="1" customFormat="1" ht="51" hidden="1" customHeight="1" x14ac:dyDescent="0.25">
      <c r="A1549" s="134" t="s">
        <v>7</v>
      </c>
      <c r="B1549" s="135"/>
      <c r="C1549" s="103" t="s">
        <v>1801</v>
      </c>
      <c r="D1549" s="104"/>
      <c r="E1549" s="104"/>
      <c r="F1549" s="11" t="s">
        <v>1813</v>
      </c>
      <c r="G1549" s="143">
        <v>3.83</v>
      </c>
      <c r="H1549" s="137"/>
      <c r="I1549" s="8">
        <v>3.83</v>
      </c>
      <c r="J1549" s="137"/>
      <c r="K1549" s="137"/>
      <c r="L1549" s="137"/>
      <c r="M1549" s="137"/>
      <c r="N1549" s="137"/>
      <c r="O1549" s="137"/>
      <c r="P1549" s="100">
        <v>3.83</v>
      </c>
      <c r="Q1549" s="101"/>
      <c r="R1549" s="101"/>
      <c r="S1549" s="101"/>
      <c r="T1549" s="101"/>
      <c r="U1549" s="101"/>
    </row>
    <row r="1550" spans="1:21" s="1" customFormat="1" ht="39.75" hidden="1" customHeight="1" x14ac:dyDescent="0.25">
      <c r="A1550" s="134" t="s">
        <v>8</v>
      </c>
      <c r="B1550" s="135"/>
      <c r="C1550" s="163" t="s">
        <v>1802</v>
      </c>
      <c r="D1550" s="164"/>
      <c r="E1550" s="164"/>
      <c r="F1550" s="9"/>
      <c r="G1550" s="137"/>
      <c r="H1550" s="137"/>
      <c r="I1550" s="10"/>
      <c r="J1550" s="137"/>
      <c r="K1550" s="137"/>
      <c r="L1550" s="137"/>
      <c r="M1550" s="137"/>
      <c r="N1550" s="137"/>
      <c r="O1550" s="137"/>
      <c r="P1550" s="101"/>
      <c r="Q1550" s="101"/>
      <c r="R1550" s="101"/>
      <c r="S1550" s="101"/>
      <c r="T1550" s="101"/>
      <c r="U1550" s="101"/>
    </row>
    <row r="1551" spans="1:21" s="1" customFormat="1" ht="65.25" hidden="1" customHeight="1" x14ac:dyDescent="0.25">
      <c r="A1551" s="134" t="s">
        <v>9</v>
      </c>
      <c r="B1551" s="135"/>
      <c r="C1551" s="103" t="s">
        <v>1803</v>
      </c>
      <c r="D1551" s="104"/>
      <c r="E1551" s="104"/>
      <c r="F1551" s="11" t="s">
        <v>1813</v>
      </c>
      <c r="G1551" s="143">
        <v>6.45</v>
      </c>
      <c r="H1551" s="137"/>
      <c r="I1551" s="8">
        <v>6.45</v>
      </c>
      <c r="J1551" s="137"/>
      <c r="K1551" s="137"/>
      <c r="L1551" s="137"/>
      <c r="M1551" s="137"/>
      <c r="N1551" s="137"/>
      <c r="O1551" s="137"/>
      <c r="P1551" s="100">
        <v>6.45</v>
      </c>
      <c r="Q1551" s="101"/>
      <c r="R1551" s="101"/>
      <c r="S1551" s="101"/>
      <c r="T1551" s="101"/>
      <c r="U1551" s="101"/>
    </row>
    <row r="1552" spans="1:21" s="1" customFormat="1" ht="50.25" hidden="1" customHeight="1" x14ac:dyDescent="0.25">
      <c r="A1552" s="134" t="s">
        <v>10</v>
      </c>
      <c r="B1552" s="135"/>
      <c r="C1552" s="103" t="s">
        <v>1804</v>
      </c>
      <c r="D1552" s="104"/>
      <c r="E1552" s="104"/>
      <c r="F1552" s="11" t="s">
        <v>1813</v>
      </c>
      <c r="G1552" s="143">
        <v>3.83</v>
      </c>
      <c r="H1552" s="137"/>
      <c r="I1552" s="8">
        <v>3.83</v>
      </c>
      <c r="J1552" s="137"/>
      <c r="K1552" s="137"/>
      <c r="L1552" s="137"/>
      <c r="M1552" s="137"/>
      <c r="N1552" s="137"/>
      <c r="O1552" s="137"/>
      <c r="P1552" s="100">
        <v>3.83</v>
      </c>
      <c r="Q1552" s="101"/>
      <c r="R1552" s="101"/>
      <c r="S1552" s="101"/>
      <c r="T1552" s="101"/>
      <c r="U1552" s="101"/>
    </row>
    <row r="1553" spans="1:22" s="1" customFormat="1" ht="18.75" hidden="1" customHeight="1" x14ac:dyDescent="0.25">
      <c r="A1553" s="134" t="s">
        <v>15</v>
      </c>
      <c r="B1553" s="135"/>
      <c r="C1553" s="163" t="s">
        <v>1805</v>
      </c>
      <c r="D1553" s="164"/>
      <c r="E1553" s="164"/>
      <c r="F1553" s="9"/>
      <c r="G1553" s="137"/>
      <c r="H1553" s="137"/>
      <c r="I1553" s="10"/>
      <c r="J1553" s="137"/>
      <c r="K1553" s="137"/>
      <c r="L1553" s="137"/>
      <c r="M1553" s="137"/>
      <c r="N1553" s="137"/>
      <c r="O1553" s="137"/>
      <c r="P1553" s="101"/>
      <c r="Q1553" s="101"/>
      <c r="R1553" s="101"/>
      <c r="S1553" s="101"/>
      <c r="T1553" s="101"/>
      <c r="U1553" s="101"/>
    </row>
    <row r="1554" spans="1:22" s="1" customFormat="1" ht="42" hidden="1" customHeight="1" x14ac:dyDescent="0.25">
      <c r="A1554" s="134" t="s">
        <v>16</v>
      </c>
      <c r="B1554" s="135"/>
      <c r="C1554" s="103" t="s">
        <v>1806</v>
      </c>
      <c r="D1554" s="104"/>
      <c r="E1554" s="104"/>
      <c r="F1554" s="11" t="s">
        <v>1813</v>
      </c>
      <c r="G1554" s="143">
        <v>8.24</v>
      </c>
      <c r="H1554" s="137"/>
      <c r="I1554" s="8">
        <v>8.24</v>
      </c>
      <c r="J1554" s="137"/>
      <c r="K1554" s="137"/>
      <c r="L1554" s="137"/>
      <c r="M1554" s="137"/>
      <c r="N1554" s="137"/>
      <c r="O1554" s="137"/>
      <c r="P1554" s="100">
        <v>8.24</v>
      </c>
      <c r="Q1554" s="101"/>
      <c r="R1554" s="101"/>
      <c r="S1554" s="101"/>
      <c r="T1554" s="101"/>
      <c r="U1554" s="101"/>
    </row>
    <row r="1555" spans="1:22" s="1" customFormat="1" ht="27" hidden="1" customHeight="1" x14ac:dyDescent="0.25">
      <c r="A1555" s="134" t="s">
        <v>17</v>
      </c>
      <c r="B1555" s="135"/>
      <c r="C1555" s="103" t="s">
        <v>1807</v>
      </c>
      <c r="D1555" s="104"/>
      <c r="E1555" s="104"/>
      <c r="F1555" s="11" t="s">
        <v>1813</v>
      </c>
      <c r="G1555" s="143">
        <v>4.93</v>
      </c>
      <c r="H1555" s="137"/>
      <c r="I1555" s="8">
        <v>4.93</v>
      </c>
      <c r="J1555" s="137"/>
      <c r="K1555" s="137"/>
      <c r="L1555" s="137"/>
      <c r="M1555" s="137"/>
      <c r="N1555" s="137"/>
      <c r="O1555" s="137"/>
      <c r="P1555" s="100">
        <v>4.93</v>
      </c>
      <c r="Q1555" s="101"/>
      <c r="R1555" s="101"/>
      <c r="S1555" s="101"/>
      <c r="T1555" s="101"/>
      <c r="U1555" s="101"/>
    </row>
    <row r="1556" spans="1:22" s="1" customFormat="1" ht="27" hidden="1" customHeight="1" x14ac:dyDescent="0.25">
      <c r="A1556" s="134" t="s">
        <v>24</v>
      </c>
      <c r="B1556" s="135"/>
      <c r="C1556" s="163" t="s">
        <v>1808</v>
      </c>
      <c r="D1556" s="164"/>
      <c r="E1556" s="164"/>
      <c r="F1556" s="9"/>
      <c r="G1556" s="137"/>
      <c r="H1556" s="137"/>
      <c r="I1556" s="10"/>
      <c r="J1556" s="137"/>
      <c r="K1556" s="137"/>
      <c r="L1556" s="137"/>
      <c r="M1556" s="137"/>
      <c r="N1556" s="137"/>
      <c r="O1556" s="137"/>
      <c r="P1556" s="101"/>
      <c r="Q1556" s="101"/>
      <c r="R1556" s="101"/>
      <c r="S1556" s="101"/>
      <c r="T1556" s="101"/>
      <c r="U1556" s="101"/>
    </row>
    <row r="1557" spans="1:22" s="1" customFormat="1" ht="40.5" hidden="1" customHeight="1" x14ac:dyDescent="0.25">
      <c r="A1557" s="134" t="s">
        <v>25</v>
      </c>
      <c r="B1557" s="135"/>
      <c r="C1557" s="103" t="s">
        <v>1809</v>
      </c>
      <c r="D1557" s="104"/>
      <c r="E1557" s="104"/>
      <c r="F1557" s="11" t="s">
        <v>1842</v>
      </c>
      <c r="G1557" s="137"/>
      <c r="H1557" s="137"/>
      <c r="I1557" s="10"/>
      <c r="J1557" s="143">
        <v>3.62</v>
      </c>
      <c r="K1557" s="137"/>
      <c r="L1557" s="137"/>
      <c r="M1557" s="137"/>
      <c r="N1557" s="137"/>
      <c r="O1557" s="137"/>
      <c r="P1557" s="100">
        <v>3.62</v>
      </c>
      <c r="Q1557" s="101"/>
      <c r="R1557" s="101"/>
      <c r="S1557" s="101"/>
      <c r="T1557" s="101"/>
      <c r="U1557" s="101"/>
    </row>
    <row r="1558" spans="1:22" s="1" customFormat="1" ht="23.25" hidden="1" customHeight="1" x14ac:dyDescent="0.25">
      <c r="A1558" s="134" t="s">
        <v>819</v>
      </c>
      <c r="B1558" s="135"/>
      <c r="C1558" s="103" t="s">
        <v>1810</v>
      </c>
      <c r="D1558" s="104"/>
      <c r="E1558" s="104"/>
      <c r="F1558" s="11" t="s">
        <v>1830</v>
      </c>
      <c r="G1558" s="137"/>
      <c r="H1558" s="137"/>
      <c r="I1558" s="10"/>
      <c r="J1558" s="143">
        <v>0.51</v>
      </c>
      <c r="K1558" s="137"/>
      <c r="L1558" s="137"/>
      <c r="M1558" s="137"/>
      <c r="N1558" s="137"/>
      <c r="O1558" s="137"/>
      <c r="P1558" s="100">
        <v>0.51</v>
      </c>
      <c r="Q1558" s="101"/>
      <c r="R1558" s="101"/>
      <c r="S1558" s="101"/>
      <c r="T1558" s="101"/>
      <c r="U1558" s="101"/>
    </row>
    <row r="1559" spans="1:22" s="1" customFormat="1" ht="0.75" customHeight="1" x14ac:dyDescent="0.25">
      <c r="F1559" s="3"/>
    </row>
    <row r="1560" spans="1:22" s="1" customFormat="1" ht="27.75" customHeight="1" x14ac:dyDescent="0.25">
      <c r="A1560" s="183" t="s">
        <v>820</v>
      </c>
      <c r="B1560" s="184"/>
      <c r="C1560" s="184"/>
      <c r="D1560" s="184"/>
      <c r="E1560" s="184"/>
      <c r="F1560" s="184"/>
      <c r="G1560" s="184"/>
      <c r="H1560" s="184"/>
      <c r="I1560" s="184"/>
      <c r="J1560" s="184"/>
      <c r="K1560" s="184"/>
      <c r="L1560" s="184"/>
      <c r="M1560" s="184"/>
      <c r="N1560" s="184"/>
      <c r="O1560" s="184"/>
      <c r="P1560" s="184"/>
      <c r="Q1560" s="184"/>
      <c r="R1560" s="184"/>
      <c r="S1560" s="184"/>
      <c r="T1560" s="184"/>
    </row>
    <row r="1561" spans="1:22" s="1" customFormat="1" ht="15" customHeight="1" x14ac:dyDescent="0.25">
      <c r="F1561" s="3"/>
    </row>
    <row r="1562" spans="1:22" s="1" customFormat="1" ht="15" customHeight="1" x14ac:dyDescent="0.25">
      <c r="B1562" s="188" t="s">
        <v>1888</v>
      </c>
      <c r="C1562" s="189"/>
      <c r="D1562" s="189"/>
      <c r="F1562" s="3"/>
      <c r="H1562" s="188" t="s">
        <v>1889</v>
      </c>
      <c r="I1562" s="189"/>
      <c r="J1562" s="189"/>
      <c r="K1562" s="189"/>
      <c r="L1562" s="189"/>
      <c r="M1562" s="189"/>
      <c r="N1562" s="189"/>
      <c r="O1562" s="189"/>
      <c r="P1562" s="189"/>
      <c r="Q1562" s="189"/>
      <c r="R1562" s="189"/>
      <c r="S1562" s="189"/>
      <c r="T1562" s="189"/>
      <c r="U1562" s="189"/>
      <c r="V1562" s="189"/>
    </row>
  </sheetData>
  <mergeCells count="9119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6:B1446"/>
    <mergeCell ref="C1446:E1446"/>
    <mergeCell ref="G1446:H1446"/>
    <mergeCell ref="J1446:M1446"/>
    <mergeCell ref="N1446:O1446"/>
    <mergeCell ref="P1446:U1446"/>
    <mergeCell ref="A1444:U1444"/>
    <mergeCell ref="A1445:B1445"/>
    <mergeCell ref="C1445:E1445"/>
    <mergeCell ref="G1445:H1445"/>
    <mergeCell ref="J1445:M1445"/>
    <mergeCell ref="N1445:O1445"/>
    <mergeCell ref="P1445:U1445"/>
    <mergeCell ref="A1442:B1442"/>
    <mergeCell ref="C1442:E1442"/>
    <mergeCell ref="G1442:H1442"/>
    <mergeCell ref="J1442:M1442"/>
    <mergeCell ref="N1442:O1442"/>
    <mergeCell ref="P1442:U1442"/>
    <mergeCell ref="A1443:B1443"/>
    <mergeCell ref="C1443:E1443"/>
    <mergeCell ref="G1443:H1443"/>
    <mergeCell ref="J1443:M1443"/>
    <mergeCell ref="N1443:O1443"/>
    <mergeCell ref="P1443:U1443"/>
    <mergeCell ref="A1449:B1449"/>
    <mergeCell ref="C1449:E1449"/>
    <mergeCell ref="G1449:H1449"/>
    <mergeCell ref="J1449:M1449"/>
    <mergeCell ref="N1449:O1449"/>
    <mergeCell ref="P1449:U1449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52:B1452"/>
    <mergeCell ref="C1452:E1452"/>
    <mergeCell ref="G1452:H1452"/>
    <mergeCell ref="J1452:M1452"/>
    <mergeCell ref="N1452:O1452"/>
    <mergeCell ref="P1452:U1452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55:B1455"/>
    <mergeCell ref="C1455:E1455"/>
    <mergeCell ref="G1455:H1455"/>
    <mergeCell ref="J1455:M1455"/>
    <mergeCell ref="N1455:O1455"/>
    <mergeCell ref="P1455:U1455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8:B1458"/>
    <mergeCell ref="C1458:E1458"/>
    <mergeCell ref="G1458:H1458"/>
    <mergeCell ref="J1458:M1458"/>
    <mergeCell ref="N1458:O1458"/>
    <mergeCell ref="P1458:U1458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61:B1461"/>
    <mergeCell ref="C1461:E1461"/>
    <mergeCell ref="G1461:H1461"/>
    <mergeCell ref="J1461:M1461"/>
    <mergeCell ref="N1461:O1461"/>
    <mergeCell ref="P1461:U1461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64:B1464"/>
    <mergeCell ref="C1464:E1464"/>
    <mergeCell ref="G1464:H1464"/>
    <mergeCell ref="J1464:M1464"/>
    <mergeCell ref="N1464:O1464"/>
    <mergeCell ref="P1464:U1464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7:B1467"/>
    <mergeCell ref="C1467:E1467"/>
    <mergeCell ref="G1467:H1467"/>
    <mergeCell ref="J1467:M1467"/>
    <mergeCell ref="N1467:O1467"/>
    <mergeCell ref="P1467:U1467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70:B1470"/>
    <mergeCell ref="C1470:E1470"/>
    <mergeCell ref="G1470:H1470"/>
    <mergeCell ref="J1470:M1470"/>
    <mergeCell ref="N1470:O1470"/>
    <mergeCell ref="P1470:U1470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73:B1473"/>
    <mergeCell ref="C1473:E1473"/>
    <mergeCell ref="G1473:H1473"/>
    <mergeCell ref="J1473:M1473"/>
    <mergeCell ref="N1473:O1473"/>
    <mergeCell ref="P1473:U1473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6:B1476"/>
    <mergeCell ref="C1476:E1476"/>
    <mergeCell ref="G1476:H1476"/>
    <mergeCell ref="J1476:M1476"/>
    <mergeCell ref="N1476:O1476"/>
    <mergeCell ref="P1476:U1476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9:B1479"/>
    <mergeCell ref="C1479:E1479"/>
    <mergeCell ref="G1479:H1479"/>
    <mergeCell ref="J1479:M1479"/>
    <mergeCell ref="N1479:O1479"/>
    <mergeCell ref="P1479:U1479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82:B1482"/>
    <mergeCell ref="C1482:E1482"/>
    <mergeCell ref="G1482:H1482"/>
    <mergeCell ref="J1482:M1482"/>
    <mergeCell ref="N1482:O1482"/>
    <mergeCell ref="P1482:U1482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85:B1485"/>
    <mergeCell ref="C1485:E1485"/>
    <mergeCell ref="G1485:H1485"/>
    <mergeCell ref="J1485:M1485"/>
    <mergeCell ref="N1485:O1485"/>
    <mergeCell ref="P1485:U1485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8:B1488"/>
    <mergeCell ref="C1488:E1488"/>
    <mergeCell ref="G1488:H1488"/>
    <mergeCell ref="J1488:M1488"/>
    <mergeCell ref="N1488:O1488"/>
    <mergeCell ref="P1488:U1488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91:B1491"/>
    <mergeCell ref="C1491:E1491"/>
    <mergeCell ref="G1491:H1491"/>
    <mergeCell ref="J1491:M1491"/>
    <mergeCell ref="N1491:O1491"/>
    <mergeCell ref="P1491:U1491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94:B1494"/>
    <mergeCell ref="C1494:E1494"/>
    <mergeCell ref="G1494:H1494"/>
    <mergeCell ref="J1494:M1494"/>
    <mergeCell ref="N1494:O1494"/>
    <mergeCell ref="P1494:U1494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7:B1497"/>
    <mergeCell ref="C1497:E1497"/>
    <mergeCell ref="G1497:H1497"/>
    <mergeCell ref="J1497:M1497"/>
    <mergeCell ref="N1497:O1497"/>
    <mergeCell ref="P1497:U1497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500:U1500"/>
    <mergeCell ref="A1501:B1501"/>
    <mergeCell ref="C1501:E1501"/>
    <mergeCell ref="G1501:H1501"/>
    <mergeCell ref="J1501:M1501"/>
    <mergeCell ref="N1501:O1501"/>
    <mergeCell ref="P1501:U1501"/>
    <mergeCell ref="A1499:B1499"/>
    <mergeCell ref="C1499:E1499"/>
    <mergeCell ref="G1499:H1499"/>
    <mergeCell ref="J1499:M1499"/>
    <mergeCell ref="N1499:O1499"/>
    <mergeCell ref="P1499:U1499"/>
    <mergeCell ref="A1498:B1498"/>
    <mergeCell ref="C1498:E1498"/>
    <mergeCell ref="G1498:H1498"/>
    <mergeCell ref="J1498:M1498"/>
    <mergeCell ref="N1498:O1498"/>
    <mergeCell ref="P1498:U1498"/>
    <mergeCell ref="A1504:B1504"/>
    <mergeCell ref="C1504:E1504"/>
    <mergeCell ref="G1504:H1504"/>
    <mergeCell ref="J1504:M1504"/>
    <mergeCell ref="N1504:O1504"/>
    <mergeCell ref="P1504:U1504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7:B1507"/>
    <mergeCell ref="C1507:E1507"/>
    <mergeCell ref="G1507:H1507"/>
    <mergeCell ref="J1507:M1507"/>
    <mergeCell ref="N1507:O1507"/>
    <mergeCell ref="P1507:U1507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10:B1510"/>
    <mergeCell ref="C1510:E1510"/>
    <mergeCell ref="G1510:H1510"/>
    <mergeCell ref="J1510:M1510"/>
    <mergeCell ref="N1510:O1510"/>
    <mergeCell ref="P1510:U1510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13:B1513"/>
    <mergeCell ref="C1513:E1513"/>
    <mergeCell ref="G1513:H1513"/>
    <mergeCell ref="J1513:M1513"/>
    <mergeCell ref="N1513:O1513"/>
    <mergeCell ref="P1513:U1513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6:B1516"/>
    <mergeCell ref="C1516:E1516"/>
    <mergeCell ref="G1516:H1516"/>
    <mergeCell ref="J1516:M1516"/>
    <mergeCell ref="N1516:O1516"/>
    <mergeCell ref="P1516:U1516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9:B1519"/>
    <mergeCell ref="C1519:E1519"/>
    <mergeCell ref="G1519:H1519"/>
    <mergeCell ref="J1519:M1519"/>
    <mergeCell ref="N1519:O1519"/>
    <mergeCell ref="P1519:U1519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22:B1522"/>
    <mergeCell ref="C1522:E1522"/>
    <mergeCell ref="G1522:H1522"/>
    <mergeCell ref="J1522:M1522"/>
    <mergeCell ref="N1522:O1522"/>
    <mergeCell ref="P1522:U1522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25:B1525"/>
    <mergeCell ref="C1525:E1525"/>
    <mergeCell ref="G1525:H1525"/>
    <mergeCell ref="J1525:M1525"/>
    <mergeCell ref="N1525:O1525"/>
    <mergeCell ref="P1525:U1525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8:B1528"/>
    <mergeCell ref="C1528:E1528"/>
    <mergeCell ref="G1528:H1528"/>
    <mergeCell ref="J1528:M1528"/>
    <mergeCell ref="N1528:O1528"/>
    <mergeCell ref="P1528:U1528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31:B1531"/>
    <mergeCell ref="C1531:E1531"/>
    <mergeCell ref="G1531:H1531"/>
    <mergeCell ref="J1531:M1531"/>
    <mergeCell ref="N1531:O1531"/>
    <mergeCell ref="P1531:U1531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34:B1534"/>
    <mergeCell ref="C1534:E1534"/>
    <mergeCell ref="G1534:H1534"/>
    <mergeCell ref="J1534:M1534"/>
    <mergeCell ref="N1534:O1534"/>
    <mergeCell ref="P1534:U1534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7:B1537"/>
    <mergeCell ref="C1537:E1537"/>
    <mergeCell ref="G1537:H1537"/>
    <mergeCell ref="J1537:M1537"/>
    <mergeCell ref="N1537:O1537"/>
    <mergeCell ref="P1537:U1537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40:B1540"/>
    <mergeCell ref="C1540:E1540"/>
    <mergeCell ref="G1540:H1540"/>
    <mergeCell ref="J1540:M1540"/>
    <mergeCell ref="N1540:O1540"/>
    <mergeCell ref="P1540:U1540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43:B1543"/>
    <mergeCell ref="C1543:E1543"/>
    <mergeCell ref="G1543:H1543"/>
    <mergeCell ref="J1543:M1543"/>
    <mergeCell ref="N1543:O1543"/>
    <mergeCell ref="P1543:U1543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6:B1546"/>
    <mergeCell ref="C1546:E1546"/>
    <mergeCell ref="G1546:H1546"/>
    <mergeCell ref="J1546:M1546"/>
    <mergeCell ref="N1546:O1546"/>
    <mergeCell ref="P1546:U1546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9:B1549"/>
    <mergeCell ref="C1549:E1549"/>
    <mergeCell ref="G1549:H1549"/>
    <mergeCell ref="J1549:M1549"/>
    <mergeCell ref="N1549:O1549"/>
    <mergeCell ref="P1549:U1549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52:B1552"/>
    <mergeCell ref="C1552:E1552"/>
    <mergeCell ref="G1552:H1552"/>
    <mergeCell ref="J1552:M1552"/>
    <mergeCell ref="N1552:O1552"/>
    <mergeCell ref="P1552:U1552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55:B1555"/>
    <mergeCell ref="C1555:E1555"/>
    <mergeCell ref="G1555:H1555"/>
    <mergeCell ref="J1555:M1555"/>
    <mergeCell ref="N1555:O1555"/>
    <mergeCell ref="P1555:U1555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60:T1560"/>
    <mergeCell ref="B1562:D1562"/>
    <mergeCell ref="H1562:V1562"/>
    <mergeCell ref="A1558:B1558"/>
    <mergeCell ref="C1558:E1558"/>
    <mergeCell ref="G1558:H1558"/>
    <mergeCell ref="J1558:M1558"/>
    <mergeCell ref="N1558:O1558"/>
    <mergeCell ref="P1558:U1558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</mergeCells>
  <pageMargins left="0.51" right="0.37" top="0.34" bottom="0.33" header="0.3" footer="0.3"/>
  <pageSetup paperSize="9" scale="8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6"/>
  <sheetViews>
    <sheetView tabSelected="1" workbookViewId="0">
      <selection activeCell="C8" sqref="C8:E8"/>
    </sheetView>
  </sheetViews>
  <sheetFormatPr defaultRowHeight="18.75" x14ac:dyDescent="0.25"/>
  <cols>
    <col min="1" max="1" width="9.140625" style="86"/>
    <col min="2" max="2" width="60.7109375" style="86" customWidth="1"/>
    <col min="3" max="3" width="10.28515625" style="85" hidden="1" customWidth="1"/>
    <col min="4" max="4" width="10.140625" style="85" hidden="1" customWidth="1"/>
    <col min="5" max="5" width="18" style="365" customWidth="1"/>
    <col min="6" max="6" width="11.140625" style="366" hidden="1" customWidth="1"/>
    <col min="7" max="7" width="11.7109375" style="366" hidden="1" customWidth="1"/>
    <col min="8" max="8" width="23.85546875" style="365" customWidth="1"/>
    <col min="9" max="16384" width="9.140625" style="85"/>
  </cols>
  <sheetData>
    <row r="2" spans="1:8" ht="20.25" x14ac:dyDescent="0.25">
      <c r="A2" s="338" t="s">
        <v>2015</v>
      </c>
      <c r="B2" s="338"/>
      <c r="C2" s="338"/>
      <c r="D2" s="338"/>
      <c r="E2" s="338"/>
      <c r="F2" s="338"/>
      <c r="G2" s="338"/>
      <c r="H2" s="338"/>
    </row>
    <row r="3" spans="1:8" ht="20.25" x14ac:dyDescent="0.25">
      <c r="A3" s="338" t="s">
        <v>2016</v>
      </c>
      <c r="B3" s="338"/>
      <c r="C3" s="338"/>
      <c r="D3" s="338"/>
      <c r="E3" s="338"/>
      <c r="F3" s="338"/>
      <c r="G3" s="338"/>
      <c r="H3" s="338"/>
    </row>
    <row r="4" spans="1:8" ht="20.25" x14ac:dyDescent="0.25">
      <c r="A4" s="338" t="s">
        <v>2017</v>
      </c>
      <c r="B4" s="338"/>
      <c r="C4" s="338"/>
      <c r="D4" s="338"/>
      <c r="E4" s="338"/>
      <c r="F4" s="338"/>
      <c r="G4" s="338"/>
      <c r="H4" s="338"/>
    </row>
    <row r="6" spans="1:8" x14ac:dyDescent="0.25">
      <c r="A6" s="339" t="s">
        <v>2018</v>
      </c>
      <c r="B6" s="342" t="s">
        <v>2019</v>
      </c>
      <c r="C6" s="345" t="s">
        <v>2020</v>
      </c>
      <c r="D6" s="346"/>
      <c r="E6" s="346"/>
      <c r="F6" s="346"/>
      <c r="G6" s="346"/>
      <c r="H6" s="347"/>
    </row>
    <row r="7" spans="1:8" x14ac:dyDescent="0.25">
      <c r="A7" s="340"/>
      <c r="B7" s="343"/>
      <c r="C7" s="348" t="s">
        <v>2086</v>
      </c>
      <c r="D7" s="349"/>
      <c r="E7" s="349"/>
      <c r="F7" s="349"/>
      <c r="G7" s="349"/>
      <c r="H7" s="350"/>
    </row>
    <row r="8" spans="1:8" ht="39.75" customHeight="1" x14ac:dyDescent="0.25">
      <c r="A8" s="340"/>
      <c r="B8" s="343"/>
      <c r="C8" s="351" t="s">
        <v>2021</v>
      </c>
      <c r="D8" s="352"/>
      <c r="E8" s="353"/>
      <c r="F8" s="351" t="s">
        <v>2022</v>
      </c>
      <c r="G8" s="352"/>
      <c r="H8" s="353"/>
    </row>
    <row r="9" spans="1:8" ht="26.25" hidden="1" customHeight="1" x14ac:dyDescent="0.25">
      <c r="A9" s="341"/>
      <c r="B9" s="344"/>
      <c r="C9" s="95" t="s">
        <v>2023</v>
      </c>
      <c r="D9" s="95" t="s">
        <v>2024</v>
      </c>
      <c r="E9" s="354" t="s">
        <v>2025</v>
      </c>
      <c r="F9" s="354" t="s">
        <v>2023</v>
      </c>
      <c r="G9" s="354" t="s">
        <v>2024</v>
      </c>
      <c r="H9" s="354" t="s">
        <v>2025</v>
      </c>
    </row>
    <row r="10" spans="1:8" s="86" customFormat="1" ht="23.25" customHeight="1" x14ac:dyDescent="0.25">
      <c r="A10" s="87" t="s">
        <v>2026</v>
      </c>
      <c r="B10" s="88" t="s">
        <v>2027</v>
      </c>
      <c r="C10" s="96">
        <f>'Общий  '!I546+'Общий  '!I545+'Общий  '!I544+'Общий  '!I467+'Общий  '!I470+'Общий  '!I468+'Общий  '!I469+'Общий  '!I464+'Общий  '!I462+'Общий  '!I458+'Общий  '!I457+'Общий  '!I454+'Общий  '!I449+'Общий  '!I455+'Общий  '!I451+'Общий  '!I453+'Общий  '!I460+'Общий  '!I397+'Общий  '!I440+'Общий  '!I1390+'Общий  '!I216+'Общий  '!I448</f>
        <v>33.719999999999992</v>
      </c>
      <c r="D10" s="96">
        <f>'Общий  '!J546+'Общий  '!J545+'Общий  '!J544+'Общий  '!J467+'Общий  '!J470+'Общий  '!J468+'Общий  '!J469+'Общий  '!J464+'Общий  '!J462+'Общий  '!J458+'Общий  '!J457+'Общий  '!J454+'Общий  '!J449+'Общий  '!J455+'Общий  '!J451+'Общий  '!J453+'Общий  '!J460+'Общий  '!J397+'Общий  '!J440+'Общий  '!J1390+'Общий  '!J216+'Общий  '!J448</f>
        <v>27.420000000000005</v>
      </c>
      <c r="E10" s="355">
        <v>76.5</v>
      </c>
      <c r="F10" s="356">
        <f>[1]Лист1!I475+[1]Лист1!I474+[1]Лист1!I473+[1]Лист1!I404+[1]Лист1!I407+[1]Лист1!I405+[1]Лист1!I406+[1]Лист1!I401+[1]Лист1!I399+[1]Лист1!I395+[1]Лист1!I394+[1]Лист1!I391+[1]Лист1!I386+[1]Лист1!I392+[1]Лист1!I388+[1]Лист1!I390+[1]Лист1!I397+[1]Лист1!I345+[1]Лист1!I378+[1]Лист1!I1024+[1]Лист1!I194+[1]Лист1!I383+[1]Лист1!I384+[1]Лист1!I385</f>
        <v>120.96999999999997</v>
      </c>
      <c r="G10" s="356">
        <f>[1]Лист1!J475+[1]Лист1!J474+[1]Лист1!J473+[1]Лист1!J404+[1]Лист1!J407+[1]Лист1!J405+[1]Лист1!J406+[1]Лист1!J401+[1]Лист1!J399+[1]Лист1!J395+[1]Лист1!J394+[1]Лист1!J391+[1]Лист1!J386+[1]Лист1!J392+[1]Лист1!J388+[1]Лист1!J390+[1]Лист1!J397+[1]Лист1!J345+[1]Лист1!J378+[1]Лист1!J1024+[1]Лист1!J194+[1]Лист1!J383+[1]Лист1!J384+[1]Лист1!J385</f>
        <v>27.420000000000009</v>
      </c>
      <c r="H10" s="355">
        <v>200.87</v>
      </c>
    </row>
    <row r="11" spans="1:8" ht="132" customHeight="1" x14ac:dyDescent="0.25">
      <c r="A11" s="89"/>
      <c r="B11" s="90" t="s">
        <v>2083</v>
      </c>
      <c r="C11" s="97"/>
      <c r="D11" s="97"/>
      <c r="E11" s="357"/>
      <c r="F11" s="358"/>
      <c r="G11" s="358"/>
      <c r="H11" s="357"/>
    </row>
    <row r="12" spans="1:8" s="86" customFormat="1" x14ac:dyDescent="0.25">
      <c r="A12" s="87" t="s">
        <v>1941</v>
      </c>
      <c r="B12" s="88" t="s">
        <v>2028</v>
      </c>
      <c r="C12" s="96">
        <f>'Общий  '!I308+'Общий  '!I448+'Общий  '!I458+'Общий  '!I457+'Общий  '!I464+'Общий  '!I462+'Общий  '!I454+'Общий  '!I449+'Общий  '!I455+'Общий  '!I456+'Общий  '!I451+'Общий  '!I452+'Общий  '!I453+'Общий  '!I467+'Общий  '!I470+'Общий  '!I468+'Общий  '!I469+'Общий  '!I463+'Общий  '!I461+'Общий  '!I465+'Общий  '!I500+'Общий  '!I593+'Общий  '!I594+'Общий  '!I596+'Общий  '!I600+'Общий  '!I601+'Общий  '!I566+'Общий  '!I1344+'Общий  '!I220</f>
        <v>32.540000000000006</v>
      </c>
      <c r="D12" s="96">
        <f>'Общий  '!J308+'Общий  '!J448+'Общий  '!J458+'Общий  '!J457+'Общий  '!J464+'Общий  '!J462+'Общий  '!J454+'Общий  '!J449+'Общий  '!J455+'Общий  '!J456+'Общий  '!J451+'Общий  '!J452+'Общий  '!J453+'Общий  '!J467+'Общий  '!J470+'Общий  '!J468+'Общий  '!J469+'Общий  '!J463+'Общий  '!J461+'Общий  '!J465+'Общий  '!J500+'Общий  '!J593+'Общий  '!J594+'Общий  '!J596+'Общий  '!J600+'Общий  '!J601+'Общий  '!J566+'Общий  '!J1344+'Общий  '!J220</f>
        <v>56.76</v>
      </c>
      <c r="E12" s="355">
        <v>108.18</v>
      </c>
      <c r="F12" s="356">
        <f>[1]Лист1!I268+[1]Лист1!I395+[1]Лист1!I394+[1]Лист1!I401+[1]Лист1!I399+[1]Лист1!I391+[1]Лист1!I386+[1]Лист1!I392+[1]Лист1!I393+[1]Лист1!I388+[1]Лист1!I389+[1]Лист1!I390+[1]Лист1!I404+[1]Лист1!I407+[1]Лист1!I405+[1]Лист1!I406+[1]Лист1!I400+[1]Лист1!I398+[1]Лист1!I402+[1]Лист1!I434+[1]Лист1!I515+[1]Лист1!I516+[1]Лист1!I518+[1]Лист1!I522+[1]Лист1!I523+[1]Лист1!I490+[1]Лист1!I491+[1]Лист1!I492+[1]Лист1!I978+[1]Лист1!I383+[1]Лист1!I384+[1]Лист1!I385+[1]Лист1!I198</f>
        <v>148.06999999999996</v>
      </c>
      <c r="G12" s="356">
        <f>[1]Лист1!J268+[1]Лист1!J395+[1]Лист1!J394+[1]Лист1!J401+[1]Лист1!J399+[1]Лист1!J391+[1]Лист1!J386+[1]Лист1!J392+[1]Лист1!J393+[1]Лист1!J388+[1]Лист1!J389+[1]Лист1!J390+[1]Лист1!J404+[1]Лист1!J407+[1]Лист1!J405+[1]Лист1!J406+[1]Лист1!J400+[1]Лист1!J398+[1]Лист1!J402+[1]Лист1!J434+[1]Лист1!J515+[1]Лист1!J516+[1]Лист1!J518+[1]Лист1!J522+[1]Лист1!J523+[1]Лист1!J490+[1]Лист1!J491+[1]Лист1!J492+[1]Лист1!J978+[1]Лист1!J383+[1]Лист1!J384+[1]Лист1!J385+[1]Лист1!J198</f>
        <v>56.760000000000005</v>
      </c>
      <c r="H12" s="355">
        <v>244.04</v>
      </c>
    </row>
    <row r="13" spans="1:8" ht="208.5" customHeight="1" x14ac:dyDescent="0.25">
      <c r="A13" s="89"/>
      <c r="B13" s="90" t="s">
        <v>2029</v>
      </c>
      <c r="C13" s="97"/>
      <c r="D13" s="97"/>
      <c r="E13" s="357"/>
      <c r="F13" s="358"/>
      <c r="G13" s="358"/>
      <c r="H13" s="357"/>
    </row>
    <row r="14" spans="1:8" s="86" customFormat="1" x14ac:dyDescent="0.25">
      <c r="A14" s="87" t="s">
        <v>2030</v>
      </c>
      <c r="B14" s="88" t="s">
        <v>2031</v>
      </c>
      <c r="C14" s="96"/>
      <c r="D14" s="96"/>
      <c r="E14" s="356"/>
      <c r="F14" s="356"/>
      <c r="G14" s="356"/>
      <c r="H14" s="356"/>
    </row>
    <row r="15" spans="1:8" s="86" customFormat="1" ht="40.5" customHeight="1" x14ac:dyDescent="0.25">
      <c r="A15" s="87" t="s">
        <v>5</v>
      </c>
      <c r="B15" s="91" t="s">
        <v>2032</v>
      </c>
      <c r="C15" s="96">
        <f>'Общий  '!I308+'Общий  '!I448+'Общий  '!I458+'Общий  '!I457+'Общий  '!I464+'Общий  '!I462+'Общий  '!I454+'Общий  '!I449+'Общий  '!I455+'Общий  '!I456+'Общий  '!I451+'Общий  '!I452+'Общий  '!I453+'Общий  '!I467+'Общий  '!I470+'Общий  '!I468+'Общий  '!I469+'Общий  '!I463+'Общий  '!I461+'Общий  '!I465+'Общий  '!I500+'Общий  '!I593+'Общий  '!I594+'Общий  '!I596+'Общий  '!I604+'Общий  '!I602+'Общий  '!I603+'Общий  '!I566+'Общий  '!I1367+'Общий  '!I217</f>
        <v>33.43</v>
      </c>
      <c r="D15" s="96">
        <f>'Общий  '!J308+'Общий  '!J448+'Общий  '!J458+'Общий  '!J457+'Общий  '!J464+'Общий  '!J462+'Общий  '!J454+'Общий  '!J449+'Общий  '!J455+'Общий  '!J456+'Общий  '!J451+'Общий  '!J452+'Общий  '!J453+'Общий  '!J467+'Общий  '!J470+'Общий  '!J468+'Общий  '!J469+'Общий  '!J463+'Общий  '!J461+'Общий  '!J465+'Общий  '!J500+'Общий  '!J593+'Общий  '!J594+'Общий  '!J596+'Общий  '!J604+'Общий  '!J602+'Общий  '!J603+'Общий  '!J566+'Общий  '!J1367+'Общий  '!J217</f>
        <v>85.03</v>
      </c>
      <c r="E15" s="355">
        <v>143.93</v>
      </c>
      <c r="F15" s="356">
        <f>[1]Лист1!I268+[1]Лист1!I383+[1]Лист1!I384+[1]Лист1!I385+[1]Лист1!I395+[1]Лист1!I394+[1]Лист1!I401+[1]Лист1!I399+[1]Лист1!I391+[1]Лист1!I386+[1]Лист1!I392+[1]Лист1!I393+[1]Лист1!I388+[1]Лист1!I389+[1]Лист1!I390+[1]Лист1!I404+[1]Лист1!I407+[1]Лист1!I405+[1]Лист1!I406+[1]Лист1!I400+[1]Лист1!I398+[1]Лист1!I402+[1]Лист1!I434+[1]Лист1!I515+[1]Лист1!I516+[1]Лист1!I518+[1]Лист1!I526+[1]Лист1!I524+[1]Лист1!I525+[1]Лист1!I490+[1]Лист1!I491+[1]Лист1!I492+[1]Лист1!I1001+[1]Лист1!I195</f>
        <v>155.54999999999998</v>
      </c>
      <c r="G15" s="356">
        <f>[1]Лист1!J268+[1]Лист1!J383+[1]Лист1!J384+[1]Лист1!J385+[1]Лист1!J395+[1]Лист1!J394+[1]Лист1!J401+[1]Лист1!J399+[1]Лист1!J391+[1]Лист1!J386+[1]Лист1!J392+[1]Лист1!J393+[1]Лист1!J388+[1]Лист1!J389+[1]Лист1!J390+[1]Лист1!J404+[1]Лист1!J407+[1]Лист1!J405+[1]Лист1!J406+[1]Лист1!J400+[1]Лист1!J398+[1]Лист1!J402+[1]Лист1!J434+[1]Лист1!J515+[1]Лист1!J516+[1]Лист1!J518+[1]Лист1!J526+[1]Лист1!J524+[1]Лист1!J525+[1]Лист1!J490+[1]Лист1!J491+[1]Лист1!J492+[1]Лист1!J1001+[1]Лист1!J195</f>
        <v>85.030000000000015</v>
      </c>
      <c r="H15" s="355">
        <v>287.95</v>
      </c>
    </row>
    <row r="16" spans="1:8" ht="192" customHeight="1" x14ac:dyDescent="0.25">
      <c r="A16" s="89"/>
      <c r="B16" s="90" t="s">
        <v>2033</v>
      </c>
      <c r="C16" s="97"/>
      <c r="D16" s="97"/>
      <c r="E16" s="357"/>
      <c r="F16" s="358"/>
      <c r="G16" s="358"/>
      <c r="H16" s="357"/>
    </row>
    <row r="17" spans="1:8" ht="55.5" customHeight="1" x14ac:dyDescent="0.25">
      <c r="A17" s="87" t="s">
        <v>8</v>
      </c>
      <c r="B17" s="91" t="s">
        <v>2034</v>
      </c>
      <c r="C17" s="96">
        <f>C15+'Общий  '!I1382</f>
        <v>45.56</v>
      </c>
      <c r="D17" s="96">
        <f>D15+'Общий  '!J1382</f>
        <v>85.820000000000007</v>
      </c>
      <c r="E17" s="355">
        <v>159.44999999999999</v>
      </c>
      <c r="F17" s="356">
        <f>F15+[1]Лист1!I1016</f>
        <v>191.61999999999998</v>
      </c>
      <c r="G17" s="356">
        <f>G15+[1]Лист1!J1016</f>
        <v>85.820000000000022</v>
      </c>
      <c r="H17" s="355">
        <v>328.03</v>
      </c>
    </row>
    <row r="18" spans="1:8" ht="245.25" customHeight="1" x14ac:dyDescent="0.25">
      <c r="A18" s="89"/>
      <c r="B18" s="90" t="s">
        <v>2035</v>
      </c>
      <c r="C18" s="97"/>
      <c r="D18" s="97"/>
      <c r="E18" s="357"/>
      <c r="F18" s="358"/>
      <c r="G18" s="358"/>
      <c r="H18" s="357"/>
    </row>
    <row r="19" spans="1:8" s="86" customFormat="1" ht="22.5" customHeight="1" x14ac:dyDescent="0.25">
      <c r="A19" s="87" t="s">
        <v>2036</v>
      </c>
      <c r="B19" s="88" t="s">
        <v>2037</v>
      </c>
      <c r="C19" s="96">
        <f>C15-'Общий  '!I1367+'Общий  '!I1292*2+'Общий  '!I1295*2</f>
        <v>45.120000000000005</v>
      </c>
      <c r="D19" s="96">
        <f>D15-'Общий  '!J1367+'Общий  '!J1292*2+'Общий  '!J1295*2</f>
        <v>85.06</v>
      </c>
      <c r="E19" s="355">
        <v>154.84</v>
      </c>
      <c r="F19" s="356">
        <f>F15-[1]Лист1!I1001+[1]Лист1!I936*2+[1]Лист1!I939*2</f>
        <v>187.91</v>
      </c>
      <c r="G19" s="356">
        <f>G15-[1]Лист1!J1001+[1]Лист1!J936*2+[1]Лист1!J939*2</f>
        <v>85.060000000000016</v>
      </c>
      <c r="H19" s="355">
        <v>323.16000000000003</v>
      </c>
    </row>
    <row r="20" spans="1:8" ht="187.5" customHeight="1" x14ac:dyDescent="0.25">
      <c r="A20" s="92"/>
      <c r="B20" s="93" t="s">
        <v>2038</v>
      </c>
      <c r="C20" s="96"/>
      <c r="D20" s="96"/>
      <c r="E20" s="359"/>
      <c r="F20" s="360"/>
      <c r="G20" s="360"/>
      <c r="H20" s="359"/>
    </row>
    <row r="21" spans="1:8" s="86" customFormat="1" x14ac:dyDescent="0.25">
      <c r="A21" s="87" t="s">
        <v>2039</v>
      </c>
      <c r="B21" s="88" t="s">
        <v>2040</v>
      </c>
      <c r="C21" s="96"/>
      <c r="D21" s="96"/>
      <c r="E21" s="356"/>
      <c r="F21" s="356"/>
      <c r="G21" s="356"/>
      <c r="H21" s="356"/>
    </row>
    <row r="22" spans="1:8" s="86" customFormat="1" x14ac:dyDescent="0.25">
      <c r="A22" s="87" t="s">
        <v>31</v>
      </c>
      <c r="B22" s="88" t="s">
        <v>2040</v>
      </c>
      <c r="C22" s="96">
        <f>'Общий  '!I591+'Общий  '!I602+'Общий  '!I603+'Общий  '!I604+'Общий  '!I544+'Общий  '!I463</f>
        <v>6.37</v>
      </c>
      <c r="D22" s="96">
        <f>'Общий  '!J591+'Общий  '!J602+'Общий  '!J603+'Общий  '!J604+'Общий  '!J544+'Общий  '!J463</f>
        <v>37.36</v>
      </c>
      <c r="E22" s="355">
        <v>49.94</v>
      </c>
      <c r="F22" s="356">
        <f>[1]Лист1!I511+[1]Лист1!I512+[1]Лист1!I513+[1]Лист1!I524+[1]Лист1!I525+[1]Лист1!I526+[1]Лист1!I473+[1]Лист1!I400</f>
        <v>35.65</v>
      </c>
      <c r="G22" s="356">
        <f>[1]Лист1!J511+[1]Лист1!J512+[1]Лист1!J513+[1]Лист1!J524+[1]Лист1!J525+[1]Лист1!J526+[1]Лист1!J473+[1]Лист1!J400</f>
        <v>37.36</v>
      </c>
      <c r="H22" s="355">
        <v>85.58</v>
      </c>
    </row>
    <row r="23" spans="1:8" ht="40.5" customHeight="1" x14ac:dyDescent="0.25">
      <c r="A23" s="89"/>
      <c r="B23" s="90" t="s">
        <v>2041</v>
      </c>
      <c r="C23" s="97"/>
      <c r="D23" s="97"/>
      <c r="E23" s="357"/>
      <c r="F23" s="358"/>
      <c r="G23" s="358"/>
      <c r="H23" s="357"/>
    </row>
    <row r="24" spans="1:8" ht="21" customHeight="1" x14ac:dyDescent="0.25">
      <c r="A24" s="87" t="s">
        <v>32</v>
      </c>
      <c r="B24" s="88" t="s">
        <v>2042</v>
      </c>
      <c r="C24" s="98">
        <f>C22+'Общий  '!I1367+'Общий  '!I1382+'Общий  '!I217</f>
        <v>34.870000000000005</v>
      </c>
      <c r="D24" s="98">
        <f>D22+'Общий  '!J1367+'Общий  '!J1382+'Общий  '!J217</f>
        <v>38.4</v>
      </c>
      <c r="E24" s="361">
        <v>85.13</v>
      </c>
      <c r="F24" s="362">
        <f>F22+[1]Лист1!I1001+[1]Лист1!I1016+[1]Лист1!I195</f>
        <v>127.37</v>
      </c>
      <c r="G24" s="362">
        <f>G22+[1]Лист1!J1001+[1]Лист1!J1016+[1]Лист1!J195</f>
        <v>38.4</v>
      </c>
      <c r="H24" s="361">
        <v>188.08</v>
      </c>
    </row>
    <row r="25" spans="1:8" ht="129.75" customHeight="1" x14ac:dyDescent="0.25">
      <c r="A25" s="89"/>
      <c r="B25" s="90" t="s">
        <v>2043</v>
      </c>
      <c r="C25" s="97"/>
      <c r="D25" s="97"/>
      <c r="E25" s="357"/>
      <c r="F25" s="358"/>
      <c r="G25" s="358"/>
      <c r="H25" s="357"/>
    </row>
    <row r="26" spans="1:8" x14ac:dyDescent="0.25">
      <c r="A26" s="87" t="s">
        <v>33</v>
      </c>
      <c r="B26" s="88" t="s">
        <v>2044</v>
      </c>
      <c r="C26" s="98">
        <f>C22+'Общий  '!I1292*2+'Общий  '!I1295*2+'Общий  '!I217</f>
        <v>34.43</v>
      </c>
      <c r="D26" s="98">
        <f>D22+'Общий  '!J1292*2+'Общий  '!J1295*2+'Общий  '!J217</f>
        <v>37.64</v>
      </c>
      <c r="E26" s="361">
        <v>80.52</v>
      </c>
      <c r="F26" s="362">
        <f>F22+[1]Лист1!I936*2+[1]Лист1!I939*2+[1]Лист1!I195</f>
        <v>123.66</v>
      </c>
      <c r="G26" s="362">
        <f>G22+[1]Лист1!J936*2+[1]Лист1!J939*2+[1]Лист1!J195</f>
        <v>37.64</v>
      </c>
      <c r="H26" s="361">
        <v>183.21</v>
      </c>
    </row>
    <row r="27" spans="1:8" ht="78.75" customHeight="1" x14ac:dyDescent="0.25">
      <c r="A27" s="89"/>
      <c r="B27" s="90" t="s">
        <v>2045</v>
      </c>
      <c r="C27" s="97"/>
      <c r="D27" s="97"/>
      <c r="E27" s="357"/>
      <c r="F27" s="358"/>
      <c r="G27" s="358"/>
      <c r="H27" s="357"/>
    </row>
    <row r="28" spans="1:8" x14ac:dyDescent="0.25">
      <c r="A28" s="87" t="s">
        <v>2046</v>
      </c>
      <c r="B28" s="88" t="s">
        <v>2047</v>
      </c>
      <c r="C28" s="98"/>
      <c r="D28" s="98"/>
      <c r="E28" s="362"/>
      <c r="F28" s="362"/>
      <c r="G28" s="362"/>
      <c r="H28" s="362"/>
    </row>
    <row r="29" spans="1:8" x14ac:dyDescent="0.25">
      <c r="A29" s="87" t="s">
        <v>35</v>
      </c>
      <c r="B29" s="88" t="s">
        <v>2047</v>
      </c>
      <c r="C29" s="98">
        <f>'Общий  '!I591+'Общий  '!I600+'Общий  '!I601+'Общий  '!I544+'Общий  '!I463</f>
        <v>4.97</v>
      </c>
      <c r="D29" s="98">
        <f>'Общий  '!J591+'Общий  '!J600+'Общий  '!J601+'Общий  '!J544+'Общий  '!J463</f>
        <v>9.2100000000000009</v>
      </c>
      <c r="E29" s="361">
        <v>13.69</v>
      </c>
      <c r="F29" s="362">
        <f>[1]Лист1!I511+[1]Лист1!I512+[1]Лист1!I513+[1]Лист1!I522+[1]Лист1!I523+[1]Лист1!I473+[1]Лист1!I400</f>
        <v>27.139999999999997</v>
      </c>
      <c r="G29" s="362">
        <f>[1]Лист1!J511+[1]Лист1!J512+[1]Лист1!J513+[1]Лист1!J522+[1]Лист1!J523+[1]Лист1!J473+[1]Лист1!J400</f>
        <v>9.2100000000000009</v>
      </c>
      <c r="H29" s="361">
        <v>40.64</v>
      </c>
    </row>
    <row r="30" spans="1:8" ht="36.75" customHeight="1" x14ac:dyDescent="0.25">
      <c r="A30" s="89"/>
      <c r="B30" s="90" t="s">
        <v>2048</v>
      </c>
      <c r="C30" s="97"/>
      <c r="D30" s="97"/>
      <c r="E30" s="357"/>
      <c r="F30" s="358"/>
      <c r="G30" s="358"/>
      <c r="H30" s="357"/>
    </row>
    <row r="31" spans="1:8" x14ac:dyDescent="0.25">
      <c r="A31" s="87" t="s">
        <v>36</v>
      </c>
      <c r="B31" s="88" t="s">
        <v>2049</v>
      </c>
      <c r="C31" s="98">
        <f>C29+'Общий  '!I1344+'Общий  '!I220</f>
        <v>21.85</v>
      </c>
      <c r="D31" s="98">
        <f>D29+'Общий  '!J1344+'Общий  '!J220</f>
        <v>9.3400000000000016</v>
      </c>
      <c r="E31" s="361">
        <v>33.86</v>
      </c>
      <c r="F31" s="362">
        <f>F29+[1]Лист1!I978+[1]Лист1!I198</f>
        <v>83.82</v>
      </c>
      <c r="G31" s="362">
        <f>G29+[1]Лист1!J978+[1]Лист1!J198</f>
        <v>9.3400000000000016</v>
      </c>
      <c r="H31" s="361">
        <v>104.09</v>
      </c>
    </row>
    <row r="32" spans="1:8" ht="96.75" customHeight="1" x14ac:dyDescent="0.25">
      <c r="A32" s="89"/>
      <c r="B32" s="90" t="s">
        <v>2050</v>
      </c>
      <c r="C32" s="97"/>
      <c r="D32" s="97"/>
      <c r="E32" s="357"/>
      <c r="F32" s="358"/>
      <c r="G32" s="358"/>
      <c r="H32" s="357"/>
    </row>
    <row r="33" spans="1:8" x14ac:dyDescent="0.25">
      <c r="A33" s="87" t="s">
        <v>2051</v>
      </c>
      <c r="B33" s="88" t="s">
        <v>2052</v>
      </c>
      <c r="C33" s="99"/>
      <c r="D33" s="99"/>
      <c r="E33" s="363"/>
      <c r="F33" s="364"/>
      <c r="G33" s="364"/>
      <c r="H33" s="363"/>
    </row>
    <row r="34" spans="1:8" ht="28.5" customHeight="1" x14ac:dyDescent="0.25">
      <c r="A34" s="87" t="s">
        <v>37</v>
      </c>
      <c r="B34" s="91" t="s">
        <v>2053</v>
      </c>
      <c r="C34" s="98">
        <f>'Общий  '!I591+'Общий  '!I593+'Общий  '!I594+'Общий  '!I596</f>
        <v>5.08</v>
      </c>
      <c r="D34" s="98">
        <f>'Общий  '!J591+'Общий  '!J593+'Общий  '!J594+'Общий  '!J596</f>
        <v>10.050000000000001</v>
      </c>
      <c r="E34" s="361">
        <v>12.67</v>
      </c>
      <c r="F34" s="362">
        <f>[1]Лист1!I515+[1]Лист1!I516+[1]Лист1!I518+[1]Лист1!I511+[1]Лист1!I512+[1]Лист1!I513</f>
        <v>29.590000000000003</v>
      </c>
      <c r="G34" s="362">
        <f>[1]Лист1!J515+[1]Лист1!J516+[1]Лист1!J518+[1]Лист1!J511+[1]Лист1!J512+[1]Лист1!J513</f>
        <v>10.049999999999999</v>
      </c>
      <c r="H34" s="361">
        <v>42.57</v>
      </c>
    </row>
    <row r="35" spans="1:8" x14ac:dyDescent="0.25">
      <c r="A35" s="89"/>
      <c r="B35" s="94" t="s">
        <v>2054</v>
      </c>
      <c r="C35" s="97"/>
      <c r="D35" s="97"/>
      <c r="E35" s="357"/>
      <c r="F35" s="358"/>
      <c r="G35" s="358"/>
      <c r="H35" s="357"/>
    </row>
    <row r="36" spans="1:8" ht="29.25" customHeight="1" x14ac:dyDescent="0.25">
      <c r="A36" s="87" t="s">
        <v>38</v>
      </c>
      <c r="B36" s="91" t="s">
        <v>2055</v>
      </c>
      <c r="C36" s="98">
        <f>C34+'Общий  '!I1365+'Общий  '!I219</f>
        <v>19.28</v>
      </c>
      <c r="D36" s="98">
        <f>D34+'Общий  '!J1365+'Общий  '!J219</f>
        <v>10.180000000000001</v>
      </c>
      <c r="E36" s="361">
        <v>29.69</v>
      </c>
      <c r="F36" s="362">
        <f>F34+[1]Лист1!I999+[1]Лист1!I197</f>
        <v>77.63</v>
      </c>
      <c r="G36" s="362">
        <f>G34+[1]Лист1!J999+[1]Лист1!J197</f>
        <v>10.18</v>
      </c>
      <c r="H36" s="361">
        <v>96.38</v>
      </c>
    </row>
    <row r="37" spans="1:8" ht="59.25" customHeight="1" x14ac:dyDescent="0.25">
      <c r="A37" s="89"/>
      <c r="B37" s="90" t="s">
        <v>2056</v>
      </c>
      <c r="C37" s="97"/>
      <c r="D37" s="97"/>
      <c r="E37" s="357"/>
      <c r="F37" s="358"/>
      <c r="G37" s="358"/>
      <c r="H37" s="357"/>
    </row>
    <row r="38" spans="1:8" ht="21" customHeight="1" x14ac:dyDescent="0.25">
      <c r="A38" s="87" t="s">
        <v>2057</v>
      </c>
      <c r="B38" s="88" t="s">
        <v>2058</v>
      </c>
      <c r="C38" s="98"/>
      <c r="D38" s="98"/>
      <c r="E38" s="357"/>
      <c r="F38" s="362"/>
      <c r="G38" s="362"/>
      <c r="H38" s="357"/>
    </row>
    <row r="39" spans="1:8" ht="38.25" customHeight="1" x14ac:dyDescent="0.25">
      <c r="A39" s="87" t="s">
        <v>631</v>
      </c>
      <c r="B39" s="91" t="s">
        <v>2059</v>
      </c>
      <c r="C39" s="98">
        <f>'Общий  '!I448+'Общий  '!I458+'Общий  '!I457+'Общий  '!I465+'Общий  '!I449+'Общий  '!I463+'Общий  '!I455+'Общий  '!I456+'Общий  '!I450+'Общий  '!I1323</f>
        <v>7.3699999999999992</v>
      </c>
      <c r="D39" s="98">
        <f>'Общий  '!J448+'Общий  '!J458+'Общий  '!J457+'Общий  '!J465+'Общий  '!J449+'Общий  '!J463+'Общий  '!J455+'Общий  '!J456+'Общий  '!J450+'Общий  '!J1323</f>
        <v>14.210000000000003</v>
      </c>
      <c r="E39" s="361">
        <v>30.37</v>
      </c>
      <c r="F39" s="362">
        <f>[1]Лист1!I383+[1]Лист1!I384+[1]Лист1!I385+[1]Лист1!I395+[1]Лист1!I394+[1]Лист1!I402+[1]Лист1!I386+[1]Лист1!I400+[1]Лист1!I392+[1]Лист1!I393+[1]Лист1!I387+[1]Лист1!I957</f>
        <v>33.4</v>
      </c>
      <c r="G39" s="362">
        <f>[1]Лист1!J383+[1]Лист1!J384+[1]Лист1!J385+[1]Лист1!J395+[1]Лист1!J394+[1]Лист1!J402+[1]Лист1!J386+[1]Лист1!J400+[1]Лист1!J392+[1]Лист1!J393+[1]Лист1!J387+[1]Лист1!J957</f>
        <v>14.210000000000003</v>
      </c>
      <c r="H39" s="361">
        <v>60.11</v>
      </c>
    </row>
    <row r="40" spans="1:8" ht="78.75" customHeight="1" x14ac:dyDescent="0.25">
      <c r="A40" s="89"/>
      <c r="B40" s="90" t="s">
        <v>2060</v>
      </c>
      <c r="C40" s="97"/>
      <c r="D40" s="97"/>
      <c r="E40" s="357"/>
      <c r="F40" s="358"/>
      <c r="G40" s="358"/>
      <c r="H40" s="357"/>
    </row>
    <row r="41" spans="1:8" ht="38.25" customHeight="1" x14ac:dyDescent="0.25">
      <c r="A41" s="87" t="s">
        <v>632</v>
      </c>
      <c r="B41" s="91" t="s">
        <v>2061</v>
      </c>
      <c r="C41" s="98">
        <f>C39+'Общий  '!I1381</f>
        <v>16.03</v>
      </c>
      <c r="D41" s="98">
        <f>D39+'Общий  '!J1381</f>
        <v>14.870000000000003</v>
      </c>
      <c r="E41" s="361">
        <v>41.51</v>
      </c>
      <c r="F41" s="362">
        <f>F39+[1]Лист1!I1015</f>
        <v>59.17</v>
      </c>
      <c r="G41" s="362">
        <f>G39+[1]Лист1!J1015</f>
        <v>14.870000000000003</v>
      </c>
      <c r="H41" s="361">
        <v>88.8</v>
      </c>
    </row>
    <row r="42" spans="1:8" ht="97.5" customHeight="1" x14ac:dyDescent="0.25">
      <c r="A42" s="89"/>
      <c r="B42" s="90" t="s">
        <v>2062</v>
      </c>
      <c r="C42" s="97"/>
      <c r="D42" s="97"/>
      <c r="E42" s="357"/>
      <c r="F42" s="358"/>
      <c r="G42" s="358"/>
      <c r="H42" s="357"/>
    </row>
    <row r="43" spans="1:8" ht="21.75" customHeight="1" x14ac:dyDescent="0.25">
      <c r="A43" s="87" t="s">
        <v>2063</v>
      </c>
      <c r="B43" s="88" t="s">
        <v>2064</v>
      </c>
      <c r="C43" s="97"/>
      <c r="D43" s="97"/>
      <c r="E43" s="357"/>
      <c r="F43" s="358"/>
      <c r="G43" s="358"/>
      <c r="H43" s="357"/>
    </row>
    <row r="44" spans="1:8" ht="39.75" customHeight="1" x14ac:dyDescent="0.25">
      <c r="A44" s="87" t="s">
        <v>39</v>
      </c>
      <c r="B44" s="91" t="s">
        <v>2065</v>
      </c>
      <c r="C44" s="98">
        <f>'Общий  '!I448+'Общий  '!I458+'Общий  '!I457+'Общий  '!I467+'Общий  '!I468+'Общий  '!I469+'Общий  '!I470+'Общий  '!I465+'Общий  '!I449+'Общий  '!I459+'Общий  '!I463+'Общий  '!I584+'Общий  '!I466+'Общий  '!I461+'Общий  '!I454+'Общий  '!I455+'Общий  '!I456+'Общий  '!I450+'Общий  '!I1323+'Общий  '!I1327</f>
        <v>16.059999999999999</v>
      </c>
      <c r="D44" s="98">
        <f>'Общий  '!J448+'Общий  '!J458+'Общий  '!J457+'Общий  '!J467+'Общий  '!J468+'Общий  '!J469+'Общий  '!J470+'Общий  '!J465+'Общий  '!J449+'Общий  '!J459+'Общий  '!J463+'Общий  '!J584+'Общий  '!J466+'Общий  '!J461+'Общий  '!J454+'Общий  '!J455+'Общий  '!J456+'Общий  '!J450+'Общий  '!J1323+'Общий  '!J1327</f>
        <v>39.32</v>
      </c>
      <c r="E44" s="361">
        <v>72.430000000000007</v>
      </c>
      <c r="F44" s="362">
        <f>[1]Лист1!I383+[1]Лист1!I384+[1]Лист1!I385+[1]Лист1!I395+[1]Лист1!I394+[1]Лист1!I404+[1]Лист1!I405+[1]Лист1!I406+[1]Лист1!I407+[1]Лист1!I402+[1]Лист1!I386+[1]Лист1!I396+[1]Лист1!I400+[1]Лист1!I503+[1]Лист1!I504+[1]Лист1!I505+[1]Лист1!I506+[1]Лист1!I507+[1]Лист1!I403+[1]Лист1!I398+[1]Лист1!I391+[1]Лист1!I392+[1]Лист1!I393+[1]Лист1!I387+[1]Лист1!I957+[1]Лист1!I961</f>
        <v>72.800000000000011</v>
      </c>
      <c r="G44" s="362">
        <f>[1]Лист1!J383+[1]Лист1!J384+[1]Лист1!J385+[1]Лист1!J395+[1]Лист1!J394+[1]Лист1!J404+[1]Лист1!J405+[1]Лист1!J406+[1]Лист1!J407+[1]Лист1!J402+[1]Лист1!J386+[1]Лист1!J396+[1]Лист1!J400+[1]Лист1!J503+[1]Лист1!J504+[1]Лист1!J505+[1]Лист1!J506+[1]Лист1!J507+[1]Лист1!J403+[1]Лист1!J398+[1]Лист1!J391+[1]Лист1!J392+[1]Лист1!J393+[1]Лист1!J387+[1]Лист1!J957+[1]Лист1!J961</f>
        <v>39.32</v>
      </c>
      <c r="H44" s="361">
        <v>137.6</v>
      </c>
    </row>
    <row r="45" spans="1:8" ht="132.75" customHeight="1" x14ac:dyDescent="0.25">
      <c r="A45" s="89"/>
      <c r="B45" s="90" t="s">
        <v>2084</v>
      </c>
      <c r="C45" s="97"/>
      <c r="D45" s="97"/>
      <c r="E45" s="357"/>
      <c r="F45" s="358"/>
      <c r="G45" s="358"/>
      <c r="H45" s="357"/>
    </row>
    <row r="46" spans="1:8" ht="57" customHeight="1" x14ac:dyDescent="0.25">
      <c r="A46" s="87" t="s">
        <v>40</v>
      </c>
      <c r="B46" s="91" t="s">
        <v>2066</v>
      </c>
      <c r="C46" s="98">
        <f>C44+'Общий  '!I1381</f>
        <v>24.72</v>
      </c>
      <c r="D46" s="98">
        <f>D44+'Общий  '!J1381</f>
        <v>39.979999999999997</v>
      </c>
      <c r="E46" s="361">
        <v>83.57</v>
      </c>
      <c r="F46" s="362">
        <f>F44+[1]Лист1!I1015</f>
        <v>98.570000000000007</v>
      </c>
      <c r="G46" s="362">
        <f>G44+[1]Лист1!J1015</f>
        <v>39.979999999999997</v>
      </c>
      <c r="H46" s="361">
        <v>166.29</v>
      </c>
    </row>
    <row r="47" spans="1:8" ht="153.75" customHeight="1" x14ac:dyDescent="0.25">
      <c r="A47" s="89"/>
      <c r="B47" s="90" t="s">
        <v>2085</v>
      </c>
      <c r="C47" s="97"/>
      <c r="D47" s="97"/>
      <c r="E47" s="357"/>
      <c r="F47" s="358"/>
      <c r="G47" s="358"/>
      <c r="H47" s="357"/>
    </row>
    <row r="48" spans="1:8" ht="21.75" customHeight="1" x14ac:dyDescent="0.25">
      <c r="A48" s="87" t="s">
        <v>2067</v>
      </c>
      <c r="B48" s="88" t="s">
        <v>2068</v>
      </c>
      <c r="C48" s="97"/>
      <c r="D48" s="97"/>
      <c r="E48" s="357"/>
      <c r="F48" s="358"/>
      <c r="G48" s="358"/>
      <c r="H48" s="357"/>
    </row>
    <row r="49" spans="1:8" ht="37.5" customHeight="1" x14ac:dyDescent="0.25">
      <c r="A49" s="87" t="s">
        <v>2069</v>
      </c>
      <c r="B49" s="91" t="s">
        <v>2070</v>
      </c>
      <c r="C49" s="98">
        <f>'Общий  '!I566+'Общий  '!I448+'Общий  '!I461+'Общий  '!I465+'Общий  '!I454+'Общий  '!I1323+'Общий  '!I1327+'Общий  '!I1331</f>
        <v>14.53</v>
      </c>
      <c r="D49" s="98">
        <f>'Общий  '!J566+'Общий  '!J448+'Общий  '!J461+'Общий  '!J465+'Общий  '!J454+'Общий  '!J1323+'Общий  '!J1327+'Общий  '!J1331</f>
        <v>12.410000000000002</v>
      </c>
      <c r="E49" s="361">
        <v>34.46</v>
      </c>
      <c r="F49" s="362">
        <f>[1]Лист1!I490+[1]Лист1!I491+[1]Лист1!I492+[1]Лист1!I383+[1]Лист1!I384+[1]Лист1!I385+[1]Лист1!I398+[1]Лист1!I402+[1]Лист1!I391+[1]Лист1!I957+[1]Лист1!I961+[1]Лист1!I965</f>
        <v>63.79</v>
      </c>
      <c r="G49" s="362">
        <f>[1]Лист1!J490+[1]Лист1!J491+[1]Лист1!J492+[1]Лист1!J383+[1]Лист1!J384+[1]Лист1!J385+[1]Лист1!J398+[1]Лист1!J402+[1]Лист1!J391+[1]Лист1!J957+[1]Лист1!J961+[1]Лист1!J965</f>
        <v>12.410000000000002</v>
      </c>
      <c r="H49" s="361">
        <v>88.66</v>
      </c>
    </row>
    <row r="50" spans="1:8" ht="96.75" customHeight="1" x14ac:dyDescent="0.25">
      <c r="A50" s="89"/>
      <c r="B50" s="90" t="s">
        <v>2071</v>
      </c>
      <c r="C50" s="97"/>
      <c r="D50" s="97"/>
      <c r="E50" s="357"/>
      <c r="F50" s="358"/>
      <c r="G50" s="358"/>
      <c r="H50" s="357"/>
    </row>
    <row r="51" spans="1:8" ht="41.25" customHeight="1" x14ac:dyDescent="0.25">
      <c r="A51" s="87" t="s">
        <v>2072</v>
      </c>
      <c r="B51" s="91" t="s">
        <v>2073</v>
      </c>
      <c r="C51" s="98">
        <f>C49+'Общий  '!I1381</f>
        <v>23.189999999999998</v>
      </c>
      <c r="D51" s="98">
        <f>D49+'Общий  '!J1381</f>
        <v>13.070000000000002</v>
      </c>
      <c r="E51" s="361">
        <v>45.6</v>
      </c>
      <c r="F51" s="362">
        <f>F49+[1]Лист1!I1015</f>
        <v>89.56</v>
      </c>
      <c r="G51" s="362">
        <f>G49+[1]Лист1!J1015</f>
        <v>13.070000000000002</v>
      </c>
      <c r="H51" s="361">
        <v>117.35</v>
      </c>
    </row>
    <row r="52" spans="1:8" ht="117" customHeight="1" x14ac:dyDescent="0.25">
      <c r="A52" s="89"/>
      <c r="B52" s="90" t="s">
        <v>2074</v>
      </c>
      <c r="C52" s="97"/>
      <c r="D52" s="97"/>
      <c r="E52" s="357"/>
      <c r="F52" s="358"/>
      <c r="G52" s="358"/>
      <c r="H52" s="357"/>
    </row>
    <row r="53" spans="1:8" ht="21" customHeight="1" x14ac:dyDescent="0.25">
      <c r="A53" s="87" t="s">
        <v>2075</v>
      </c>
      <c r="B53" s="88" t="s">
        <v>2076</v>
      </c>
      <c r="C53" s="98">
        <f>'Общий  '!I566</f>
        <v>1.0900000000000001</v>
      </c>
      <c r="D53" s="98">
        <f>'Общий  '!J566</f>
        <v>5.9099999999999993</v>
      </c>
      <c r="E53" s="361">
        <v>9.02</v>
      </c>
      <c r="F53" s="362">
        <f>[1]Лист1!I490+[1]Лист1!I491+[1]Лист1!I492</f>
        <v>5.04</v>
      </c>
      <c r="G53" s="362">
        <f>[1]Лист1!J490+[1]Лист1!J491+[1]Лист1!J492</f>
        <v>5.9099999999999993</v>
      </c>
      <c r="H53" s="361">
        <v>13.75</v>
      </c>
    </row>
    <row r="54" spans="1:8" ht="40.5" customHeight="1" x14ac:dyDescent="0.25">
      <c r="A54" s="89"/>
      <c r="B54" s="90" t="s">
        <v>2077</v>
      </c>
      <c r="C54" s="97"/>
      <c r="D54" s="97"/>
      <c r="E54" s="357"/>
      <c r="F54" s="358"/>
      <c r="G54" s="358"/>
      <c r="H54" s="357"/>
    </row>
    <row r="55" spans="1:8" ht="22.5" customHeight="1" x14ac:dyDescent="0.25">
      <c r="A55" s="87" t="s">
        <v>2078</v>
      </c>
      <c r="B55" s="88" t="s">
        <v>2079</v>
      </c>
      <c r="C55" s="98">
        <f>'Общий  '!I236+'Общий  '!I448+'Общий  '!I450+'Общий  '!I449+'Общий  '!I453+'Общий  '!I451+'Общий  '!I460+'Общий  '!I440+'Общий  '!I452+'Общий  '!I544+'Общий  '!I308+'Общий  '!I1334</f>
        <v>13.04</v>
      </c>
      <c r="D55" s="98">
        <f>'Общий  '!J236+'Общий  '!J448+'Общий  '!J450+'Общий  '!J449+'Общий  '!J453+'Общий  '!J451+'Общий  '!J460+'Общий  '!J440+'Общий  '!J452+'Общий  '!J544+'Общий  '!J308+'Общий  '!J1334</f>
        <v>14.08</v>
      </c>
      <c r="E55" s="361">
        <v>34.92</v>
      </c>
      <c r="F55" s="362">
        <f>[1]Лист1!I203+[1]Лист1!I204+[1]Лист1!I205+[1]Лист1!I206+[1]Лист1!I207+[1]Лист1!I208+[1]Лист1!I209+[1]Лист1!I383+[1]Лист1!I384+[1]Лист1!I385+[1]Лист1!I387+[1]Лист1!I386+[1]Лист1!I390+[1]Лист1!I388+[1]Лист1!I397+[1]Лист1!I378+[1]Лист1!I389+[1]Лист1!I473+[1]Лист1!I268+[1]Лист1!I968</f>
        <v>62.929999999999993</v>
      </c>
      <c r="G55" s="362">
        <f>[1]Лист1!J203+[1]Лист1!J204+[1]Лист1!J205+[1]Лист1!J206+[1]Лист1!J207+[1]Лист1!J208+[1]Лист1!J209+[1]Лист1!J383+[1]Лист1!J384+[1]Лист1!J385+[1]Лист1!J387+[1]Лист1!J386+[1]Лист1!J390+[1]Лист1!J388+[1]Лист1!J397+[1]Лист1!J378+[1]Лист1!J389+[1]Лист1!J473+[1]Лист1!J268+[1]Лист1!J968</f>
        <v>14.08</v>
      </c>
      <c r="H55" s="361">
        <v>91.76</v>
      </c>
    </row>
    <row r="56" spans="1:8" ht="92.25" customHeight="1" x14ac:dyDescent="0.25">
      <c r="A56" s="89"/>
      <c r="B56" s="90" t="s">
        <v>2080</v>
      </c>
      <c r="C56" s="97"/>
      <c r="D56" s="97"/>
      <c r="E56" s="357"/>
      <c r="F56" s="358"/>
      <c r="G56" s="358"/>
      <c r="H56" s="357"/>
    </row>
  </sheetData>
  <mergeCells count="9">
    <mergeCell ref="A2:H2"/>
    <mergeCell ref="A3:H3"/>
    <mergeCell ref="A4:H4"/>
    <mergeCell ref="A6:A9"/>
    <mergeCell ref="B6:B9"/>
    <mergeCell ref="C6:H6"/>
    <mergeCell ref="C7:H7"/>
    <mergeCell ref="C8:E8"/>
    <mergeCell ref="F8:H8"/>
  </mergeCells>
  <pageMargins left="0.47244094488188981" right="0.31496062992125984" top="0.31496062992125984" bottom="0.27559055118110237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4"/>
  <sheetViews>
    <sheetView topLeftCell="A1116" zoomScale="120" zoomScaleNormal="120" workbookViewId="0">
      <selection activeCell="D4" sqref="D3:D4"/>
    </sheetView>
  </sheetViews>
  <sheetFormatPr defaultRowHeight="15" x14ac:dyDescent="0.25"/>
  <cols>
    <col min="1" max="1" width="8" style="1" customWidth="1"/>
    <col min="2" max="2" width="0.85546875" style="1" customWidth="1"/>
    <col min="3" max="3" width="8.42578125" style="1" customWidth="1"/>
    <col min="4" max="4" width="22.140625" style="1" customWidth="1"/>
    <col min="5" max="5" width="4.85546875" style="1" customWidth="1"/>
    <col min="6" max="6" width="10.85546875" style="3" customWidth="1"/>
    <col min="7" max="7" width="5.140625" style="1" customWidth="1"/>
    <col min="8" max="8" width="3.7109375" style="1" customWidth="1"/>
    <col min="9" max="9" width="9.85546875" style="1" customWidth="1"/>
    <col min="10" max="10" width="0.42578125" style="1" customWidth="1"/>
    <col min="11" max="11" width="5.140625" style="1" customWidth="1"/>
    <col min="12" max="12" width="0.5703125" style="1" customWidth="1"/>
    <col min="13" max="13" width="3.7109375" style="1" customWidth="1"/>
    <col min="14" max="14" width="7.7109375" style="1" customWidth="1"/>
    <col min="15" max="15" width="1.5703125" style="1" customWidth="1"/>
    <col min="16" max="16" width="2.42578125" style="1" customWidth="1"/>
    <col min="17" max="17" width="0.5703125" style="1" customWidth="1"/>
    <col min="18" max="18" width="6.5703125" style="1" customWidth="1"/>
    <col min="19" max="19" width="0.140625" style="1" customWidth="1"/>
    <col min="20" max="20" width="0.28515625" style="1" customWidth="1"/>
    <col min="21" max="21" width="2" style="1" customWidth="1"/>
    <col min="22" max="22" width="1.7109375" style="1" customWidth="1"/>
    <col min="23" max="16384" width="9.140625" style="1"/>
  </cols>
  <sheetData>
    <row r="1" spans="1:21" x14ac:dyDescent="0.25"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ht="51.75" customHeight="1" x14ac:dyDescent="0.25"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4" spans="1:21" x14ac:dyDescent="0.25">
      <c r="K4" s="2" t="s">
        <v>1850</v>
      </c>
      <c r="M4" s="173"/>
      <c r="N4" s="173"/>
      <c r="O4" s="173"/>
      <c r="P4" s="173"/>
      <c r="R4" s="172" t="s">
        <v>1890</v>
      </c>
      <c r="S4" s="173"/>
    </row>
    <row r="6" spans="1:21" ht="15.75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hidden="1" x14ac:dyDescent="0.25">
      <c r="A8" s="183" t="s">
        <v>2</v>
      </c>
      <c r="B8" s="184"/>
      <c r="C8" s="184"/>
    </row>
    <row r="10" spans="1:21" ht="45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ht="24.75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hidden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hidden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hidden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hidden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ht="22.5" hidden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4.25" hidden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hidden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hidden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hidden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hidden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hidden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hidden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ht="22.5" hidden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hidden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hidden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hidden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hidden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hidden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hidden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ht="22.5" hidden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hidden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hidden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hidden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hidden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hidden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hidden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hidden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hidden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hidden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hidden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hidden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hidden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hidden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hidden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hidden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hidden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ht="59.25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ht="53.25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ht="24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4.25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ht="29.25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ht="28.5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hidden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ht="25.5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ht="65.25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ht="63.75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ht="28.5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ht="64.5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ht="28.5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ht="37.5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ht="39.75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ht="39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ht="5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ht="37.5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ht="39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ht="24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ht="16.5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ht="27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hidden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hidden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hidden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hidden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hidden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hidden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hidden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hidden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hidden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hidden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4.25" hidden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hidden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hidden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hidden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hidden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ht="22.5" hidden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ht="22.5" hidden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ht="22.5" hidden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ht="22.5" hidden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ht="22.5" hidden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ht="22.5" hidden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ht="22.5" hidden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ht="22.5" hidden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hidden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ht="22.5" hidden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ht="22.5" hidden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ht="22.5" hidden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ht="22.5" hidden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ht="22.5" hidden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ht="22.5" hidden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ht="22.5" hidden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ht="22.5" hidden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ht="22.5" hidden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ht="22.5" hidden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hidden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ht="22.5" hidden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ht="22.5" hidden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hidden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hidden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hidden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ht="22.5" hidden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4.25" hidden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hidden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hidden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ht="22.5" hidden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4.25" hidden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hidden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hidden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ht="22.5" hidden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4.25" hidden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hidden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hidden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hidden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ht="22.5" hidden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14.25" hidden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hidden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hidden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hidden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hidden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ht="22.5" hidden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14.25" hidden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hidden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hidden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ht="22.5" hidden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4.25" hidden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hidden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hidden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hidden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ht="22.5" hidden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4.25" hidden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hidden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hidden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hidden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ht="22.5" hidden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4.25" hidden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14.25" hidden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hidden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ht="22.5" hidden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4.25" hidden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hidden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hidden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ht="22.5" hidden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4.25" hidden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hidden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hidden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ht="22.5" hidden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4.25" hidden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hidden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hidden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hidden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hidden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ht="22.5" hidden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4.25" hidden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hidden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hidden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hidden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ht="22.5" hidden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4.25" hidden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hidden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hidden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hidden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ht="22.5" hidden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4.25" hidden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hidden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hidden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hidden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hidden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hidden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hidden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ht="22.5" hidden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ht="22.5" hidden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ht="22.5" hidden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ht="22.5" hidden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ht="22.5" hidden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hidden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ht="22.5" hidden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ht="22.5" hidden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ht="22.5" hidden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ht="22.5" hidden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ht="22.5" hidden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hidden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ht="22.5" hidden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ht="22.5" hidden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ht="22.5" hidden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ht="22.5" hidden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ht="22.5" hidden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hidden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hidden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hidden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hidden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ht="36.75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ht="22.5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ht="22.5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ht="36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ht="22.5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ht="22.5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ht="36.75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ht="22.5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ht="22.5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hidden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hidden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hidden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hidden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hidden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hidden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hidden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hidden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hidden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hidden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hidden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hidden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hidden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hidden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ht="22.5" hidden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14.25" hidden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hidden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hidden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ht="22.5" hidden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14.25" hidden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hidden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hidden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ht="22.5" hidden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4.25" hidden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hidden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hidden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ht="22.5" hidden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14.25" hidden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hidden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hidden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hidden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hidden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ht="22.5" hidden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4.25" hidden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hidden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hidden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hidden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ht="22.5" hidden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4.25" hidden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hidden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hidden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ht="22.5" hidden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4.25" hidden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hidden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hidden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ht="22.5" hidden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4.25" hidden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hidden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hidden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ht="22.5" hidden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4.25" hidden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hidden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hidden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ht="22.5" hidden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4.25" hidden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hidden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hidden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ht="22.5" hidden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4.25" hidden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hidden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hidden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ht="22.5" hidden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4.25" hidden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hidden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hidden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hidden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ht="22.5" hidden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4.25" hidden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hidden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hidden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hidden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hidden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hidden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hidden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hidden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hidden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hidden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ht="22.5" hidden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4.25" hidden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hidden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hidden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hidden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hidden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hidden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hidden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hidden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ht="22.5" hidden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14.25" hidden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hidden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hidden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hidden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hidden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hidden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hidden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ht="22.5" hidden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hidden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hidden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4.25" hidden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hidden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hidden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hidden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4.25" hidden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hidden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hidden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hidden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4.25" hidden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hidden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hidden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hidden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hidden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hidden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hidden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hidden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hidden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hidden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ht="22.5" hidden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hidden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hidden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4.25" hidden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hidden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hidden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hidden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4.25" hidden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hidden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hidden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hidden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4.25" hidden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14.25" hidden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hidden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hidden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4.25" hidden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hidden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hidden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hidden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4.25" hidden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hidden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hidden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hidden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4.25" hidden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hidden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hidden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hidden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4.25" hidden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hidden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hidden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hidden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4.25" hidden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hidden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hidden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hidden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4.25" hidden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hidden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hidden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hidden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4.25" hidden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hidden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hidden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hidden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4.25" hidden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hidden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hidden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hidden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4.25" hidden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hidden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hidden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hidden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4.25" hidden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hidden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hidden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hidden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4.25" hidden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hidden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hidden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hidden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4.25" hidden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hidden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hidden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hidden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4.25" hidden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hidden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hidden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hidden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4.25" hidden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hidden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hidden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hidden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4.25" hidden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hidden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hidden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hidden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4.25" hidden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hidden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hidden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hidden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4.25" hidden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hidden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hidden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hidden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4.25" hidden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hidden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hidden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hidden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hidden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hidden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hidden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14.25" hidden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hidden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hidden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hidden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hidden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hidden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hidden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ht="22.5" hidden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hidden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hidden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14.25" hidden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hidden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hidden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hidden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hidden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hidden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hidden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hidden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hidden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hidden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hidden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hidden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hidden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hidden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hidden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hidden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hidden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hidden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hidden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hidden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hidden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hidden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hidden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hidden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hidden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hidden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hidden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hidden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hidden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4.25" hidden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hidden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hidden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ht="22.5" hidden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hidden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4.25" hidden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hidden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hidden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hidden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4.25" hidden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hidden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hidden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hidden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hidden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hidden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hidden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hidden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hidden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hidden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hidden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ht="22.5" hidden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hidden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hidden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hidden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4.25" hidden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hidden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hidden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hidden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hidden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hidden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hidden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hidden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hidden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hidden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hidden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hidden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hidden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ht="22.5" hidden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4.25" hidden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hidden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hidden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hidden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hidden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hidden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hidden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ht="22.5" hidden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4.25" hidden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hidden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hidden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hidden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hidden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hidden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hidden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hidden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ht="22.5" hidden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4.25" hidden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hidden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hidden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hidden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hidden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hidden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hidden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ht="22.5" hidden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hidden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hidden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4.25" hidden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hidden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hidden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hidden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hidden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hidden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hidden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hidden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hidden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hidden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ht="22.5" hidden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4.25" hidden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hidden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hidden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hidden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hidden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hidden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ht="22.5" hidden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14.25" hidden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hidden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hidden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hidden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ht="22.5" hidden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4.25" hidden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hidden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hidden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ht="22.5" hidden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4.25" hidden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hidden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hidden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hidden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hidden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hidden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ht="22.5" hidden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4.25" hidden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hidden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hidden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hidden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hidden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hidden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ht="22.5" hidden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4.25" hidden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hidden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hidden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hidden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hidden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ht="22.5" hidden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hidden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4.25" hidden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hidden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hidden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hidden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hidden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hidden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hidden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hidden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hidden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hidden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hidden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hidden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hidden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hidden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hidden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hidden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hidden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hidden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hidden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hidden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hidden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hidden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hidden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hidden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hidden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hidden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hidden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hidden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hidden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hidden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hidden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hidden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hidden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hidden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hidden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hidden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hidden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ht="22.5" hidden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hidden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14.25" hidden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hidden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hidden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hidden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hidden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hidden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ht="22.5" hidden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hidden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4.25" hidden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hidden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hidden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hidden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ht="22.5" hidden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ht="22.5" hidden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hidden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ht="22.5" hidden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ht="22.5" hidden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hidden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ht="22.5" hidden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ht="22.5" hidden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hidden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hidden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hidden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hidden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hidden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hidden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ht="22.5" hidden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ht="22.5" hidden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ht="22.5" hidden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hidden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hidden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hidden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hidden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hidden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ht="22.5" hidden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ht="22.5" hidden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ht="22.5" hidden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ht="22.5" hidden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hidden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hidden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hidden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hidden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ht="22.5" hidden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ht="22.5" hidden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4.25" hidden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hidden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ht="22.5" hidden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ht="22.5" hidden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4.25" hidden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hidden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ht="22.5" hidden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ht="22.5" hidden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4.25" hidden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hidden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ht="22.5" hidden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ht="22.5" hidden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4.25" hidden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hidden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ht="22.5" hidden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ht="22.5" hidden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14.25" hidden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hidden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ht="22.5" hidden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ht="22.5" hidden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14.25" hidden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hidden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ht="22.5" hidden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ht="22.5" hidden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14.25" hidden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hidden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ht="22.5" hidden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ht="22.5" hidden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4.25" hidden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hidden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ht="22.5" hidden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ht="22.5" hidden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14.25" hidden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hidden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ht="22.5" hidden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ht="22.5" hidden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4.25" hidden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hidden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ht="22.5" hidden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ht="22.5" hidden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4.25" hidden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14.25" hidden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ht="22.5" hidden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ht="22.5" hidden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4.25" hidden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hidden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ht="22.5" hidden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ht="22.5" hidden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4.25" hidden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hidden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ht="22.5" hidden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ht="22.5" hidden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4.25" hidden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hidden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ht="22.5" hidden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ht="22.5" hidden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4.25" hidden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hidden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ht="22.5" hidden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ht="22.5" hidden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4.25" hidden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hidden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ht="22.5" hidden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ht="22.5" hidden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4.25" hidden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hidden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ht="22.5" hidden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ht="22.5" hidden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4.25" hidden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hidden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ht="22.5" hidden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ht="22.5" hidden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4.25" hidden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hidden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ht="22.5" hidden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ht="22.5" hidden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4.25" hidden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hidden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ht="22.5" hidden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ht="22.5" hidden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4.25" hidden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hidden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ht="22.5" hidden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ht="22.5" hidden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4.25" hidden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hidden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ht="22.5" hidden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ht="22.5" hidden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4.25" hidden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hidden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hidden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hidden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ht="22.5" hidden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ht="22.5" hidden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4.25" hidden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hidden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ht="22.5" hidden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ht="22.5" hidden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4.25" hidden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hidden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ht="22.5" hidden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ht="22.5" hidden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4.25" hidden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hidden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ht="22.5" hidden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ht="22.5" hidden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4.25" hidden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hidden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ht="22.5" hidden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ht="22.5" hidden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4.25" hidden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hidden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ht="22.5" hidden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ht="22.5" hidden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4.25" hidden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hidden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ht="22.5" hidden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ht="22.5" hidden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4.25" hidden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hidden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ht="22.5" hidden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ht="22.5" hidden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4.25" hidden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14.25" hidden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ht="22.5" hidden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ht="22.5" hidden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4.25" hidden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hidden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ht="22.5" hidden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ht="22.5" hidden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4.25" hidden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14.25" hidden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ht="22.5" hidden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ht="22.5" hidden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4.25" hidden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hidden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ht="22.5" hidden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ht="22.5" hidden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4.25" hidden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hidden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ht="22.5" hidden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ht="22.5" hidden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4.25" hidden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hidden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ht="22.5" hidden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ht="22.5" hidden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hidden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hidden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ht="22.5" hidden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ht="22.5" hidden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4.25" hidden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hidden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ht="22.5" hidden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ht="22.5" hidden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4.25" hidden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hidden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ht="22.5" hidden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ht="22.5" hidden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14.25" hidden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14.25" hidden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ht="22.5" hidden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ht="22.5" hidden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4.25" hidden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hidden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ht="22.5" hidden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ht="22.5" hidden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4.25" hidden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14.25" hidden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ht="22.5" hidden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ht="22.5" hidden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4.25" hidden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hidden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ht="22.5" hidden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ht="22.5" hidden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4.25" hidden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14.25" hidden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ht="22.5" hidden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ht="22.5" hidden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4.25" hidden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hidden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hidden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ht="22.5" hidden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ht="22.5" hidden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4.25" hidden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hidden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ht="22.5" hidden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ht="22.5" hidden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4.25" hidden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hidden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ht="22.5" hidden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ht="22.5" hidden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4.25" hidden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hidden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ht="22.5" hidden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ht="22.5" hidden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4.25" hidden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hidden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ht="22.5" hidden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ht="22.5" hidden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4.25" hidden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hidden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ht="22.5" hidden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ht="22.5" hidden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4.25" hidden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hidden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ht="22.5" hidden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ht="22.5" hidden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4.25" hidden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hidden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ht="22.5" hidden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ht="22.5" hidden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4.25" hidden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hidden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ht="22.5" hidden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ht="22.5" hidden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14.25" hidden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14.25" hidden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ht="22.5" hidden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ht="22.5" hidden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4.25" hidden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14.25" hidden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ht="22.5" hidden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ht="22.5" hidden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4.25" hidden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hidden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ht="22.5" hidden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ht="22.5" hidden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4.25" hidden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hidden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ht="22.5" hidden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ht="22.5" hidden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4.25" hidden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14.25" hidden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ht="22.5" hidden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ht="22.5" hidden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4.25" hidden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hidden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ht="22.5" hidden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ht="22.5" hidden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4.25" hidden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hidden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ht="22.5" hidden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ht="22.5" hidden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hidden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hidden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ht="22.5" hidden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ht="22.5" hidden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4.25" hidden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hidden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ht="22.5" hidden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ht="22.5" hidden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4.25" hidden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hidden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ht="22.5" hidden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ht="22.5" hidden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14.25" hidden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hidden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ht="22.5" hidden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ht="22.5" hidden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4.25" hidden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hidden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ht="22.5" hidden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ht="22.5" hidden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4.25" hidden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hidden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ht="22.5" hidden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ht="22.5" hidden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hidden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hidden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hidden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hidden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hidden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hidden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hidden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hidden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hidden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hidden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hidden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hidden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hidden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hidden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hidden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hidden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hidden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hidden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hidden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hidden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hidden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hidden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hidden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hidden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hidden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hidden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hidden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hidden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hidden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hidden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ht="22.5" hidden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ht="22.5" hidden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hidden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hidden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hidden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hidden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hidden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hidden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hidden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hidden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hidden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hidden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hidden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hidden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hidden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hidden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hidden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hidden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hidden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hidden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hidden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hidden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hidden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hidden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hidden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hidden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hidden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hidden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hidden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hidden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hidden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hidden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hidden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hidden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hidden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ht="52.5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ht="56.25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ht="51.75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ht="5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hidden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ht="22.5" hidden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hidden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ht="22.5" hidden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hidden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ht="22.5" hidden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hidden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ht="22.5" hidden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hidden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ht="22.5" hidden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hidden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ht="22.5" hidden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hidden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ht="22.5" hidden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hidden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ht="25.5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ht="22.5" hidden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ht="22.5" hidden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ht="22.5" hidden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ht="22.5" hidden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ht="22.5" hidden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ht="22.5" hidden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ht="22.5" hidden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ht="22.5" hidden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ht="22.5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ht="22.5" hidden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ht="22.5" hidden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ht="22.5" hidden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hidden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hidden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hidden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hidden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hidden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hidden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hidden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hidden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hidden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hidden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hidden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hidden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hidden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ht="22.5" hidden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4.25" hidden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hidden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hidden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hidden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hidden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hidden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hidden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hidden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ht="22.5" hidden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4.25" hidden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hidden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hidden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hidden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ht="22.5" hidden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4.25" hidden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hidden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hidden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ht="22.5" hidden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4.25" hidden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hidden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hidden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hidden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ht="22.5" hidden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4.25" hidden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hidden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hidden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hidden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ht="22.5" hidden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4.25" hidden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hidden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hidden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hidden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hidden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ht="22.5" hidden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14.25" hidden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hidden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ht="22.5" hidden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ht="22.5" hidden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4.25" hidden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hidden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hidden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hidden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hidden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hidden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hidden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hidden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hidden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hidden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hidden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hidden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hidden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hidden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hidden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hidden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hidden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hidden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hidden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hidden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hidden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hidden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hidden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hidden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hidden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ht="22.5" hidden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ht="22.5" hidden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ht="22.5" hidden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hidden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ht="22.5" hidden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hidden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ht="22.5" hidden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ht="22.5" hidden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ht="22.5" hidden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ht="22.5" hidden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ht="22.5" hidden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ht="25.5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ht="25.5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ht="91.5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ht="30.75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ht="36.75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4.25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9.25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ht="90.75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ht="30.75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15.75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8.5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ht="89.25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ht="28.5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ht="36.75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4.25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6.25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ht="89.25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ht="32.25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ht="112.5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6.5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6.5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ht="92.25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ht="29.25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ht="42.75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15.75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5.75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ht="90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ht="34.5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5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90.75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ht="92.25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ht="30.75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ht="36.75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5.75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9.25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ht="96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ht="30.75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ht="117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4.25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8.5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ht="102.75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ht="30.75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ht="39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15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8.5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ht="91.5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ht="30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ht="115.5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5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ht="87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ht="29.25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ht="39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3.5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ht="92.25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ht="30.75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5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8.5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ht="100.5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ht="29.25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ht="36.75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5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90.75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ht="101.25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ht="30.75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ht="116.25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3.5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90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ht="90.75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ht="30.75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ht="39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4.25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90.75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ht="92.25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ht="30.75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5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90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ht="90.75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ht="30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5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.75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ht="90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ht="28.5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ht="36.75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3.5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ht="27.75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ht="36.75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ht="36.75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ht="20.25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ht="27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ht="28.5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ht="93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ht="114.75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ht="39.75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ht="36.75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ht="36.75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ht="36.75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ht="30.75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ht="18.75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ht="36.75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hidden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hidden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hidden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hidden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hidden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hidden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hidden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hidden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hidden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hidden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hidden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hidden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hidden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hidden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hidden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hidden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hidden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hidden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hidden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hidden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hidden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hidden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hidden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hidden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hidden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hidden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hidden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hidden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hidden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hidden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hidden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hidden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hidden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hidden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hidden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hidden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hidden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hidden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hidden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hidden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hidden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hidden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hidden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hidden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hidden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hidden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hidden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hidden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hidden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hidden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hidden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hidden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hidden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hidden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hidden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ht="22.5" hidden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hidden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hidden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hidden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hidden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hidden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hidden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hidden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hidden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hidden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hidden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ht="22.5" hidden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hidden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hidden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hidden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hidden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hidden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hidden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hidden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hidden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hidden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hidden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hidden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hidden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hidden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hidden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hidden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hidden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hidden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hidden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hidden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hidden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hidden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hidden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hidden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hidden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hidden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hidden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hidden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hidden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hidden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hidden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hidden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hidden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hidden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hidden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hidden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hidden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hidden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hidden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hidden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hidden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hidden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hidden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hidden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hidden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hidden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hidden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hidden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hidden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hidden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hidden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hidden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hidden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hidden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hidden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hidden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hidden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hidden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hidden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hidden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hidden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hidden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hidden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hidden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hidden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hidden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hidden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hidden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hidden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hidden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hidden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hidden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hidden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hidden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hidden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hidden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hidden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hidden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hidden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hidden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hidden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hidden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ht="22.5" hidden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hidden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hidden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hidden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ht="22.5" hidden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ht="22.5" hidden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ht="22.5" hidden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ht="22.5" hidden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ht="22.5" hidden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ht="22.5" hidden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ht="22.5" hidden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ht="22.5" hidden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ht="22.5" hidden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ht="22.5" hidden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ht="22.5" hidden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ht="22.5" hidden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ht="22.5" hidden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ht="22.5" hidden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ht="22.5" hidden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ht="22.5" hidden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ht="22.5" hidden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ht="22.5" hidden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hidden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ht="22.5" hidden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ht="22.5" hidden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ht="22.5" hidden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ht="22.5" hidden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ht="22.5" hidden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ht="22.5" hidden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hidden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ht="22.5" hidden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ht="22.5" hidden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ht="22.5" hidden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hidden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ht="22.5" hidden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hidden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ht="22.5" hidden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ht="22.5" hidden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ht="22.5" hidden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ht="22.5" hidden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hidden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hidden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hidden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hidden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hidden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hidden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hidden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hidden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hidden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hidden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hidden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hidden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hidden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hidden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hidden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hidden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hidden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hidden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hidden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hidden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hidden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hidden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hidden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hidden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hidden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hidden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hidden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hidden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hidden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hidden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hidden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hidden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hidden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hidden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hidden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hidden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hidden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ht="22.5" hidden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ht="22.5" hidden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ht="22.5" hidden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ht="22.5" hidden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ht="22.5" hidden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ht="22.5" hidden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ht="22.5" hidden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ht="22.5" hidden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ht="22.5" hidden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ht="22.5" hidden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ht="22.5" hidden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ht="22.5" hidden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ht="22.5" hidden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ht="22.5" hidden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ht="22.5" hidden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ht="22.5" hidden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ht="22.5" hidden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ht="22.5" hidden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ht="22.5" hidden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ht="22.5" hidden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ht="22.5" hidden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ht="22.5" hidden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ht="22.5" hidden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ht="22.5" hidden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ht="22.5" hidden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ht="22.5" hidden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ht="22.5" hidden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ht="22.5" hidden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ht="22.5" hidden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ht="22.5" hidden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ht="22.5" hidden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ht="22.5" hidden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hidden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ht="22.5" hidden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ht="22.5" hidden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ht="22.5" hidden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ht="22.5" hidden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ht="22.5" hidden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ht="22.5" hidden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ht="22.5" hidden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ht="22.5" hidden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ht="22.5" hidden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ht="22.5" hidden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ht="22.5" hidden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ht="22.5" hidden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ht="22.5" hidden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hidden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hidden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hidden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hidden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hidden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hidden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hidden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hidden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hidden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hidden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hidden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hidden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hidden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hidden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hidden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hidden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hidden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hidden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hidden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hidden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hidden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hidden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hidden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hidden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hidden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hidden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hidden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hidden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hidden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hidden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hidden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hidden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hidden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hidden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hidden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hidden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hidden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hidden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hidden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hidden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hidden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hidden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hidden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hidden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hidden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hidden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hidden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hidden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hidden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hidden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hidden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hidden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hidden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hidden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hidden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hidden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hidden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hidden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hidden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hidden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hidden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hidden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ht="6" customHeight="1" x14ac:dyDescent="0.25"/>
    <row r="1559" spans="1:22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ht="15" customHeight="1" x14ac:dyDescent="0.25"/>
    <row r="1561" spans="1:22" ht="15" customHeight="1" x14ac:dyDescent="0.25">
      <c r="B1561" s="188" t="s">
        <v>1888</v>
      </c>
      <c r="C1561" s="189"/>
      <c r="D1561" s="189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  <row r="1562" spans="1:22" ht="12" customHeight="1" x14ac:dyDescent="0.25"/>
    <row r="1563" spans="1:22" ht="12" hidden="1" customHeight="1" x14ac:dyDescent="0.25">
      <c r="A1563" s="21" t="s">
        <v>1900</v>
      </c>
      <c r="C1563" s="20" t="s">
        <v>1891</v>
      </c>
      <c r="O1563" s="178"/>
      <c r="P1563" s="179"/>
      <c r="Q1563" s="179"/>
      <c r="R1563" s="179"/>
      <c r="S1563" s="179"/>
      <c r="T1563" s="179"/>
      <c r="U1563" s="179"/>
      <c r="V1563" s="179"/>
    </row>
    <row r="1564" spans="1:22" hidden="1" x14ac:dyDescent="0.25">
      <c r="C1564" s="20" t="s">
        <v>1892</v>
      </c>
    </row>
    <row r="1565" spans="1:22" hidden="1" x14ac:dyDescent="0.25">
      <c r="C1565" s="20" t="s">
        <v>1895</v>
      </c>
    </row>
    <row r="1566" spans="1:22" hidden="1" x14ac:dyDescent="0.25">
      <c r="C1566" s="20" t="s">
        <v>1896</v>
      </c>
    </row>
    <row r="1567" spans="1:22" hidden="1" x14ac:dyDescent="0.25">
      <c r="C1567" s="20" t="s">
        <v>1893</v>
      </c>
    </row>
    <row r="1568" spans="1:22" hidden="1" x14ac:dyDescent="0.25">
      <c r="C1568" s="20" t="s">
        <v>1894</v>
      </c>
    </row>
    <row r="1569" spans="3:3" hidden="1" x14ac:dyDescent="0.25">
      <c r="C1569" s="20" t="s">
        <v>1897</v>
      </c>
    </row>
    <row r="1570" spans="3:3" hidden="1" x14ac:dyDescent="0.25">
      <c r="C1570" s="20" t="s">
        <v>1898</v>
      </c>
    </row>
    <row r="1571" spans="3:3" hidden="1" x14ac:dyDescent="0.25">
      <c r="C1571" s="20" t="s">
        <v>1899</v>
      </c>
    </row>
    <row r="1572" spans="3:3" x14ac:dyDescent="0.25">
      <c r="C1572" s="20"/>
    </row>
    <row r="1573" spans="3:3" x14ac:dyDescent="0.25">
      <c r="C1573" s="20"/>
    </row>
    <row r="1574" spans="3:3" x14ac:dyDescent="0.25">
      <c r="C1574" s="20"/>
    </row>
  </sheetData>
  <mergeCells count="9114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O1563:V1563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53" right="0.33" top="0.27" bottom="0.31" header="0.3" footer="0.3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4"/>
  <sheetViews>
    <sheetView workbookViewId="0">
      <selection activeCell="X10" sqref="X10"/>
    </sheetView>
  </sheetViews>
  <sheetFormatPr defaultRowHeight="15" x14ac:dyDescent="0.25"/>
  <cols>
    <col min="1" max="1" width="8" style="1" customWidth="1"/>
    <col min="2" max="2" width="0.85546875" style="1" customWidth="1"/>
    <col min="3" max="3" width="8.42578125" style="1" customWidth="1"/>
    <col min="4" max="4" width="21.85546875" style="1" customWidth="1"/>
    <col min="5" max="5" width="4.85546875" style="1" customWidth="1"/>
    <col min="6" max="6" width="10.85546875" style="3" customWidth="1"/>
    <col min="7" max="7" width="5.140625" style="1" customWidth="1"/>
    <col min="8" max="8" width="3.7109375" style="1" customWidth="1"/>
    <col min="9" max="9" width="9.85546875" style="1" customWidth="1"/>
    <col min="10" max="10" width="0.42578125" style="1" customWidth="1"/>
    <col min="11" max="11" width="5.140625" style="1" customWidth="1"/>
    <col min="12" max="12" width="0.5703125" style="1" customWidth="1"/>
    <col min="13" max="13" width="3.7109375" style="1" customWidth="1"/>
    <col min="14" max="14" width="7.7109375" style="1" customWidth="1"/>
    <col min="15" max="15" width="1.5703125" style="1" customWidth="1"/>
    <col min="16" max="16" width="2.42578125" style="1" customWidth="1"/>
    <col min="17" max="17" width="0.5703125" style="1" customWidth="1"/>
    <col min="18" max="18" width="6.5703125" style="1" customWidth="1"/>
    <col min="19" max="19" width="0.140625" style="1" customWidth="1"/>
    <col min="20" max="20" width="0.28515625" style="1" customWidth="1"/>
    <col min="21" max="21" width="2" style="1" customWidth="1"/>
    <col min="22" max="22" width="1.7109375" style="1" customWidth="1"/>
    <col min="23" max="16384" width="9.140625" style="1"/>
  </cols>
  <sheetData>
    <row r="1" spans="1:21" x14ac:dyDescent="0.25"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ht="51.75" customHeight="1" x14ac:dyDescent="0.25"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4" spans="1:21" x14ac:dyDescent="0.25">
      <c r="K4" s="2" t="s">
        <v>1850</v>
      </c>
      <c r="M4" s="173"/>
      <c r="N4" s="173"/>
      <c r="O4" s="173"/>
      <c r="P4" s="173"/>
      <c r="R4" s="172" t="s">
        <v>1890</v>
      </c>
      <c r="S4" s="173"/>
    </row>
    <row r="6" spans="1:21" ht="15.75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hidden="1" x14ac:dyDescent="0.25">
      <c r="A8" s="183" t="s">
        <v>2</v>
      </c>
      <c r="B8" s="184"/>
      <c r="C8" s="184"/>
    </row>
    <row r="10" spans="1:21" ht="45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hidden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hidden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hidden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hidden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hidden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hidden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ht="22.5" hidden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4.25" hidden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hidden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hidden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hidden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hidden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hidden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hidden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ht="22.5" hidden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hidden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hidden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hidden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hidden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hidden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hidden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ht="22.5" hidden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hidden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hidden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hidden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hidden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hidden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hidden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hidden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hidden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hidden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hidden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hidden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hidden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hidden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hidden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hidden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hidden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hidden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hidden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ht="22.5" hidden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4.25" hidden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hidden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hidden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hidden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hidden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hidden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ht="22.5" hidden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ht="22.5" hidden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hidden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ht="22.5" hidden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hidden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hidden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hidden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hidden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hidden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hidden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hidden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hidden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hidden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hidden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hidden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hidden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hidden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hidden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hidden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hidden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hidden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hidden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hidden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hidden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hidden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hidden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hidden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hidden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hidden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hidden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hidden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hidden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4.25" hidden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hidden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hidden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ht="22.5" hidden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ht="22.5" hidden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ht="22.5" hidden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ht="22.5" hidden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ht="22.5" hidden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ht="22.5" hidden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ht="22.5" hidden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ht="22.5" hidden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hidden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ht="22.5" hidden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ht="22.5" hidden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ht="22.5" hidden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ht="22.5" hidden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ht="22.5" hidden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ht="22.5" hidden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ht="22.5" hidden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ht="22.5" hidden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ht="22.5" hidden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ht="22.5" hidden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hidden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ht="22.5" hidden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ht="22.5" hidden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hidden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hidden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hidden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ht="22.5" hidden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4.25" hidden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hidden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hidden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ht="22.5" hidden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4.25" hidden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hidden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hidden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ht="22.5" hidden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4.25" hidden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hidden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hidden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hidden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ht="22.5" hidden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14.25" hidden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hidden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hidden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hidden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hidden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ht="22.5" hidden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14.25" hidden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hidden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hidden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ht="22.5" hidden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4.25" hidden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hidden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hidden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hidden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ht="22.5" hidden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4.25" hidden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hidden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hidden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hidden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ht="22.5" hidden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4.25" hidden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14.25" hidden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hidden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ht="22.5" hidden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4.25" hidden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hidden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hidden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ht="22.5" hidden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4.25" hidden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hidden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hidden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ht="22.5" hidden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4.25" hidden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hidden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hidden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hidden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hidden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ht="22.5" hidden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4.25" hidden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hidden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hidden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hidden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ht="22.5" hidden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4.25" hidden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hidden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hidden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hidden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ht="22.5" hidden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4.25" hidden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hidden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hidden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hidden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hidden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hidden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hidden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ht="22.5" hidden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ht="22.5" hidden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ht="22.5" hidden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ht="22.5" hidden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ht="22.5" hidden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hidden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ht="22.5" hidden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ht="22.5" hidden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ht="22.5" hidden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ht="22.5" hidden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ht="22.5" hidden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hidden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ht="22.5" hidden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ht="22.5" hidden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ht="22.5" hidden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ht="22.5" hidden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ht="22.5" hidden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hidden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hidden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hidden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hidden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ht="36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ht="22.5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ht="22.5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ht="36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ht="22.5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ht="22.5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ht="39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ht="22.5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ht="22.5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hidden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hidden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hidden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hidden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hidden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hidden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hidden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hidden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hidden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hidden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hidden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hidden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hidden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hidden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ht="22.5" hidden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14.25" hidden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hidden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hidden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ht="22.5" hidden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14.25" hidden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hidden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hidden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ht="22.5" hidden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4.25" hidden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hidden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hidden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ht="22.5" hidden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14.25" hidden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hidden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hidden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hidden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hidden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ht="22.5" hidden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4.25" hidden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hidden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hidden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hidden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ht="22.5" hidden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4.25" hidden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hidden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hidden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ht="22.5" hidden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4.25" hidden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hidden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hidden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ht="22.5" hidden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4.25" hidden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hidden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hidden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ht="22.5" hidden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4.25" hidden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hidden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hidden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ht="22.5" hidden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4.25" hidden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hidden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hidden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ht="22.5" hidden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4.25" hidden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hidden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hidden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ht="22.5" hidden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4.25" hidden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hidden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hidden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hidden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ht="22.5" hidden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4.25" hidden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hidden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hidden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hidden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hidden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hidden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hidden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hidden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hidden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hidden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ht="22.5" hidden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4.25" hidden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hidden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hidden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hidden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hidden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hidden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hidden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hidden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ht="22.5" hidden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14.25" hidden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hidden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hidden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hidden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hidden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hidden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hidden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ht="22.5" hidden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hidden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hidden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4.25" hidden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hidden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hidden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hidden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4.25" hidden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hidden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hidden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hidden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4.25" hidden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hidden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hidden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hidden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hidden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hidden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hidden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hidden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hidden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hidden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ht="22.5" hidden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hidden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hidden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4.25" hidden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hidden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hidden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hidden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4.25" hidden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hidden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hidden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hidden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4.25" hidden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14.25" hidden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hidden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hidden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4.25" hidden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hidden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hidden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hidden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4.25" hidden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hidden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hidden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hidden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4.25" hidden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hidden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hidden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hidden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4.25" hidden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hidden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hidden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hidden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4.25" hidden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hidden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hidden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hidden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4.25" hidden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hidden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hidden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hidden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4.25" hidden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hidden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hidden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hidden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4.25" hidden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hidden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hidden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hidden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4.25" hidden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hidden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hidden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hidden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4.25" hidden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hidden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hidden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hidden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4.25" hidden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hidden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hidden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hidden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4.25" hidden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hidden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hidden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hidden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4.25" hidden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hidden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hidden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hidden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4.25" hidden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hidden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hidden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hidden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4.25" hidden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hidden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hidden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hidden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4.25" hidden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hidden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hidden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hidden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4.25" hidden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hidden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hidden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hidden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4.25" hidden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hidden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hidden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hidden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hidden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hidden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hidden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14.25" hidden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hidden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hidden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hidden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hidden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hidden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hidden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ht="22.5" hidden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hidden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hidden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14.25" hidden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hidden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hidden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hidden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hidden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hidden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hidden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hidden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hidden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hidden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hidden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hidden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hidden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hidden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hidden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hidden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hidden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hidden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hidden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hidden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hidden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hidden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hidden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hidden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hidden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hidden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hidden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hidden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hidden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4.25" hidden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hidden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hidden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ht="22.5" hidden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hidden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4.25" hidden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hidden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hidden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hidden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4.25" hidden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hidden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hidden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hidden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hidden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hidden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hidden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hidden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hidden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hidden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hidden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ht="22.5" hidden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hidden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hidden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hidden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4.25" hidden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hidden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hidden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hidden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hidden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hidden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hidden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hidden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hidden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hidden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hidden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hidden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hidden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ht="22.5" hidden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4.25" hidden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hidden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hidden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hidden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hidden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hidden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hidden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ht="22.5" hidden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4.25" hidden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hidden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hidden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hidden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hidden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hidden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hidden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hidden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ht="22.5" hidden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4.25" hidden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hidden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hidden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hidden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hidden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hidden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hidden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ht="22.5" hidden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hidden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hidden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4.25" hidden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hidden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hidden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hidden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hidden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hidden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hidden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hidden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hidden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hidden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ht="22.5" hidden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4.25" hidden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hidden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hidden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hidden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hidden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hidden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ht="22.5" hidden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14.25" hidden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hidden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hidden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hidden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ht="22.5" hidden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4.25" hidden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hidden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hidden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ht="22.5" hidden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4.25" hidden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hidden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hidden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hidden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hidden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hidden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ht="22.5" hidden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4.25" hidden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hidden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hidden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hidden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hidden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hidden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ht="22.5" hidden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4.25" hidden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hidden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hidden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hidden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hidden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ht="22.5" hidden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hidden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4.25" hidden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hidden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hidden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hidden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hidden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hidden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hidden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hidden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hidden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hidden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hidden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hidden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hidden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hidden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hidden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hidden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hidden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hidden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hidden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hidden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hidden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hidden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hidden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hidden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hidden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hidden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hidden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hidden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hidden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hidden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hidden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hidden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hidden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hidden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hidden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hidden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hidden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ht="22.5" hidden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hidden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14.25" hidden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hidden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hidden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hidden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hidden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hidden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ht="22.5" hidden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hidden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4.25" hidden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hidden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hidden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hidden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ht="22.5" hidden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ht="22.5" hidden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hidden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ht="22.5" hidden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ht="22.5" hidden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hidden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ht="22.5" hidden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ht="22.5" hidden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hidden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hidden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hidden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hidden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hidden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hidden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ht="22.5" hidden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ht="22.5" hidden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ht="22.5" hidden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hidden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hidden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hidden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hidden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hidden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ht="22.5" hidden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ht="22.5" hidden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ht="22.5" hidden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ht="22.5" hidden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hidden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hidden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hidden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hidden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ht="22.5" hidden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ht="22.5" hidden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4.25" hidden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hidden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ht="22.5" hidden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ht="22.5" hidden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4.25" hidden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hidden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ht="22.5" hidden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ht="22.5" hidden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4.25" hidden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hidden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ht="22.5" hidden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ht="22.5" hidden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4.25" hidden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hidden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ht="22.5" hidden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ht="22.5" hidden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14.25" hidden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hidden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ht="22.5" hidden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ht="22.5" hidden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14.25" hidden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hidden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ht="22.5" hidden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ht="22.5" hidden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14.25" hidden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hidden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ht="22.5" hidden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ht="22.5" hidden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4.25" hidden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hidden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ht="22.5" hidden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ht="22.5" hidden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14.25" hidden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hidden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ht="22.5" hidden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ht="22.5" hidden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4.25" hidden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hidden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ht="22.5" hidden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ht="22.5" hidden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4.25" hidden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14.25" hidden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ht="22.5" hidden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ht="22.5" hidden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4.25" hidden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hidden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ht="22.5" hidden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ht="22.5" hidden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4.25" hidden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hidden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ht="22.5" hidden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ht="22.5" hidden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4.25" hidden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hidden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ht="22.5" hidden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ht="22.5" hidden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4.25" hidden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hidden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ht="22.5" hidden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ht="22.5" hidden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4.25" hidden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hidden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ht="22.5" hidden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ht="22.5" hidden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4.25" hidden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hidden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ht="22.5" hidden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ht="22.5" hidden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4.25" hidden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hidden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ht="22.5" hidden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ht="22.5" hidden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4.25" hidden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hidden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ht="22.5" hidden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ht="22.5" hidden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4.25" hidden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hidden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ht="22.5" hidden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ht="22.5" hidden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4.25" hidden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hidden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ht="22.5" hidden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ht="22.5" hidden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4.25" hidden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hidden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ht="22.5" hidden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ht="22.5" hidden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4.25" hidden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hidden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hidden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hidden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ht="22.5" hidden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ht="22.5" hidden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4.25" hidden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hidden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ht="22.5" hidden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ht="22.5" hidden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4.25" hidden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hidden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ht="22.5" hidden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ht="22.5" hidden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4.25" hidden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hidden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ht="22.5" hidden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ht="22.5" hidden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4.25" hidden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hidden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ht="22.5" hidden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ht="22.5" hidden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4.25" hidden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hidden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ht="22.5" hidden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ht="22.5" hidden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4.25" hidden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hidden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ht="22.5" hidden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ht="22.5" hidden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4.25" hidden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hidden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ht="22.5" hidden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ht="22.5" hidden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4.25" hidden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14.25" hidden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ht="22.5" hidden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ht="22.5" hidden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4.25" hidden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hidden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ht="22.5" hidden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ht="22.5" hidden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4.25" hidden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14.25" hidden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ht="22.5" hidden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ht="22.5" hidden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4.25" hidden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hidden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ht="22.5" hidden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ht="22.5" hidden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4.25" hidden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hidden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ht="22.5" hidden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ht="22.5" hidden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4.25" hidden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hidden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ht="22.5" hidden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ht="22.5" hidden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hidden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hidden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ht="22.5" hidden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ht="22.5" hidden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4.25" hidden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hidden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ht="22.5" hidden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ht="22.5" hidden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4.25" hidden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hidden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ht="22.5" hidden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ht="22.5" hidden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14.25" hidden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14.25" hidden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ht="22.5" hidden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ht="22.5" hidden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4.25" hidden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hidden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ht="22.5" hidden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ht="22.5" hidden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4.25" hidden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14.25" hidden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ht="22.5" hidden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ht="22.5" hidden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4.25" hidden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hidden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ht="22.5" hidden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ht="22.5" hidden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4.25" hidden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14.25" hidden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ht="22.5" hidden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ht="22.5" hidden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4.25" hidden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hidden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hidden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ht="22.5" hidden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ht="22.5" hidden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4.25" hidden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hidden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ht="22.5" hidden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ht="22.5" hidden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4.25" hidden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hidden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ht="22.5" hidden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ht="22.5" hidden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4.25" hidden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hidden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ht="22.5" hidden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ht="22.5" hidden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4.25" hidden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hidden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ht="22.5" hidden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ht="22.5" hidden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4.25" hidden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hidden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ht="22.5" hidden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ht="22.5" hidden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4.25" hidden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hidden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ht="22.5" hidden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ht="22.5" hidden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4.25" hidden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hidden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ht="22.5" hidden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ht="22.5" hidden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4.25" hidden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hidden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ht="22.5" hidden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ht="22.5" hidden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14.25" hidden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14.25" hidden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ht="22.5" hidden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ht="22.5" hidden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4.25" hidden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14.25" hidden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ht="22.5" hidden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ht="22.5" hidden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4.25" hidden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hidden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ht="22.5" hidden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ht="22.5" hidden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4.25" hidden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hidden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ht="22.5" hidden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ht="22.5" hidden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4.25" hidden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14.25" hidden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ht="22.5" hidden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ht="22.5" hidden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4.25" hidden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hidden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ht="22.5" hidden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ht="22.5" hidden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4.25" hidden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hidden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ht="22.5" hidden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ht="22.5" hidden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hidden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hidden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ht="22.5" hidden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ht="22.5" hidden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4.25" hidden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hidden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ht="22.5" hidden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ht="22.5" hidden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4.25" hidden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hidden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ht="22.5" hidden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ht="22.5" hidden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14.25" hidden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hidden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ht="22.5" hidden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ht="22.5" hidden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4.25" hidden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hidden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ht="22.5" hidden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ht="22.5" hidden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4.25" hidden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hidden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ht="22.5" hidden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ht="22.5" hidden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hidden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hidden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hidden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hidden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hidden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hidden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hidden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hidden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hidden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hidden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hidden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hidden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hidden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hidden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hidden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hidden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hidden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hidden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hidden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hidden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hidden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hidden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hidden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hidden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hidden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hidden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hidden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hidden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hidden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hidden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ht="22.5" hidden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ht="22.5" hidden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hidden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hidden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hidden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hidden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hidden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hidden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hidden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hidden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hidden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hidden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hidden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hidden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hidden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hidden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hidden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hidden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hidden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hidden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hidden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hidden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hidden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hidden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hidden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hidden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hidden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hidden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hidden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hidden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hidden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hidden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hidden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hidden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hidden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hidden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hidden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hidden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ht="22.5" hidden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ht="22.5" hidden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ht="22.5" hidden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ht="22.5" hidden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hidden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ht="22.5" hidden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hidden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ht="22.5" hidden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hidden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ht="22.5" hidden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hidden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ht="22.5" hidden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hidden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ht="22.5" hidden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hidden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ht="22.5" hidden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hidden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ht="22.5" hidden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hidden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hidden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hidden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ht="22.5" hidden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ht="22.5" hidden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ht="22.5" hidden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ht="22.5" hidden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ht="22.5" hidden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ht="22.5" hidden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ht="22.5" hidden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ht="22.5" hidden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ht="22.5" hidden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ht="22.5" hidden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ht="22.5" hidden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ht="22.5" hidden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hidden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hidden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hidden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hidden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hidden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hidden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hidden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hidden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hidden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hidden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hidden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hidden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hidden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ht="22.5" hidden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4.25" hidden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hidden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hidden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hidden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hidden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hidden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hidden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hidden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ht="22.5" hidden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4.25" hidden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hidden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hidden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hidden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ht="22.5" hidden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4.25" hidden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hidden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hidden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ht="22.5" hidden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4.25" hidden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hidden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hidden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hidden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ht="22.5" hidden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4.25" hidden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hidden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hidden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hidden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ht="22.5" hidden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4.25" hidden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hidden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hidden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hidden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hidden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ht="22.5" hidden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14.25" hidden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hidden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ht="22.5" hidden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ht="22.5" hidden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4.25" hidden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hidden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hidden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hidden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hidden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hidden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hidden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hidden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hidden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hidden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hidden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hidden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hidden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hidden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hidden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hidden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hidden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hidden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hidden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hidden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hidden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hidden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hidden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hidden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hidden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ht="22.5" hidden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ht="22.5" hidden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ht="22.5" hidden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hidden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ht="22.5" hidden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hidden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ht="22.5" hidden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ht="22.5" hidden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ht="22.5" hidden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ht="22.5" hidden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ht="22.5" hidden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hidden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hidden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hidden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hidden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14.25" hidden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hidden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hidden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hidden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4.25" hidden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14.25" hidden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hidden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hidden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14.25" hidden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14.25" hidden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hidden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hidden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hidden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4.25" hidden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14.25" hidden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hidden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hidden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hidden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4.25" hidden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14.25" hidden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hidden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hidden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hidden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14.25" hidden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14.25" hidden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hidden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hidden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4.25" hidden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14.25" hidden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hidden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hidden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hidden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4.25" hidden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14.25" hidden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hidden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hidden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hidden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4.25" hidden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14.25" hidden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hidden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hidden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hidden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14.25" hidden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14.25" hidden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hidden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hidden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hidden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4.25" hidden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14.25" hidden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hidden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hidden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hidden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4.25" hidden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14.25" hidden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hidden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hidden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4.25" hidden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14.25" hidden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hidden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hidden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hidden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4.25" hidden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14.25" hidden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hidden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hidden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hidden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4.25" hidden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14.25" hidden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hidden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hidden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hidden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4.25" hidden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14.25" hidden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hidden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hidden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4.25" hidden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14.25" hidden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hidden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hidden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4.25" hidden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14.25" hidden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hidden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hidden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hidden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4.25" hidden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hidden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hidden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hidden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hidden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hidden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hidden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hidden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hidden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hidden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hidden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hidden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hidden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hidden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hidden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hidden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hidden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hidden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hidden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hidden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hidden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hidden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hidden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hidden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hidden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hidden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hidden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hidden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hidden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hidden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hidden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hidden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hidden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hidden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hidden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hidden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hidden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hidden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hidden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hidden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hidden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hidden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hidden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hidden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hidden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hidden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hidden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hidden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hidden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hidden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hidden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hidden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hidden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hidden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hidden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hidden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hidden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hidden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hidden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hidden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hidden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hidden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hidden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hidden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hidden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hidden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hidden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hidden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hidden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hidden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hidden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ht="22.5" hidden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hidden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hidden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hidden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hidden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hidden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hidden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hidden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hidden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hidden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hidden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ht="22.5" hidden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hidden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hidden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hidden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hidden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hidden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hidden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hidden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hidden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hidden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hidden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hidden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hidden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hidden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hidden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hidden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hidden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hidden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hidden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hidden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hidden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hidden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hidden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hidden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hidden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hidden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hidden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hidden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hidden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hidden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hidden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hidden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hidden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hidden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hidden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hidden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hidden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hidden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hidden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hidden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hidden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hidden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hidden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hidden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hidden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hidden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hidden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hidden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hidden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hidden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hidden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hidden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hidden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hidden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hidden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hidden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hidden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hidden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hidden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hidden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hidden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hidden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hidden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hidden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hidden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hidden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hidden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hidden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hidden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hidden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hidden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hidden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hidden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hidden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hidden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hidden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hidden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hidden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hidden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hidden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hidden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hidden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ht="22.5" hidden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hidden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hidden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hidden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ht="22.5" hidden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ht="22.5" hidden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ht="22.5" hidden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ht="22.5" hidden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ht="22.5" hidden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ht="22.5" hidden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ht="22.5" hidden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ht="22.5" hidden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ht="22.5" hidden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ht="22.5" hidden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ht="22.5" hidden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ht="22.5" hidden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ht="22.5" hidden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ht="22.5" hidden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ht="22.5" hidden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ht="22.5" hidden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ht="22.5" hidden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ht="22.5" hidden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hidden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ht="22.5" hidden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ht="22.5" hidden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ht="22.5" hidden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ht="22.5" hidden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ht="22.5" hidden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ht="22.5" hidden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hidden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ht="22.5" hidden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ht="22.5" hidden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ht="22.5" hidden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hidden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ht="22.5" hidden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hidden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ht="22.5" hidden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ht="22.5" hidden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ht="22.5" hidden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ht="22.5" hidden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hidden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hidden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hidden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hidden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hidden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hidden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hidden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hidden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hidden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hidden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hidden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hidden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hidden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hidden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hidden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hidden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hidden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hidden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hidden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hidden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hidden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hidden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hidden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hidden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hidden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hidden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hidden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hidden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hidden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hidden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hidden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hidden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hidden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hidden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hidden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hidden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hidden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ht="22.5" hidden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ht="22.5" hidden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ht="22.5" hidden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ht="22.5" hidden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ht="22.5" hidden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ht="22.5" hidden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ht="22.5" hidden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ht="22.5" hidden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ht="22.5" hidden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ht="22.5" hidden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ht="22.5" hidden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ht="22.5" hidden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ht="22.5" hidden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ht="22.5" hidden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ht="22.5" hidden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ht="22.5" hidden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ht="22.5" hidden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ht="22.5" hidden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ht="22.5" hidden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ht="22.5" hidden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ht="22.5" hidden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ht="22.5" hidden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ht="22.5" hidden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ht="22.5" hidden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ht="22.5" hidden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ht="22.5" hidden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ht="22.5" hidden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ht="22.5" hidden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ht="22.5" hidden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ht="22.5" hidden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ht="22.5" hidden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ht="22.5" hidden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hidden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ht="22.5" hidden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ht="22.5" hidden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ht="22.5" hidden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ht="22.5" hidden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ht="22.5" hidden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ht="22.5" hidden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ht="22.5" hidden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ht="22.5" hidden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ht="22.5" hidden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ht="22.5" hidden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ht="22.5" hidden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ht="22.5" hidden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ht="22.5" hidden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hidden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hidden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hidden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hidden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hidden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hidden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hidden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hidden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hidden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hidden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hidden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hidden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hidden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hidden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hidden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hidden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hidden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hidden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hidden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hidden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hidden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hidden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hidden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hidden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hidden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hidden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hidden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hidden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hidden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hidden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hidden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hidden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hidden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hidden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hidden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hidden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hidden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hidden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hidden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hidden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hidden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hidden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hidden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hidden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hidden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hidden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hidden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hidden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hidden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hidden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hidden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hidden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hidden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hidden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hidden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hidden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hidden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hidden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hidden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hidden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hidden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hidden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ht="6" customHeight="1" x14ac:dyDescent="0.25"/>
    <row r="1559" spans="1:22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ht="15" customHeight="1" x14ac:dyDescent="0.25"/>
    <row r="1561" spans="1:22" ht="15" customHeight="1" x14ac:dyDescent="0.25">
      <c r="B1561" s="188" t="s">
        <v>1888</v>
      </c>
      <c r="C1561" s="189"/>
      <c r="D1561" s="189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  <row r="1562" spans="1:22" ht="12" customHeight="1" x14ac:dyDescent="0.25"/>
    <row r="1563" spans="1:22" ht="12" hidden="1" customHeight="1" x14ac:dyDescent="0.25">
      <c r="A1563" s="21" t="s">
        <v>1900</v>
      </c>
      <c r="C1563" s="20" t="s">
        <v>1891</v>
      </c>
      <c r="O1563" s="178"/>
      <c r="P1563" s="179"/>
      <c r="Q1563" s="179"/>
      <c r="R1563" s="179"/>
      <c r="S1563" s="179"/>
      <c r="T1563" s="179"/>
      <c r="U1563" s="179"/>
      <c r="V1563" s="179"/>
    </row>
    <row r="1564" spans="1:22" hidden="1" x14ac:dyDescent="0.25">
      <c r="C1564" s="20" t="s">
        <v>1892</v>
      </c>
    </row>
    <row r="1565" spans="1:22" hidden="1" x14ac:dyDescent="0.25">
      <c r="C1565" s="20" t="s">
        <v>1895</v>
      </c>
    </row>
    <row r="1566" spans="1:22" hidden="1" x14ac:dyDescent="0.25">
      <c r="C1566" s="20" t="s">
        <v>1896</v>
      </c>
    </row>
    <row r="1567" spans="1:22" hidden="1" x14ac:dyDescent="0.25">
      <c r="C1567" s="20" t="s">
        <v>1893</v>
      </c>
    </row>
    <row r="1568" spans="1:22" hidden="1" x14ac:dyDescent="0.25">
      <c r="C1568" s="20" t="s">
        <v>1894</v>
      </c>
    </row>
    <row r="1569" spans="3:3" hidden="1" x14ac:dyDescent="0.25">
      <c r="C1569" s="20" t="s">
        <v>1897</v>
      </c>
    </row>
    <row r="1570" spans="3:3" hidden="1" x14ac:dyDescent="0.25">
      <c r="C1570" s="20" t="s">
        <v>1898</v>
      </c>
    </row>
    <row r="1571" spans="3:3" hidden="1" x14ac:dyDescent="0.25">
      <c r="C1571" s="20" t="s">
        <v>1899</v>
      </c>
    </row>
    <row r="1572" spans="3:3" x14ac:dyDescent="0.25">
      <c r="C1572" s="20"/>
    </row>
    <row r="1573" spans="3:3" x14ac:dyDescent="0.25">
      <c r="C1573" s="20"/>
    </row>
    <row r="1574" spans="3:3" x14ac:dyDescent="0.25">
      <c r="C1574" s="20"/>
    </row>
  </sheetData>
  <mergeCells count="9114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O1563:V1563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7" right="0.31" top="0.34" bottom="0.75" header="0.3" footer="0.3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4"/>
  <sheetViews>
    <sheetView topLeftCell="A36" workbookViewId="0">
      <selection activeCell="X1560" sqref="X1560"/>
    </sheetView>
  </sheetViews>
  <sheetFormatPr defaultRowHeight="15" x14ac:dyDescent="0.25"/>
  <cols>
    <col min="1" max="1" width="8" style="22" customWidth="1"/>
    <col min="2" max="2" width="0.85546875" style="22" customWidth="1"/>
    <col min="3" max="3" width="8.42578125" style="22" customWidth="1"/>
    <col min="4" max="4" width="22.140625" style="22" customWidth="1"/>
    <col min="5" max="5" width="4.85546875" style="22" customWidth="1"/>
    <col min="6" max="6" width="10.85546875" style="23" customWidth="1"/>
    <col min="7" max="7" width="5.140625" style="22" customWidth="1"/>
    <col min="8" max="8" width="3.7109375" style="22" customWidth="1"/>
    <col min="9" max="9" width="9.85546875" style="22" customWidth="1"/>
    <col min="10" max="10" width="0.42578125" style="22" customWidth="1"/>
    <col min="11" max="11" width="5.140625" style="22" customWidth="1"/>
    <col min="12" max="12" width="0.5703125" style="22" customWidth="1"/>
    <col min="13" max="13" width="3.7109375" style="22" customWidth="1"/>
    <col min="14" max="14" width="7.7109375" style="22" customWidth="1"/>
    <col min="15" max="15" width="1.5703125" style="22" customWidth="1"/>
    <col min="16" max="16" width="2.42578125" style="22" customWidth="1"/>
    <col min="17" max="17" width="0.5703125" style="22" customWidth="1"/>
    <col min="18" max="18" width="6.5703125" style="22" customWidth="1"/>
    <col min="19" max="19" width="0.140625" style="22" customWidth="1"/>
    <col min="20" max="20" width="0.28515625" style="22" customWidth="1"/>
    <col min="21" max="21" width="2" style="22" customWidth="1"/>
    <col min="22" max="22" width="1.7109375" style="22" customWidth="1"/>
    <col min="23" max="16384" width="9.140625" style="22"/>
  </cols>
  <sheetData>
    <row r="1" spans="1:21" x14ac:dyDescent="0.25">
      <c r="K1" s="258" t="s">
        <v>1848</v>
      </c>
      <c r="L1" s="259"/>
      <c r="M1" s="259"/>
      <c r="N1" s="259"/>
      <c r="O1" s="259"/>
      <c r="P1" s="259"/>
      <c r="Q1" s="259"/>
      <c r="R1" s="259"/>
      <c r="S1" s="259"/>
    </row>
    <row r="2" spans="1:21" ht="50.25" customHeight="1" x14ac:dyDescent="0.25">
      <c r="K2" s="328" t="s">
        <v>1849</v>
      </c>
      <c r="L2" s="329"/>
      <c r="M2" s="329"/>
      <c r="N2" s="329"/>
      <c r="O2" s="329"/>
      <c r="P2" s="329"/>
      <c r="Q2" s="329"/>
      <c r="R2" s="329"/>
      <c r="S2" s="329"/>
    </row>
    <row r="4" spans="1:21" x14ac:dyDescent="0.25">
      <c r="K4" s="24" t="s">
        <v>1850</v>
      </c>
      <c r="M4" s="330"/>
      <c r="N4" s="330"/>
      <c r="O4" s="330"/>
      <c r="P4" s="330"/>
      <c r="R4" s="331" t="s">
        <v>1890</v>
      </c>
      <c r="S4" s="330"/>
    </row>
    <row r="6" spans="1:21" ht="15.75" x14ac:dyDescent="0.25">
      <c r="A6" s="332" t="s">
        <v>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</row>
    <row r="7" spans="1:21" x14ac:dyDescent="0.25">
      <c r="A7" s="334" t="s">
        <v>1</v>
      </c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</row>
    <row r="8" spans="1:21" hidden="1" x14ac:dyDescent="0.25">
      <c r="A8" s="258" t="s">
        <v>2</v>
      </c>
      <c r="B8" s="259"/>
      <c r="C8" s="259"/>
    </row>
    <row r="10" spans="1:21" ht="45" x14ac:dyDescent="0.25">
      <c r="A10" s="326" t="s">
        <v>3</v>
      </c>
      <c r="B10" s="327"/>
      <c r="C10" s="326" t="s">
        <v>821</v>
      </c>
      <c r="D10" s="327"/>
      <c r="E10" s="327"/>
      <c r="F10" s="25" t="s">
        <v>1811</v>
      </c>
      <c r="G10" s="326" t="s">
        <v>1845</v>
      </c>
      <c r="H10" s="327"/>
      <c r="I10" s="25" t="s">
        <v>1846</v>
      </c>
      <c r="J10" s="326" t="s">
        <v>1847</v>
      </c>
      <c r="K10" s="327"/>
      <c r="L10" s="327"/>
      <c r="M10" s="327"/>
      <c r="N10" s="326" t="s">
        <v>1851</v>
      </c>
      <c r="O10" s="327"/>
      <c r="P10" s="326" t="s">
        <v>1852</v>
      </c>
      <c r="Q10" s="327"/>
      <c r="R10" s="327"/>
      <c r="S10" s="327"/>
      <c r="T10" s="327"/>
      <c r="U10" s="327"/>
    </row>
    <row r="11" spans="1:21" x14ac:dyDescent="0.25">
      <c r="A11" s="279" t="s">
        <v>4</v>
      </c>
      <c r="B11" s="280"/>
      <c r="C11" s="280"/>
      <c r="D11" s="280"/>
      <c r="E11" s="280"/>
      <c r="F11" s="280"/>
      <c r="G11" s="280"/>
      <c r="H11" s="280"/>
      <c r="I11" s="280"/>
      <c r="J11" s="280"/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0"/>
    </row>
    <row r="12" spans="1:21" ht="28.5" customHeight="1" x14ac:dyDescent="0.25">
      <c r="A12" s="273">
        <v>1</v>
      </c>
      <c r="B12" s="274"/>
      <c r="C12" s="271" t="s">
        <v>822</v>
      </c>
      <c r="D12" s="272"/>
      <c r="E12" s="272"/>
      <c r="F12" s="26" t="s">
        <v>1812</v>
      </c>
      <c r="G12" s="269">
        <v>3.87</v>
      </c>
      <c r="H12" s="268"/>
      <c r="I12" s="27">
        <v>3.87</v>
      </c>
      <c r="J12" s="269">
        <v>8.9499999999999993</v>
      </c>
      <c r="K12" s="268"/>
      <c r="L12" s="268"/>
      <c r="M12" s="268"/>
      <c r="N12" s="268"/>
      <c r="O12" s="268"/>
      <c r="P12" s="175">
        <v>12.82</v>
      </c>
      <c r="Q12" s="270"/>
      <c r="R12" s="270"/>
      <c r="S12" s="270"/>
      <c r="T12" s="270"/>
      <c r="U12" s="270"/>
    </row>
    <row r="13" spans="1:21" ht="27.75" customHeight="1" x14ac:dyDescent="0.25">
      <c r="A13" s="273">
        <v>2</v>
      </c>
      <c r="B13" s="274"/>
      <c r="C13" s="271" t="s">
        <v>823</v>
      </c>
      <c r="D13" s="272"/>
      <c r="E13" s="272"/>
      <c r="F13" s="26" t="s">
        <v>1812</v>
      </c>
      <c r="G13" s="269">
        <v>14.36</v>
      </c>
      <c r="H13" s="268"/>
      <c r="I13" s="27">
        <v>14.36</v>
      </c>
      <c r="J13" s="269">
        <v>10.43</v>
      </c>
      <c r="K13" s="268"/>
      <c r="L13" s="268"/>
      <c r="M13" s="268"/>
      <c r="N13" s="268"/>
      <c r="O13" s="268"/>
      <c r="P13" s="175">
        <v>24.79</v>
      </c>
      <c r="Q13" s="270"/>
      <c r="R13" s="270"/>
      <c r="S13" s="270"/>
      <c r="T13" s="270"/>
      <c r="U13" s="270"/>
    </row>
    <row r="14" spans="1:21" x14ac:dyDescent="0.25">
      <c r="A14" s="273">
        <v>3</v>
      </c>
      <c r="B14" s="274"/>
      <c r="C14" s="275" t="s">
        <v>1853</v>
      </c>
      <c r="D14" s="276"/>
      <c r="E14" s="276"/>
      <c r="F14" s="28"/>
      <c r="G14" s="277"/>
      <c r="H14" s="277"/>
      <c r="I14" s="29"/>
      <c r="J14" s="277"/>
      <c r="K14" s="277"/>
      <c r="L14" s="277"/>
      <c r="M14" s="277"/>
      <c r="N14" s="277"/>
      <c r="O14" s="277"/>
      <c r="P14" s="278"/>
      <c r="Q14" s="278"/>
      <c r="R14" s="278"/>
      <c r="S14" s="278"/>
      <c r="T14" s="278"/>
      <c r="U14" s="278"/>
    </row>
    <row r="15" spans="1:21" x14ac:dyDescent="0.25">
      <c r="A15" s="281" t="s">
        <v>5</v>
      </c>
      <c r="B15" s="282"/>
      <c r="C15" s="283" t="s">
        <v>824</v>
      </c>
      <c r="D15" s="284"/>
      <c r="E15" s="284"/>
      <c r="F15" s="30"/>
      <c r="G15" s="268"/>
      <c r="H15" s="268"/>
      <c r="I15" s="31"/>
      <c r="J15" s="268"/>
      <c r="K15" s="268"/>
      <c r="L15" s="268"/>
      <c r="M15" s="268"/>
      <c r="N15" s="268"/>
      <c r="O15" s="268"/>
      <c r="P15" s="270"/>
      <c r="Q15" s="270"/>
      <c r="R15" s="270"/>
      <c r="S15" s="270"/>
      <c r="T15" s="270"/>
      <c r="U15" s="270"/>
    </row>
    <row r="16" spans="1:21" ht="39" customHeight="1" x14ac:dyDescent="0.25">
      <c r="A16" s="264" t="s">
        <v>6</v>
      </c>
      <c r="B16" s="265"/>
      <c r="C16" s="266" t="s">
        <v>825</v>
      </c>
      <c r="D16" s="267"/>
      <c r="E16" s="267"/>
      <c r="F16" s="32" t="s">
        <v>1813</v>
      </c>
      <c r="G16" s="269">
        <v>1.38</v>
      </c>
      <c r="H16" s="268"/>
      <c r="I16" s="27">
        <v>1.38</v>
      </c>
      <c r="J16" s="269">
        <v>0.34</v>
      </c>
      <c r="K16" s="268"/>
      <c r="L16" s="268"/>
      <c r="M16" s="268"/>
      <c r="N16" s="268"/>
      <c r="O16" s="268"/>
      <c r="P16" s="175">
        <v>1.72</v>
      </c>
      <c r="Q16" s="270"/>
      <c r="R16" s="270"/>
      <c r="S16" s="270"/>
      <c r="T16" s="270"/>
      <c r="U16" s="270"/>
    </row>
    <row r="17" spans="1:21" ht="20.25" customHeight="1" x14ac:dyDescent="0.25">
      <c r="A17" s="264" t="s">
        <v>7</v>
      </c>
      <c r="B17" s="265"/>
      <c r="C17" s="266" t="s">
        <v>826</v>
      </c>
      <c r="D17" s="267"/>
      <c r="E17" s="267"/>
      <c r="F17" s="32" t="s">
        <v>1814</v>
      </c>
      <c r="G17" s="269">
        <v>0.21</v>
      </c>
      <c r="H17" s="268"/>
      <c r="I17" s="27">
        <v>0.21</v>
      </c>
      <c r="J17" s="269">
        <v>0.01</v>
      </c>
      <c r="K17" s="268"/>
      <c r="L17" s="268"/>
      <c r="M17" s="268"/>
      <c r="N17" s="268"/>
      <c r="O17" s="268"/>
      <c r="P17" s="175">
        <v>0.22</v>
      </c>
      <c r="Q17" s="270"/>
      <c r="R17" s="270"/>
      <c r="S17" s="270"/>
      <c r="T17" s="270"/>
      <c r="U17" s="270"/>
    </row>
    <row r="18" spans="1:21" s="35" customFormat="1" ht="14.25" x14ac:dyDescent="0.25">
      <c r="A18" s="167"/>
      <c r="B18" s="168"/>
      <c r="C18" s="323" t="s">
        <v>1854</v>
      </c>
      <c r="D18" s="324"/>
      <c r="E18" s="325"/>
      <c r="F18" s="33"/>
      <c r="G18" s="285">
        <f>SUM(G16:H17)</f>
        <v>1.5899999999999999</v>
      </c>
      <c r="H18" s="286"/>
      <c r="I18" s="34">
        <f>I16+I17</f>
        <v>1.5899999999999999</v>
      </c>
      <c r="J18" s="285">
        <f>J16+J17</f>
        <v>0.35000000000000003</v>
      </c>
      <c r="K18" s="286"/>
      <c r="L18" s="286"/>
      <c r="M18" s="286"/>
      <c r="N18" s="286"/>
      <c r="O18" s="286"/>
      <c r="P18" s="175">
        <f>P16+P17</f>
        <v>1.94</v>
      </c>
      <c r="Q18" s="270"/>
      <c r="R18" s="270"/>
      <c r="S18" s="270"/>
      <c r="T18" s="270"/>
      <c r="U18" s="270"/>
    </row>
    <row r="19" spans="1:21" ht="28.5" customHeight="1" x14ac:dyDescent="0.25">
      <c r="A19" s="281" t="s">
        <v>8</v>
      </c>
      <c r="B19" s="282"/>
      <c r="C19" s="283" t="s">
        <v>1855</v>
      </c>
      <c r="D19" s="284"/>
      <c r="E19" s="284"/>
      <c r="F19" s="30"/>
      <c r="G19" s="268"/>
      <c r="H19" s="268"/>
      <c r="I19" s="31"/>
      <c r="J19" s="268"/>
      <c r="K19" s="268"/>
      <c r="L19" s="268"/>
      <c r="M19" s="268"/>
      <c r="N19" s="268"/>
      <c r="O19" s="268"/>
      <c r="P19" s="270"/>
      <c r="Q19" s="270"/>
      <c r="R19" s="270"/>
      <c r="S19" s="270"/>
      <c r="T19" s="270"/>
      <c r="U19" s="270"/>
    </row>
    <row r="20" spans="1:21" ht="81" customHeight="1" x14ac:dyDescent="0.25">
      <c r="A20" s="264" t="s">
        <v>9</v>
      </c>
      <c r="B20" s="265"/>
      <c r="C20" s="266" t="s">
        <v>827</v>
      </c>
      <c r="D20" s="267"/>
      <c r="E20" s="267"/>
      <c r="F20" s="32" t="s">
        <v>1813</v>
      </c>
      <c r="G20" s="269">
        <v>1.75</v>
      </c>
      <c r="H20" s="268"/>
      <c r="I20" s="27">
        <v>1.75</v>
      </c>
      <c r="J20" s="269">
        <v>0.37</v>
      </c>
      <c r="K20" s="268"/>
      <c r="L20" s="268"/>
      <c r="M20" s="268"/>
      <c r="N20" s="268"/>
      <c r="O20" s="268"/>
      <c r="P20" s="175">
        <v>2.12</v>
      </c>
      <c r="Q20" s="270"/>
      <c r="R20" s="270"/>
      <c r="S20" s="270"/>
      <c r="T20" s="270"/>
      <c r="U20" s="270"/>
    </row>
    <row r="21" spans="1:21" ht="79.5" customHeight="1" x14ac:dyDescent="0.25">
      <c r="A21" s="264" t="s">
        <v>10</v>
      </c>
      <c r="B21" s="265"/>
      <c r="C21" s="266" t="s">
        <v>828</v>
      </c>
      <c r="D21" s="267"/>
      <c r="E21" s="267"/>
      <c r="F21" s="32" t="s">
        <v>1813</v>
      </c>
      <c r="G21" s="269">
        <v>0.8</v>
      </c>
      <c r="H21" s="268"/>
      <c r="I21" s="27">
        <v>0.8</v>
      </c>
      <c r="J21" s="269">
        <v>0.68</v>
      </c>
      <c r="K21" s="268"/>
      <c r="L21" s="268"/>
      <c r="M21" s="268"/>
      <c r="N21" s="268"/>
      <c r="O21" s="268"/>
      <c r="P21" s="175">
        <v>1.48</v>
      </c>
      <c r="Q21" s="270"/>
      <c r="R21" s="270"/>
      <c r="S21" s="270"/>
      <c r="T21" s="270"/>
      <c r="U21" s="270"/>
    </row>
    <row r="22" spans="1:21" ht="17.25" customHeight="1" x14ac:dyDescent="0.25">
      <c r="A22" s="264" t="s">
        <v>11</v>
      </c>
      <c r="B22" s="265"/>
      <c r="C22" s="266" t="s">
        <v>829</v>
      </c>
      <c r="D22" s="267"/>
      <c r="E22" s="267"/>
      <c r="F22" s="32" t="s">
        <v>1815</v>
      </c>
      <c r="G22" s="269">
        <v>0.46</v>
      </c>
      <c r="H22" s="268"/>
      <c r="I22" s="27">
        <v>0.46</v>
      </c>
      <c r="J22" s="269">
        <v>0.84</v>
      </c>
      <c r="K22" s="268"/>
      <c r="L22" s="268"/>
      <c r="M22" s="268"/>
      <c r="N22" s="268"/>
      <c r="O22" s="268"/>
      <c r="P22" s="175">
        <v>1.3</v>
      </c>
      <c r="Q22" s="270"/>
      <c r="R22" s="270"/>
      <c r="S22" s="270"/>
      <c r="T22" s="270"/>
      <c r="U22" s="270"/>
    </row>
    <row r="23" spans="1:21" ht="27.75" customHeight="1" x14ac:dyDescent="0.25">
      <c r="A23" s="264" t="s">
        <v>12</v>
      </c>
      <c r="B23" s="265"/>
      <c r="C23" s="266" t="s">
        <v>830</v>
      </c>
      <c r="D23" s="267"/>
      <c r="E23" s="267"/>
      <c r="F23" s="32" t="s">
        <v>1815</v>
      </c>
      <c r="G23" s="269">
        <v>0.31</v>
      </c>
      <c r="H23" s="268"/>
      <c r="I23" s="27">
        <v>0.31</v>
      </c>
      <c r="J23" s="269">
        <v>0.12</v>
      </c>
      <c r="K23" s="268"/>
      <c r="L23" s="268"/>
      <c r="M23" s="268"/>
      <c r="N23" s="268"/>
      <c r="O23" s="268"/>
      <c r="P23" s="175">
        <v>0.43</v>
      </c>
      <c r="Q23" s="270"/>
      <c r="R23" s="270"/>
      <c r="S23" s="270"/>
      <c r="T23" s="270"/>
      <c r="U23" s="270"/>
    </row>
    <row r="24" spans="1:21" ht="39" customHeight="1" x14ac:dyDescent="0.25">
      <c r="A24" s="264" t="s">
        <v>13</v>
      </c>
      <c r="B24" s="265"/>
      <c r="C24" s="266" t="s">
        <v>831</v>
      </c>
      <c r="D24" s="267"/>
      <c r="E24" s="267"/>
      <c r="F24" s="32" t="s">
        <v>1816</v>
      </c>
      <c r="G24" s="269">
        <v>0.04</v>
      </c>
      <c r="H24" s="268"/>
      <c r="I24" s="27">
        <v>0.04</v>
      </c>
      <c r="J24" s="269">
        <v>0.15</v>
      </c>
      <c r="K24" s="268"/>
      <c r="L24" s="268"/>
      <c r="M24" s="268"/>
      <c r="N24" s="268"/>
      <c r="O24" s="268"/>
      <c r="P24" s="175">
        <v>0.19</v>
      </c>
      <c r="Q24" s="270"/>
      <c r="R24" s="270"/>
      <c r="S24" s="270"/>
      <c r="T24" s="270"/>
      <c r="U24" s="270"/>
    </row>
    <row r="25" spans="1:21" ht="23.25" customHeight="1" x14ac:dyDescent="0.25">
      <c r="A25" s="264" t="s">
        <v>14</v>
      </c>
      <c r="B25" s="265"/>
      <c r="C25" s="266" t="s">
        <v>826</v>
      </c>
      <c r="D25" s="267"/>
      <c r="E25" s="267"/>
      <c r="F25" s="32" t="s">
        <v>1814</v>
      </c>
      <c r="G25" s="269">
        <v>0.21</v>
      </c>
      <c r="H25" s="268"/>
      <c r="I25" s="27">
        <v>0.21</v>
      </c>
      <c r="J25" s="269">
        <v>0.01</v>
      </c>
      <c r="K25" s="268"/>
      <c r="L25" s="268"/>
      <c r="M25" s="268"/>
      <c r="N25" s="268"/>
      <c r="O25" s="268"/>
      <c r="P25" s="175">
        <v>0.22</v>
      </c>
      <c r="Q25" s="270"/>
      <c r="R25" s="270"/>
      <c r="S25" s="270"/>
      <c r="T25" s="270"/>
      <c r="U25" s="270"/>
    </row>
    <row r="26" spans="1:21" ht="29.25" customHeight="1" x14ac:dyDescent="0.25">
      <c r="A26" s="281" t="s">
        <v>15</v>
      </c>
      <c r="B26" s="282"/>
      <c r="C26" s="283" t="s">
        <v>832</v>
      </c>
      <c r="D26" s="284"/>
      <c r="E26" s="284"/>
      <c r="F26" s="30"/>
      <c r="G26" s="268"/>
      <c r="H26" s="268"/>
      <c r="I26" s="31"/>
      <c r="J26" s="268"/>
      <c r="K26" s="268"/>
      <c r="L26" s="268"/>
      <c r="M26" s="268"/>
      <c r="N26" s="268"/>
      <c r="O26" s="268"/>
      <c r="P26" s="270"/>
      <c r="Q26" s="270"/>
      <c r="R26" s="270"/>
      <c r="S26" s="270"/>
      <c r="T26" s="270"/>
      <c r="U26" s="270"/>
    </row>
    <row r="27" spans="1:21" ht="28.5" customHeight="1" x14ac:dyDescent="0.25">
      <c r="A27" s="264" t="s">
        <v>16</v>
      </c>
      <c r="B27" s="265"/>
      <c r="C27" s="266" t="s">
        <v>833</v>
      </c>
      <c r="D27" s="267"/>
      <c r="E27" s="267"/>
      <c r="F27" s="32" t="s">
        <v>1813</v>
      </c>
      <c r="G27" s="269">
        <v>0.34</v>
      </c>
      <c r="H27" s="268"/>
      <c r="I27" s="27">
        <v>0.34</v>
      </c>
      <c r="J27" s="269">
        <v>0.06</v>
      </c>
      <c r="K27" s="268"/>
      <c r="L27" s="268"/>
      <c r="M27" s="268"/>
      <c r="N27" s="268"/>
      <c r="O27" s="268"/>
      <c r="P27" s="175">
        <v>0.4</v>
      </c>
      <c r="Q27" s="270"/>
      <c r="R27" s="270"/>
      <c r="S27" s="270"/>
      <c r="T27" s="270"/>
      <c r="U27" s="270"/>
    </row>
    <row r="28" spans="1:21" ht="27" customHeight="1" x14ac:dyDescent="0.25">
      <c r="A28" s="264" t="s">
        <v>17</v>
      </c>
      <c r="B28" s="265"/>
      <c r="C28" s="266" t="s">
        <v>834</v>
      </c>
      <c r="D28" s="267"/>
      <c r="E28" s="267"/>
      <c r="F28" s="32" t="s">
        <v>1813</v>
      </c>
      <c r="G28" s="269">
        <v>0.42</v>
      </c>
      <c r="H28" s="268"/>
      <c r="I28" s="27">
        <v>0.42</v>
      </c>
      <c r="J28" s="269">
        <v>0.06</v>
      </c>
      <c r="K28" s="268"/>
      <c r="L28" s="268"/>
      <c r="M28" s="268"/>
      <c r="N28" s="268"/>
      <c r="O28" s="268"/>
      <c r="P28" s="175">
        <v>0.48</v>
      </c>
      <c r="Q28" s="270"/>
      <c r="R28" s="270"/>
      <c r="S28" s="270"/>
      <c r="T28" s="270"/>
      <c r="U28" s="270"/>
    </row>
    <row r="29" spans="1:21" ht="41.25" customHeight="1" x14ac:dyDescent="0.25">
      <c r="A29" s="264" t="s">
        <v>18</v>
      </c>
      <c r="B29" s="265"/>
      <c r="C29" s="266" t="s">
        <v>835</v>
      </c>
      <c r="D29" s="267"/>
      <c r="E29" s="267"/>
      <c r="F29" s="32" t="s">
        <v>1813</v>
      </c>
      <c r="G29" s="269">
        <v>0.21</v>
      </c>
      <c r="H29" s="268"/>
      <c r="I29" s="27">
        <v>0.21</v>
      </c>
      <c r="J29" s="268"/>
      <c r="K29" s="268"/>
      <c r="L29" s="268"/>
      <c r="M29" s="268"/>
      <c r="N29" s="268"/>
      <c r="O29" s="268"/>
      <c r="P29" s="175">
        <v>0.21</v>
      </c>
      <c r="Q29" s="270"/>
      <c r="R29" s="270"/>
      <c r="S29" s="270"/>
      <c r="T29" s="270"/>
      <c r="U29" s="270"/>
    </row>
    <row r="30" spans="1:21" ht="54" customHeight="1" x14ac:dyDescent="0.25">
      <c r="A30" s="264" t="s">
        <v>19</v>
      </c>
      <c r="B30" s="265"/>
      <c r="C30" s="266" t="s">
        <v>836</v>
      </c>
      <c r="D30" s="267"/>
      <c r="E30" s="267"/>
      <c r="F30" s="32" t="s">
        <v>1815</v>
      </c>
      <c r="G30" s="269">
        <v>0.42</v>
      </c>
      <c r="H30" s="268"/>
      <c r="I30" s="27">
        <v>0.42</v>
      </c>
      <c r="J30" s="269">
        <v>0.81</v>
      </c>
      <c r="K30" s="268"/>
      <c r="L30" s="268"/>
      <c r="M30" s="268"/>
      <c r="N30" s="268"/>
      <c r="O30" s="268"/>
      <c r="P30" s="175">
        <v>1.23</v>
      </c>
      <c r="Q30" s="270"/>
      <c r="R30" s="270"/>
      <c r="S30" s="270"/>
      <c r="T30" s="270"/>
      <c r="U30" s="270"/>
    </row>
    <row r="31" spans="1:21" ht="30" customHeight="1" x14ac:dyDescent="0.25">
      <c r="A31" s="264" t="s">
        <v>20</v>
      </c>
      <c r="B31" s="265"/>
      <c r="C31" s="266" t="s">
        <v>837</v>
      </c>
      <c r="D31" s="267"/>
      <c r="E31" s="267"/>
      <c r="F31" s="32" t="s">
        <v>1816</v>
      </c>
      <c r="G31" s="269">
        <v>0.09</v>
      </c>
      <c r="H31" s="268"/>
      <c r="I31" s="27">
        <v>0.09</v>
      </c>
      <c r="J31" s="269">
        <v>0.68</v>
      </c>
      <c r="K31" s="268"/>
      <c r="L31" s="268"/>
      <c r="M31" s="268"/>
      <c r="N31" s="268"/>
      <c r="O31" s="268"/>
      <c r="P31" s="175">
        <v>0.77</v>
      </c>
      <c r="Q31" s="270"/>
      <c r="R31" s="270"/>
      <c r="S31" s="270"/>
      <c r="T31" s="270"/>
      <c r="U31" s="270"/>
    </row>
    <row r="32" spans="1:21" ht="17.25" customHeight="1" x14ac:dyDescent="0.25">
      <c r="A32" s="264" t="s">
        <v>21</v>
      </c>
      <c r="B32" s="265"/>
      <c r="C32" s="266" t="s">
        <v>826</v>
      </c>
      <c r="D32" s="267"/>
      <c r="E32" s="267"/>
      <c r="F32" s="32" t="s">
        <v>1814</v>
      </c>
      <c r="G32" s="269">
        <v>0.21</v>
      </c>
      <c r="H32" s="268"/>
      <c r="I32" s="27">
        <v>0.21</v>
      </c>
      <c r="J32" s="269">
        <v>0.01</v>
      </c>
      <c r="K32" s="268"/>
      <c r="L32" s="268"/>
      <c r="M32" s="268"/>
      <c r="N32" s="268"/>
      <c r="O32" s="268"/>
      <c r="P32" s="175">
        <v>0.22</v>
      </c>
      <c r="Q32" s="270"/>
      <c r="R32" s="270"/>
      <c r="S32" s="270"/>
      <c r="T32" s="270"/>
      <c r="U32" s="270"/>
    </row>
    <row r="33" spans="1:21" ht="80.25" customHeight="1" x14ac:dyDescent="0.25">
      <c r="A33" s="264" t="s">
        <v>22</v>
      </c>
      <c r="B33" s="265"/>
      <c r="C33" s="266" t="s">
        <v>838</v>
      </c>
      <c r="D33" s="267"/>
      <c r="E33" s="267"/>
      <c r="F33" s="32" t="s">
        <v>1813</v>
      </c>
      <c r="G33" s="269">
        <v>1.05</v>
      </c>
      <c r="H33" s="268"/>
      <c r="I33" s="27">
        <v>1.05</v>
      </c>
      <c r="J33" s="269">
        <v>0.08</v>
      </c>
      <c r="K33" s="268"/>
      <c r="L33" s="268"/>
      <c r="M33" s="268"/>
      <c r="N33" s="268"/>
      <c r="O33" s="268"/>
      <c r="P33" s="175">
        <v>1.1299999999999999</v>
      </c>
      <c r="Q33" s="270"/>
      <c r="R33" s="270"/>
      <c r="S33" s="270"/>
      <c r="T33" s="270"/>
      <c r="U33" s="270"/>
    </row>
    <row r="34" spans="1:21" ht="90.75" customHeight="1" x14ac:dyDescent="0.25">
      <c r="A34" s="264" t="s">
        <v>23</v>
      </c>
      <c r="B34" s="265"/>
      <c r="C34" s="266" t="s">
        <v>839</v>
      </c>
      <c r="D34" s="267"/>
      <c r="E34" s="267"/>
      <c r="F34" s="32" t="s">
        <v>1813</v>
      </c>
      <c r="G34" s="269">
        <v>0.84</v>
      </c>
      <c r="H34" s="268"/>
      <c r="I34" s="27">
        <v>0.84</v>
      </c>
      <c r="J34" s="269">
        <v>0.21</v>
      </c>
      <c r="K34" s="268"/>
      <c r="L34" s="268"/>
      <c r="M34" s="268"/>
      <c r="N34" s="268"/>
      <c r="O34" s="268"/>
      <c r="P34" s="175">
        <v>1.05</v>
      </c>
      <c r="Q34" s="270"/>
      <c r="R34" s="270"/>
      <c r="S34" s="270"/>
      <c r="T34" s="270"/>
      <c r="U34" s="270"/>
    </row>
    <row r="35" spans="1:21" x14ac:dyDescent="0.25">
      <c r="A35" s="281" t="s">
        <v>24</v>
      </c>
      <c r="B35" s="282"/>
      <c r="C35" s="283" t="s">
        <v>840</v>
      </c>
      <c r="D35" s="284"/>
      <c r="E35" s="284"/>
      <c r="F35" s="30"/>
      <c r="G35" s="268"/>
      <c r="H35" s="268"/>
      <c r="I35" s="31"/>
      <c r="J35" s="268"/>
      <c r="K35" s="268"/>
      <c r="L35" s="268"/>
      <c r="M35" s="268"/>
      <c r="N35" s="268"/>
      <c r="O35" s="268"/>
      <c r="P35" s="270"/>
      <c r="Q35" s="270"/>
      <c r="R35" s="270"/>
      <c r="S35" s="270"/>
      <c r="T35" s="270"/>
      <c r="U35" s="270"/>
    </row>
    <row r="36" spans="1:21" ht="29.25" customHeight="1" x14ac:dyDescent="0.25">
      <c r="A36" s="264" t="s">
        <v>25</v>
      </c>
      <c r="B36" s="265"/>
      <c r="C36" s="266" t="s">
        <v>841</v>
      </c>
      <c r="D36" s="267"/>
      <c r="E36" s="267"/>
      <c r="F36" s="32" t="s">
        <v>1813</v>
      </c>
      <c r="G36" s="269">
        <v>1.9</v>
      </c>
      <c r="H36" s="268"/>
      <c r="I36" s="27">
        <v>1.9</v>
      </c>
      <c r="J36" s="269">
        <v>7.0000000000000007E-2</v>
      </c>
      <c r="K36" s="268"/>
      <c r="L36" s="268"/>
      <c r="M36" s="268"/>
      <c r="N36" s="268"/>
      <c r="O36" s="268"/>
      <c r="P36" s="175">
        <v>1.97</v>
      </c>
      <c r="Q36" s="270"/>
      <c r="R36" s="270"/>
      <c r="S36" s="270"/>
      <c r="T36" s="270"/>
      <c r="U36" s="270"/>
    </row>
    <row r="37" spans="1:21" x14ac:dyDescent="0.25">
      <c r="A37" s="281" t="s">
        <v>26</v>
      </c>
      <c r="B37" s="282"/>
      <c r="C37" s="283" t="s">
        <v>842</v>
      </c>
      <c r="D37" s="284"/>
      <c r="E37" s="284"/>
      <c r="F37" s="30"/>
      <c r="G37" s="268"/>
      <c r="H37" s="268"/>
      <c r="I37" s="31"/>
      <c r="J37" s="268"/>
      <c r="K37" s="268"/>
      <c r="L37" s="268"/>
      <c r="M37" s="268"/>
      <c r="N37" s="268"/>
      <c r="O37" s="268"/>
      <c r="P37" s="270"/>
      <c r="Q37" s="270"/>
      <c r="R37" s="270"/>
      <c r="S37" s="270"/>
      <c r="T37" s="270"/>
      <c r="U37" s="270"/>
    </row>
    <row r="38" spans="1:21" ht="29.25" customHeight="1" x14ac:dyDescent="0.25">
      <c r="A38" s="264" t="s">
        <v>27</v>
      </c>
      <c r="B38" s="265"/>
      <c r="C38" s="266" t="s">
        <v>843</v>
      </c>
      <c r="D38" s="267"/>
      <c r="E38" s="267"/>
      <c r="F38" s="32" t="s">
        <v>1813</v>
      </c>
      <c r="G38" s="269">
        <v>8.99</v>
      </c>
      <c r="H38" s="268"/>
      <c r="I38" s="27">
        <v>8.99</v>
      </c>
      <c r="J38" s="269">
        <v>0.19</v>
      </c>
      <c r="K38" s="268"/>
      <c r="L38" s="268"/>
      <c r="M38" s="268"/>
      <c r="N38" s="268"/>
      <c r="O38" s="268"/>
      <c r="P38" s="175">
        <v>9.18</v>
      </c>
      <c r="Q38" s="270"/>
      <c r="R38" s="270"/>
      <c r="S38" s="270"/>
      <c r="T38" s="270"/>
      <c r="U38" s="270"/>
    </row>
    <row r="39" spans="1:21" x14ac:dyDescent="0.25">
      <c r="A39" s="273"/>
      <c r="B39" s="274"/>
      <c r="C39" s="275" t="s">
        <v>1856</v>
      </c>
      <c r="D39" s="276"/>
      <c r="E39" s="276"/>
      <c r="F39" s="28"/>
      <c r="G39" s="289">
        <f>G18+G20+G21+G22+G23+G24+G25+G27+G28+G29+G30+G31+G32+G33+G34+G36+G38</f>
        <v>19.63</v>
      </c>
      <c r="H39" s="290"/>
      <c r="I39" s="36">
        <f>I18+I20+I21+I22+I23+I24+I25+I27+I28+I29+I30+I31+I32+I33+I34+I36+I38</f>
        <v>19.63</v>
      </c>
      <c r="J39" s="289">
        <f>J38+J36+J34+J33+J32+J31+J30+J29+J28+J27++J25+J24+J23+J22+J21+J20+J18</f>
        <v>4.6899999999999995</v>
      </c>
      <c r="K39" s="290"/>
      <c r="L39" s="290"/>
      <c r="M39" s="290"/>
      <c r="N39" s="277"/>
      <c r="O39" s="277"/>
      <c r="P39" s="291">
        <f>P38+P36+P34+P33+P32+P31+P30+P29+P28+P27+P25+P24+P23+P22+P21+P20+P18</f>
        <v>24.320000000000004</v>
      </c>
      <c r="Q39" s="278"/>
      <c r="R39" s="278"/>
      <c r="S39" s="278"/>
      <c r="T39" s="278"/>
      <c r="U39" s="278"/>
    </row>
    <row r="40" spans="1:21" hidden="1" x14ac:dyDescent="0.25">
      <c r="A40" s="321">
        <v>4</v>
      </c>
      <c r="B40" s="322"/>
      <c r="C40" s="313" t="s">
        <v>844</v>
      </c>
      <c r="D40" s="314"/>
      <c r="E40" s="314"/>
      <c r="F40" s="28"/>
      <c r="G40" s="277"/>
      <c r="H40" s="277"/>
      <c r="I40" s="29"/>
      <c r="J40" s="277"/>
      <c r="K40" s="277"/>
      <c r="L40" s="277"/>
      <c r="M40" s="277"/>
      <c r="N40" s="277"/>
      <c r="O40" s="277"/>
      <c r="P40" s="278"/>
      <c r="Q40" s="278"/>
      <c r="R40" s="278"/>
      <c r="S40" s="278"/>
      <c r="T40" s="278"/>
      <c r="U40" s="278"/>
    </row>
    <row r="41" spans="1:21" hidden="1" x14ac:dyDescent="0.25">
      <c r="A41" s="264" t="s">
        <v>28</v>
      </c>
      <c r="B41" s="265"/>
      <c r="C41" s="266" t="s">
        <v>845</v>
      </c>
      <c r="D41" s="267"/>
      <c r="E41" s="267"/>
      <c r="F41" s="32" t="s">
        <v>1819</v>
      </c>
      <c r="G41" s="269">
        <v>0.96</v>
      </c>
      <c r="H41" s="268"/>
      <c r="I41" s="27">
        <v>0.96</v>
      </c>
      <c r="J41" s="269">
        <v>1.27</v>
      </c>
      <c r="K41" s="268"/>
      <c r="L41" s="268"/>
      <c r="M41" s="268"/>
      <c r="N41" s="268"/>
      <c r="O41" s="268"/>
      <c r="P41" s="175">
        <v>2.23</v>
      </c>
      <c r="Q41" s="270"/>
      <c r="R41" s="270"/>
      <c r="S41" s="270"/>
      <c r="T41" s="270"/>
      <c r="U41" s="270"/>
    </row>
    <row r="42" spans="1:21" hidden="1" x14ac:dyDescent="0.25">
      <c r="A42" s="264" t="s">
        <v>29</v>
      </c>
      <c r="B42" s="265"/>
      <c r="C42" s="266" t="s">
        <v>846</v>
      </c>
      <c r="D42" s="267"/>
      <c r="E42" s="267"/>
      <c r="F42" s="32" t="s">
        <v>1819</v>
      </c>
      <c r="G42" s="269">
        <v>0.96</v>
      </c>
      <c r="H42" s="268"/>
      <c r="I42" s="27">
        <v>0.96</v>
      </c>
      <c r="J42" s="269">
        <v>1.29</v>
      </c>
      <c r="K42" s="268"/>
      <c r="L42" s="268"/>
      <c r="M42" s="268"/>
      <c r="N42" s="268"/>
      <c r="O42" s="268"/>
      <c r="P42" s="175">
        <v>2.25</v>
      </c>
      <c r="Q42" s="270"/>
      <c r="R42" s="270"/>
      <c r="S42" s="270"/>
      <c r="T42" s="270"/>
      <c r="U42" s="270"/>
    </row>
    <row r="43" spans="1:21" hidden="1" x14ac:dyDescent="0.25">
      <c r="A43" s="264" t="s">
        <v>30</v>
      </c>
      <c r="B43" s="265"/>
      <c r="C43" s="266" t="s">
        <v>847</v>
      </c>
      <c r="D43" s="267"/>
      <c r="E43" s="267"/>
      <c r="F43" s="32" t="s">
        <v>1819</v>
      </c>
      <c r="G43" s="269">
        <v>0.96</v>
      </c>
      <c r="H43" s="268"/>
      <c r="I43" s="27">
        <v>0.96</v>
      </c>
      <c r="J43" s="269">
        <v>1.42</v>
      </c>
      <c r="K43" s="268"/>
      <c r="L43" s="268"/>
      <c r="M43" s="268"/>
      <c r="N43" s="268"/>
      <c r="O43" s="268"/>
      <c r="P43" s="175">
        <v>2.38</v>
      </c>
      <c r="Q43" s="270"/>
      <c r="R43" s="270"/>
      <c r="S43" s="270"/>
      <c r="T43" s="270"/>
      <c r="U43" s="270"/>
    </row>
    <row r="44" spans="1:21" x14ac:dyDescent="0.25">
      <c r="A44" s="321">
        <v>5</v>
      </c>
      <c r="B44" s="322"/>
      <c r="C44" s="313" t="s">
        <v>848</v>
      </c>
      <c r="D44" s="314"/>
      <c r="E44" s="314"/>
      <c r="F44" s="28"/>
      <c r="G44" s="277"/>
      <c r="H44" s="277"/>
      <c r="I44" s="29"/>
      <c r="J44" s="277"/>
      <c r="K44" s="277"/>
      <c r="L44" s="277"/>
      <c r="M44" s="277"/>
      <c r="N44" s="277"/>
      <c r="O44" s="277"/>
      <c r="P44" s="278"/>
      <c r="Q44" s="278"/>
      <c r="R44" s="278"/>
      <c r="S44" s="278"/>
      <c r="T44" s="278"/>
      <c r="U44" s="278"/>
    </row>
    <row r="45" spans="1:21" x14ac:dyDescent="0.25">
      <c r="A45" s="264" t="s">
        <v>31</v>
      </c>
      <c r="B45" s="265"/>
      <c r="C45" s="266" t="s">
        <v>849</v>
      </c>
      <c r="D45" s="267"/>
      <c r="E45" s="267"/>
      <c r="F45" s="32" t="s">
        <v>1813</v>
      </c>
      <c r="G45" s="269">
        <v>5.39</v>
      </c>
      <c r="H45" s="268"/>
      <c r="I45" s="27">
        <v>5.39</v>
      </c>
      <c r="J45" s="269">
        <v>1.53</v>
      </c>
      <c r="K45" s="268"/>
      <c r="L45" s="268"/>
      <c r="M45" s="268"/>
      <c r="N45" s="268"/>
      <c r="O45" s="268"/>
      <c r="P45" s="175">
        <v>6.92</v>
      </c>
      <c r="Q45" s="270"/>
      <c r="R45" s="270"/>
      <c r="S45" s="270"/>
      <c r="T45" s="270"/>
      <c r="U45" s="270"/>
    </row>
    <row r="46" spans="1:21" ht="54.75" customHeight="1" x14ac:dyDescent="0.25">
      <c r="A46" s="264" t="s">
        <v>32</v>
      </c>
      <c r="B46" s="265"/>
      <c r="C46" s="266" t="s">
        <v>850</v>
      </c>
      <c r="D46" s="267"/>
      <c r="E46" s="267"/>
      <c r="F46" s="32" t="s">
        <v>1813</v>
      </c>
      <c r="G46" s="269">
        <v>11.35</v>
      </c>
      <c r="H46" s="268"/>
      <c r="I46" s="27">
        <v>11.35</v>
      </c>
      <c r="J46" s="269">
        <v>7.27</v>
      </c>
      <c r="K46" s="268"/>
      <c r="L46" s="268"/>
      <c r="M46" s="268"/>
      <c r="N46" s="268"/>
      <c r="O46" s="268"/>
      <c r="P46" s="175">
        <v>18.62</v>
      </c>
      <c r="Q46" s="270"/>
      <c r="R46" s="270"/>
      <c r="S46" s="270"/>
      <c r="T46" s="270"/>
      <c r="U46" s="270"/>
    </row>
    <row r="47" spans="1:21" ht="40.5" customHeight="1" x14ac:dyDescent="0.25">
      <c r="A47" s="264" t="s">
        <v>33</v>
      </c>
      <c r="B47" s="265"/>
      <c r="C47" s="266" t="s">
        <v>851</v>
      </c>
      <c r="D47" s="267"/>
      <c r="E47" s="267"/>
      <c r="F47" s="32" t="s">
        <v>1813</v>
      </c>
      <c r="G47" s="269">
        <v>8.08</v>
      </c>
      <c r="H47" s="268"/>
      <c r="I47" s="27">
        <v>8.08</v>
      </c>
      <c r="J47" s="269">
        <v>4.58</v>
      </c>
      <c r="K47" s="268"/>
      <c r="L47" s="268"/>
      <c r="M47" s="268"/>
      <c r="N47" s="268"/>
      <c r="O47" s="268"/>
      <c r="P47" s="175">
        <v>12.66</v>
      </c>
      <c r="Q47" s="270"/>
      <c r="R47" s="270"/>
      <c r="S47" s="270"/>
      <c r="T47" s="270"/>
      <c r="U47" s="270"/>
    </row>
    <row r="48" spans="1:21" ht="27" customHeight="1" x14ac:dyDescent="0.25">
      <c r="A48" s="264" t="s">
        <v>34</v>
      </c>
      <c r="B48" s="265"/>
      <c r="C48" s="266" t="s">
        <v>852</v>
      </c>
      <c r="D48" s="267"/>
      <c r="E48" s="267"/>
      <c r="F48" s="32" t="s">
        <v>1813</v>
      </c>
      <c r="G48" s="269">
        <v>5.39</v>
      </c>
      <c r="H48" s="268"/>
      <c r="I48" s="27">
        <v>5.39</v>
      </c>
      <c r="J48" s="269">
        <v>1.78</v>
      </c>
      <c r="K48" s="268"/>
      <c r="L48" s="268"/>
      <c r="M48" s="268"/>
      <c r="N48" s="268"/>
      <c r="O48" s="268"/>
      <c r="P48" s="175">
        <v>7.17</v>
      </c>
      <c r="Q48" s="270"/>
      <c r="R48" s="270"/>
      <c r="S48" s="270"/>
      <c r="T48" s="270"/>
      <c r="U48" s="270"/>
    </row>
    <row r="49" spans="1:21" hidden="1" x14ac:dyDescent="0.25">
      <c r="A49" s="321">
        <v>6</v>
      </c>
      <c r="B49" s="322"/>
      <c r="C49" s="313" t="s">
        <v>853</v>
      </c>
      <c r="D49" s="314"/>
      <c r="E49" s="314"/>
      <c r="F49" s="28"/>
      <c r="G49" s="277"/>
      <c r="H49" s="277"/>
      <c r="I49" s="29"/>
      <c r="J49" s="277"/>
      <c r="K49" s="277"/>
      <c r="L49" s="277"/>
      <c r="M49" s="277"/>
      <c r="N49" s="277"/>
      <c r="O49" s="277"/>
      <c r="P49" s="278"/>
      <c r="Q49" s="278"/>
      <c r="R49" s="278"/>
      <c r="S49" s="278"/>
      <c r="T49" s="278"/>
      <c r="U49" s="278"/>
    </row>
    <row r="50" spans="1:21" hidden="1" x14ac:dyDescent="0.25">
      <c r="A50" s="264" t="s">
        <v>35</v>
      </c>
      <c r="B50" s="265"/>
      <c r="C50" s="266" t="s">
        <v>854</v>
      </c>
      <c r="D50" s="267"/>
      <c r="E50" s="267"/>
      <c r="F50" s="32" t="s">
        <v>1813</v>
      </c>
      <c r="G50" s="269">
        <v>0.42</v>
      </c>
      <c r="H50" s="268"/>
      <c r="I50" s="27">
        <v>0.42</v>
      </c>
      <c r="J50" s="269">
        <v>18.59</v>
      </c>
      <c r="K50" s="268"/>
      <c r="L50" s="268"/>
      <c r="M50" s="268"/>
      <c r="N50" s="268"/>
      <c r="O50" s="268"/>
      <c r="P50" s="175">
        <v>19.010000000000002</v>
      </c>
      <c r="Q50" s="270"/>
      <c r="R50" s="270"/>
      <c r="S50" s="270"/>
      <c r="T50" s="270"/>
      <c r="U50" s="270"/>
    </row>
    <row r="51" spans="1:21" ht="22.5" hidden="1" x14ac:dyDescent="0.25">
      <c r="A51" s="264" t="s">
        <v>36</v>
      </c>
      <c r="B51" s="265"/>
      <c r="C51" s="266" t="s">
        <v>826</v>
      </c>
      <c r="D51" s="267"/>
      <c r="E51" s="267"/>
      <c r="F51" s="32" t="s">
        <v>1814</v>
      </c>
      <c r="G51" s="269">
        <v>0.21</v>
      </c>
      <c r="H51" s="268"/>
      <c r="I51" s="27">
        <v>0.21</v>
      </c>
      <c r="J51" s="269">
        <v>0.01</v>
      </c>
      <c r="K51" s="268"/>
      <c r="L51" s="268"/>
      <c r="M51" s="268"/>
      <c r="N51" s="268"/>
      <c r="O51" s="268"/>
      <c r="P51" s="175">
        <v>0.22</v>
      </c>
      <c r="Q51" s="270"/>
      <c r="R51" s="270"/>
      <c r="S51" s="270"/>
      <c r="T51" s="270"/>
      <c r="U51" s="270"/>
    </row>
    <row r="52" spans="1:21" s="35" customFormat="1" ht="14.25" hidden="1" x14ac:dyDescent="0.25">
      <c r="A52" s="281"/>
      <c r="B52" s="282"/>
      <c r="C52" s="296" t="s">
        <v>1856</v>
      </c>
      <c r="D52" s="297"/>
      <c r="E52" s="297"/>
      <c r="F52" s="33"/>
      <c r="G52" s="285">
        <f>G50+G51</f>
        <v>0.63</v>
      </c>
      <c r="H52" s="286"/>
      <c r="I52" s="34">
        <f>I50+I51</f>
        <v>0.63</v>
      </c>
      <c r="J52" s="285">
        <f>J50+J51</f>
        <v>18.600000000000001</v>
      </c>
      <c r="K52" s="286"/>
      <c r="L52" s="286"/>
      <c r="M52" s="286"/>
      <c r="N52" s="286"/>
      <c r="O52" s="286"/>
      <c r="P52" s="175">
        <f>P50+P51</f>
        <v>19.23</v>
      </c>
      <c r="Q52" s="270"/>
      <c r="R52" s="270"/>
      <c r="S52" s="270"/>
      <c r="T52" s="270"/>
      <c r="U52" s="270"/>
    </row>
    <row r="53" spans="1:21" x14ac:dyDescent="0.25">
      <c r="A53" s="321">
        <v>7</v>
      </c>
      <c r="B53" s="322"/>
      <c r="C53" s="313" t="s">
        <v>855</v>
      </c>
      <c r="D53" s="314"/>
      <c r="E53" s="314"/>
      <c r="F53" s="28"/>
      <c r="G53" s="277"/>
      <c r="H53" s="277"/>
      <c r="I53" s="29"/>
      <c r="J53" s="277"/>
      <c r="K53" s="277"/>
      <c r="L53" s="277"/>
      <c r="M53" s="277"/>
      <c r="N53" s="277"/>
      <c r="O53" s="277"/>
      <c r="P53" s="278"/>
      <c r="Q53" s="278"/>
      <c r="R53" s="278"/>
      <c r="S53" s="278"/>
      <c r="T53" s="278"/>
      <c r="U53" s="278"/>
    </row>
    <row r="54" spans="1:21" ht="27" customHeight="1" x14ac:dyDescent="0.25">
      <c r="A54" s="317" t="s">
        <v>37</v>
      </c>
      <c r="B54" s="318"/>
      <c r="C54" s="319" t="s">
        <v>856</v>
      </c>
      <c r="D54" s="320"/>
      <c r="E54" s="320"/>
      <c r="F54" s="32" t="s">
        <v>1812</v>
      </c>
      <c r="G54" s="269">
        <v>3.41</v>
      </c>
      <c r="H54" s="268"/>
      <c r="I54" s="27">
        <v>3.41</v>
      </c>
      <c r="J54" s="269">
        <v>2.33</v>
      </c>
      <c r="K54" s="268"/>
      <c r="L54" s="268"/>
      <c r="M54" s="268"/>
      <c r="N54" s="268"/>
      <c r="O54" s="268"/>
      <c r="P54" s="175">
        <v>5.74</v>
      </c>
      <c r="Q54" s="270"/>
      <c r="R54" s="270"/>
      <c r="S54" s="270"/>
      <c r="T54" s="270"/>
      <c r="U54" s="270"/>
    </row>
    <row r="55" spans="1:21" ht="27" customHeight="1" x14ac:dyDescent="0.25">
      <c r="A55" s="317" t="s">
        <v>38</v>
      </c>
      <c r="B55" s="318"/>
      <c r="C55" s="319" t="s">
        <v>857</v>
      </c>
      <c r="D55" s="320"/>
      <c r="E55" s="320"/>
      <c r="F55" s="32" t="s">
        <v>1812</v>
      </c>
      <c r="G55" s="269">
        <v>3.41</v>
      </c>
      <c r="H55" s="268"/>
      <c r="I55" s="27">
        <v>3.41</v>
      </c>
      <c r="J55" s="269">
        <v>1.27</v>
      </c>
      <c r="K55" s="268"/>
      <c r="L55" s="268"/>
      <c r="M55" s="268"/>
      <c r="N55" s="268"/>
      <c r="O55" s="268"/>
      <c r="P55" s="175">
        <v>4.68</v>
      </c>
      <c r="Q55" s="270"/>
      <c r="R55" s="270"/>
      <c r="S55" s="270"/>
      <c r="T55" s="270"/>
      <c r="U55" s="270"/>
    </row>
    <row r="56" spans="1:21" hidden="1" x14ac:dyDescent="0.25">
      <c r="A56" s="311">
        <v>8</v>
      </c>
      <c r="B56" s="312"/>
      <c r="C56" s="315" t="s">
        <v>858</v>
      </c>
      <c r="D56" s="316"/>
      <c r="E56" s="316"/>
      <c r="F56" s="26" t="s">
        <v>1819</v>
      </c>
      <c r="G56" s="269">
        <v>2.92</v>
      </c>
      <c r="H56" s="268"/>
      <c r="I56" s="27">
        <v>2.92</v>
      </c>
      <c r="J56" s="269">
        <v>1.18</v>
      </c>
      <c r="K56" s="268"/>
      <c r="L56" s="268"/>
      <c r="M56" s="268"/>
      <c r="N56" s="268"/>
      <c r="O56" s="268"/>
      <c r="P56" s="175">
        <v>4.0999999999999996</v>
      </c>
      <c r="Q56" s="270"/>
      <c r="R56" s="270"/>
      <c r="S56" s="270"/>
      <c r="T56" s="270"/>
      <c r="U56" s="270"/>
    </row>
    <row r="57" spans="1:21" hidden="1" x14ac:dyDescent="0.25">
      <c r="A57" s="311">
        <v>9</v>
      </c>
      <c r="B57" s="312"/>
      <c r="C57" s="313" t="s">
        <v>859</v>
      </c>
      <c r="D57" s="314"/>
      <c r="E57" s="314"/>
      <c r="F57" s="28"/>
      <c r="G57" s="277"/>
      <c r="H57" s="277"/>
      <c r="I57" s="29"/>
      <c r="J57" s="277"/>
      <c r="K57" s="277"/>
      <c r="L57" s="277"/>
      <c r="M57" s="277"/>
      <c r="N57" s="277"/>
      <c r="O57" s="277"/>
      <c r="P57" s="278"/>
      <c r="Q57" s="278"/>
      <c r="R57" s="278"/>
      <c r="S57" s="278"/>
      <c r="T57" s="278"/>
      <c r="U57" s="278"/>
    </row>
    <row r="58" spans="1:21" ht="22.5" hidden="1" x14ac:dyDescent="0.25">
      <c r="A58" s="264" t="s">
        <v>39</v>
      </c>
      <c r="B58" s="265"/>
      <c r="C58" s="266" t="s">
        <v>860</v>
      </c>
      <c r="D58" s="267"/>
      <c r="E58" s="267"/>
      <c r="F58" s="32" t="s">
        <v>1857</v>
      </c>
      <c r="G58" s="269">
        <v>116.35</v>
      </c>
      <c r="H58" s="268"/>
      <c r="I58" s="27">
        <v>116.35</v>
      </c>
      <c r="J58" s="268"/>
      <c r="K58" s="268"/>
      <c r="L58" s="268"/>
      <c r="M58" s="268"/>
      <c r="N58" s="268"/>
      <c r="O58" s="268"/>
      <c r="P58" s="175">
        <v>116.35</v>
      </c>
      <c r="Q58" s="270"/>
      <c r="R58" s="270"/>
      <c r="S58" s="270"/>
      <c r="T58" s="270"/>
      <c r="U58" s="270"/>
    </row>
    <row r="59" spans="1:21" ht="22.5" hidden="1" x14ac:dyDescent="0.25">
      <c r="A59" s="264" t="s">
        <v>40</v>
      </c>
      <c r="B59" s="265"/>
      <c r="C59" s="266" t="s">
        <v>861</v>
      </c>
      <c r="D59" s="267"/>
      <c r="E59" s="267"/>
      <c r="F59" s="32" t="s">
        <v>1857</v>
      </c>
      <c r="G59" s="269">
        <v>107.32</v>
      </c>
      <c r="H59" s="268"/>
      <c r="I59" s="27">
        <v>107.32</v>
      </c>
      <c r="J59" s="268"/>
      <c r="K59" s="268"/>
      <c r="L59" s="268"/>
      <c r="M59" s="268"/>
      <c r="N59" s="268"/>
      <c r="O59" s="268"/>
      <c r="P59" s="175">
        <v>107.32</v>
      </c>
      <c r="Q59" s="270"/>
      <c r="R59" s="270"/>
      <c r="S59" s="270"/>
      <c r="T59" s="270"/>
      <c r="U59" s="270"/>
    </row>
    <row r="60" spans="1:21" hidden="1" x14ac:dyDescent="0.25">
      <c r="A60" s="264" t="s">
        <v>41</v>
      </c>
      <c r="B60" s="265"/>
      <c r="C60" s="266" t="s">
        <v>862</v>
      </c>
      <c r="D60" s="267"/>
      <c r="E60" s="267"/>
      <c r="F60" s="32" t="s">
        <v>1821</v>
      </c>
      <c r="G60" s="269">
        <v>103.71</v>
      </c>
      <c r="H60" s="268"/>
      <c r="I60" s="27">
        <v>103.71</v>
      </c>
      <c r="J60" s="268"/>
      <c r="K60" s="268"/>
      <c r="L60" s="268"/>
      <c r="M60" s="268"/>
      <c r="N60" s="268"/>
      <c r="O60" s="268"/>
      <c r="P60" s="175">
        <v>103.71</v>
      </c>
      <c r="Q60" s="270"/>
      <c r="R60" s="270"/>
      <c r="S60" s="270"/>
      <c r="T60" s="270"/>
      <c r="U60" s="270"/>
    </row>
    <row r="61" spans="1:21" ht="22.5" hidden="1" x14ac:dyDescent="0.25">
      <c r="A61" s="264" t="s">
        <v>42</v>
      </c>
      <c r="B61" s="265"/>
      <c r="C61" s="266" t="s">
        <v>863</v>
      </c>
      <c r="D61" s="267"/>
      <c r="E61" s="267"/>
      <c r="F61" s="32" t="s">
        <v>1817</v>
      </c>
      <c r="G61" s="269">
        <v>5.95</v>
      </c>
      <c r="H61" s="268"/>
      <c r="I61" s="27">
        <v>5.95</v>
      </c>
      <c r="J61" s="268"/>
      <c r="K61" s="268"/>
      <c r="L61" s="268"/>
      <c r="M61" s="268"/>
      <c r="N61" s="268"/>
      <c r="O61" s="268"/>
      <c r="P61" s="175">
        <v>5.95</v>
      </c>
      <c r="Q61" s="270"/>
      <c r="R61" s="270"/>
      <c r="S61" s="270"/>
      <c r="T61" s="270"/>
      <c r="U61" s="270"/>
    </row>
    <row r="62" spans="1:21" hidden="1" x14ac:dyDescent="0.25">
      <c r="A62" s="264" t="s">
        <v>43</v>
      </c>
      <c r="B62" s="265"/>
      <c r="C62" s="266" t="s">
        <v>864</v>
      </c>
      <c r="D62" s="267"/>
      <c r="E62" s="267"/>
      <c r="F62" s="32" t="s">
        <v>1822</v>
      </c>
      <c r="G62" s="269">
        <v>20.51</v>
      </c>
      <c r="H62" s="268"/>
      <c r="I62" s="27">
        <v>20.51</v>
      </c>
      <c r="J62" s="268"/>
      <c r="K62" s="268"/>
      <c r="L62" s="268"/>
      <c r="M62" s="268"/>
      <c r="N62" s="268"/>
      <c r="O62" s="268"/>
      <c r="P62" s="175">
        <v>20.51</v>
      </c>
      <c r="Q62" s="270"/>
      <c r="R62" s="270"/>
      <c r="S62" s="270"/>
      <c r="T62" s="270"/>
      <c r="U62" s="270"/>
    </row>
    <row r="63" spans="1:21" hidden="1" x14ac:dyDescent="0.25">
      <c r="A63" s="279" t="s">
        <v>44</v>
      </c>
      <c r="B63" s="280"/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</row>
    <row r="64" spans="1:21" hidden="1" x14ac:dyDescent="0.25">
      <c r="A64" s="273">
        <v>1</v>
      </c>
      <c r="B64" s="274"/>
      <c r="C64" s="271" t="s">
        <v>865</v>
      </c>
      <c r="D64" s="272"/>
      <c r="E64" s="272"/>
      <c r="F64" s="26" t="s">
        <v>1823</v>
      </c>
      <c r="G64" s="269">
        <v>12.27</v>
      </c>
      <c r="H64" s="268"/>
      <c r="I64" s="27">
        <v>12.27</v>
      </c>
      <c r="J64" s="268"/>
      <c r="K64" s="268"/>
      <c r="L64" s="268"/>
      <c r="M64" s="268"/>
      <c r="N64" s="268"/>
      <c r="O64" s="268"/>
      <c r="P64" s="175">
        <v>12.27</v>
      </c>
      <c r="Q64" s="270"/>
      <c r="R64" s="270"/>
      <c r="S64" s="270"/>
      <c r="T64" s="270"/>
      <c r="U64" s="270"/>
    </row>
    <row r="65" spans="1:21" hidden="1" x14ac:dyDescent="0.25">
      <c r="A65" s="273">
        <v>2</v>
      </c>
      <c r="B65" s="274"/>
      <c r="C65" s="271" t="s">
        <v>866</v>
      </c>
      <c r="D65" s="272"/>
      <c r="E65" s="272"/>
      <c r="F65" s="26" t="s">
        <v>1824</v>
      </c>
      <c r="G65" s="269">
        <v>21.99</v>
      </c>
      <c r="H65" s="268"/>
      <c r="I65" s="27">
        <v>21.99</v>
      </c>
      <c r="J65" s="268"/>
      <c r="K65" s="268"/>
      <c r="L65" s="268"/>
      <c r="M65" s="268"/>
      <c r="N65" s="268"/>
      <c r="O65" s="268"/>
      <c r="P65" s="175">
        <v>21.99</v>
      </c>
      <c r="Q65" s="270"/>
      <c r="R65" s="270"/>
      <c r="S65" s="270"/>
      <c r="T65" s="270"/>
      <c r="U65" s="270"/>
    </row>
    <row r="66" spans="1:21" hidden="1" x14ac:dyDescent="0.25">
      <c r="A66" s="273">
        <v>3</v>
      </c>
      <c r="B66" s="274"/>
      <c r="C66" s="271" t="s">
        <v>867</v>
      </c>
      <c r="D66" s="272"/>
      <c r="E66" s="272"/>
      <c r="F66" s="26" t="s">
        <v>1824</v>
      </c>
      <c r="G66" s="269">
        <v>21.99</v>
      </c>
      <c r="H66" s="268"/>
      <c r="I66" s="27">
        <v>21.99</v>
      </c>
      <c r="J66" s="268"/>
      <c r="K66" s="268"/>
      <c r="L66" s="268"/>
      <c r="M66" s="268"/>
      <c r="N66" s="268"/>
      <c r="O66" s="268"/>
      <c r="P66" s="175">
        <v>21.99</v>
      </c>
      <c r="Q66" s="270"/>
      <c r="R66" s="270"/>
      <c r="S66" s="270"/>
      <c r="T66" s="270"/>
      <c r="U66" s="270"/>
    </row>
    <row r="67" spans="1:21" hidden="1" x14ac:dyDescent="0.25">
      <c r="A67" s="273">
        <v>4</v>
      </c>
      <c r="B67" s="274"/>
      <c r="C67" s="271" t="s">
        <v>868</v>
      </c>
      <c r="D67" s="272"/>
      <c r="E67" s="272"/>
      <c r="F67" s="26" t="s">
        <v>1825</v>
      </c>
      <c r="G67" s="269">
        <v>11</v>
      </c>
      <c r="H67" s="268"/>
      <c r="I67" s="27">
        <v>11</v>
      </c>
      <c r="J67" s="268"/>
      <c r="K67" s="268"/>
      <c r="L67" s="268"/>
      <c r="M67" s="268"/>
      <c r="N67" s="268"/>
      <c r="O67" s="268"/>
      <c r="P67" s="175">
        <v>11</v>
      </c>
      <c r="Q67" s="270"/>
      <c r="R67" s="270"/>
      <c r="S67" s="270"/>
      <c r="T67" s="270"/>
      <c r="U67" s="270"/>
    </row>
    <row r="68" spans="1:21" hidden="1" x14ac:dyDescent="0.25">
      <c r="A68" s="273">
        <v>5</v>
      </c>
      <c r="B68" s="274"/>
      <c r="C68" s="271" t="s">
        <v>869</v>
      </c>
      <c r="D68" s="272"/>
      <c r="E68" s="272"/>
      <c r="F68" s="26" t="s">
        <v>1824</v>
      </c>
      <c r="G68" s="269">
        <v>21.99</v>
      </c>
      <c r="H68" s="268"/>
      <c r="I68" s="27">
        <v>21.99</v>
      </c>
      <c r="J68" s="268"/>
      <c r="K68" s="268"/>
      <c r="L68" s="268"/>
      <c r="M68" s="268"/>
      <c r="N68" s="268"/>
      <c r="O68" s="268"/>
      <c r="P68" s="175">
        <v>21.99</v>
      </c>
      <c r="Q68" s="270"/>
      <c r="R68" s="270"/>
      <c r="S68" s="270"/>
      <c r="T68" s="270"/>
      <c r="U68" s="270"/>
    </row>
    <row r="69" spans="1:21" hidden="1" x14ac:dyDescent="0.25">
      <c r="A69" s="273">
        <v>6</v>
      </c>
      <c r="B69" s="274"/>
      <c r="C69" s="271" t="s">
        <v>870</v>
      </c>
      <c r="D69" s="272"/>
      <c r="E69" s="272"/>
      <c r="F69" s="26" t="s">
        <v>1824</v>
      </c>
      <c r="G69" s="269">
        <v>21.99</v>
      </c>
      <c r="H69" s="268"/>
      <c r="I69" s="27">
        <v>21.99</v>
      </c>
      <c r="J69" s="268"/>
      <c r="K69" s="268"/>
      <c r="L69" s="268"/>
      <c r="M69" s="268"/>
      <c r="N69" s="268"/>
      <c r="O69" s="268"/>
      <c r="P69" s="175">
        <v>21.99</v>
      </c>
      <c r="Q69" s="270"/>
      <c r="R69" s="270"/>
      <c r="S69" s="270"/>
      <c r="T69" s="270"/>
      <c r="U69" s="270"/>
    </row>
    <row r="70" spans="1:21" hidden="1" x14ac:dyDescent="0.25">
      <c r="A70" s="273">
        <v>7</v>
      </c>
      <c r="B70" s="274"/>
      <c r="C70" s="271" t="s">
        <v>871</v>
      </c>
      <c r="D70" s="272"/>
      <c r="E70" s="272"/>
      <c r="F70" s="26" t="s">
        <v>1824</v>
      </c>
      <c r="G70" s="269">
        <v>21.99</v>
      </c>
      <c r="H70" s="268"/>
      <c r="I70" s="27">
        <v>21.99</v>
      </c>
      <c r="J70" s="268"/>
      <c r="K70" s="268"/>
      <c r="L70" s="268"/>
      <c r="M70" s="268"/>
      <c r="N70" s="268"/>
      <c r="O70" s="268"/>
      <c r="P70" s="175">
        <v>21.99</v>
      </c>
      <c r="Q70" s="270"/>
      <c r="R70" s="270"/>
      <c r="S70" s="270"/>
      <c r="T70" s="270"/>
      <c r="U70" s="270"/>
    </row>
    <row r="71" spans="1:21" hidden="1" x14ac:dyDescent="0.25">
      <c r="A71" s="273">
        <v>8</v>
      </c>
      <c r="B71" s="274"/>
      <c r="C71" s="271" t="s">
        <v>872</v>
      </c>
      <c r="D71" s="272"/>
      <c r="E71" s="272"/>
      <c r="F71" s="26" t="s">
        <v>1824</v>
      </c>
      <c r="G71" s="269">
        <v>21.99</v>
      </c>
      <c r="H71" s="268"/>
      <c r="I71" s="27">
        <v>21.99</v>
      </c>
      <c r="J71" s="268"/>
      <c r="K71" s="268"/>
      <c r="L71" s="268"/>
      <c r="M71" s="268"/>
      <c r="N71" s="268"/>
      <c r="O71" s="268"/>
      <c r="P71" s="175">
        <v>21.99</v>
      </c>
      <c r="Q71" s="270"/>
      <c r="R71" s="270"/>
      <c r="S71" s="270"/>
      <c r="T71" s="270"/>
      <c r="U71" s="270"/>
    </row>
    <row r="72" spans="1:21" hidden="1" x14ac:dyDescent="0.25">
      <c r="A72" s="273">
        <v>9</v>
      </c>
      <c r="B72" s="274"/>
      <c r="C72" s="271" t="s">
        <v>873</v>
      </c>
      <c r="D72" s="272"/>
      <c r="E72" s="272"/>
      <c r="F72" s="26" t="s">
        <v>1824</v>
      </c>
      <c r="G72" s="269">
        <v>21.99</v>
      </c>
      <c r="H72" s="268"/>
      <c r="I72" s="27">
        <v>21.99</v>
      </c>
      <c r="J72" s="268"/>
      <c r="K72" s="268"/>
      <c r="L72" s="268"/>
      <c r="M72" s="268"/>
      <c r="N72" s="268"/>
      <c r="O72" s="268"/>
      <c r="P72" s="175">
        <v>21.99</v>
      </c>
      <c r="Q72" s="270"/>
      <c r="R72" s="270"/>
      <c r="S72" s="270"/>
      <c r="T72" s="270"/>
      <c r="U72" s="270"/>
    </row>
    <row r="73" spans="1:21" hidden="1" x14ac:dyDescent="0.25">
      <c r="A73" s="273">
        <v>10</v>
      </c>
      <c r="B73" s="274"/>
      <c r="C73" s="271" t="s">
        <v>874</v>
      </c>
      <c r="D73" s="272"/>
      <c r="E73" s="272"/>
      <c r="F73" s="26" t="s">
        <v>1824</v>
      </c>
      <c r="G73" s="269">
        <v>21.99</v>
      </c>
      <c r="H73" s="268"/>
      <c r="I73" s="27">
        <v>21.99</v>
      </c>
      <c r="J73" s="268"/>
      <c r="K73" s="268"/>
      <c r="L73" s="268"/>
      <c r="M73" s="268"/>
      <c r="N73" s="268"/>
      <c r="O73" s="268"/>
      <c r="P73" s="175">
        <v>21.99</v>
      </c>
      <c r="Q73" s="270"/>
      <c r="R73" s="270"/>
      <c r="S73" s="270"/>
      <c r="T73" s="270"/>
      <c r="U73" s="270"/>
    </row>
    <row r="74" spans="1:21" hidden="1" x14ac:dyDescent="0.25">
      <c r="A74" s="273">
        <v>11</v>
      </c>
      <c r="B74" s="274"/>
      <c r="C74" s="275" t="s">
        <v>875</v>
      </c>
      <c r="D74" s="276"/>
      <c r="E74" s="276"/>
      <c r="F74" s="28"/>
      <c r="G74" s="277"/>
      <c r="H74" s="277"/>
      <c r="I74" s="29"/>
      <c r="J74" s="277"/>
      <c r="K74" s="277"/>
      <c r="L74" s="277"/>
      <c r="M74" s="277"/>
      <c r="N74" s="277"/>
      <c r="O74" s="277"/>
      <c r="P74" s="278"/>
      <c r="Q74" s="278"/>
      <c r="R74" s="278"/>
      <c r="S74" s="278"/>
      <c r="T74" s="278"/>
      <c r="U74" s="278"/>
    </row>
    <row r="75" spans="1:21" hidden="1" x14ac:dyDescent="0.25">
      <c r="A75" s="264" t="s">
        <v>45</v>
      </c>
      <c r="B75" s="265"/>
      <c r="C75" s="266" t="s">
        <v>876</v>
      </c>
      <c r="D75" s="267"/>
      <c r="E75" s="267"/>
      <c r="F75" s="32" t="s">
        <v>1824</v>
      </c>
      <c r="G75" s="269">
        <v>21.99</v>
      </c>
      <c r="H75" s="268"/>
      <c r="I75" s="27">
        <v>21.99</v>
      </c>
      <c r="J75" s="268"/>
      <c r="K75" s="268"/>
      <c r="L75" s="268"/>
      <c r="M75" s="268"/>
      <c r="N75" s="268"/>
      <c r="O75" s="268"/>
      <c r="P75" s="175">
        <v>21.99</v>
      </c>
      <c r="Q75" s="270"/>
      <c r="R75" s="270"/>
      <c r="S75" s="270"/>
      <c r="T75" s="270"/>
      <c r="U75" s="270"/>
    </row>
    <row r="76" spans="1:21" hidden="1" x14ac:dyDescent="0.25">
      <c r="A76" s="264" t="s">
        <v>46</v>
      </c>
      <c r="B76" s="265"/>
      <c r="C76" s="266" t="s">
        <v>877</v>
      </c>
      <c r="D76" s="267"/>
      <c r="E76" s="267"/>
      <c r="F76" s="32" t="s">
        <v>1824</v>
      </c>
      <c r="G76" s="269">
        <v>21.99</v>
      </c>
      <c r="H76" s="268"/>
      <c r="I76" s="27">
        <v>21.99</v>
      </c>
      <c r="J76" s="268"/>
      <c r="K76" s="268"/>
      <c r="L76" s="268"/>
      <c r="M76" s="268"/>
      <c r="N76" s="268"/>
      <c r="O76" s="268"/>
      <c r="P76" s="175">
        <v>21.99</v>
      </c>
      <c r="Q76" s="270"/>
      <c r="R76" s="270"/>
      <c r="S76" s="270"/>
      <c r="T76" s="270"/>
      <c r="U76" s="270"/>
    </row>
    <row r="77" spans="1:21" hidden="1" x14ac:dyDescent="0.25">
      <c r="A77" s="264" t="s">
        <v>47</v>
      </c>
      <c r="B77" s="265"/>
      <c r="C77" s="266" t="s">
        <v>878</v>
      </c>
      <c r="D77" s="267"/>
      <c r="E77" s="267"/>
      <c r="F77" s="32" t="s">
        <v>1824</v>
      </c>
      <c r="G77" s="269">
        <v>21.99</v>
      </c>
      <c r="H77" s="268"/>
      <c r="I77" s="27">
        <v>21.99</v>
      </c>
      <c r="J77" s="268"/>
      <c r="K77" s="268"/>
      <c r="L77" s="268"/>
      <c r="M77" s="268"/>
      <c r="N77" s="268"/>
      <c r="O77" s="268"/>
      <c r="P77" s="175">
        <v>21.99</v>
      </c>
      <c r="Q77" s="270"/>
      <c r="R77" s="270"/>
      <c r="S77" s="270"/>
      <c r="T77" s="270"/>
      <c r="U77" s="270"/>
    </row>
    <row r="78" spans="1:21" hidden="1" x14ac:dyDescent="0.25">
      <c r="A78" s="264" t="s">
        <v>48</v>
      </c>
      <c r="B78" s="265"/>
      <c r="C78" s="266" t="s">
        <v>879</v>
      </c>
      <c r="D78" s="267"/>
      <c r="E78" s="267"/>
      <c r="F78" s="32" t="s">
        <v>1824</v>
      </c>
      <c r="G78" s="269">
        <v>21.99</v>
      </c>
      <c r="H78" s="268"/>
      <c r="I78" s="27">
        <v>21.99</v>
      </c>
      <c r="J78" s="268"/>
      <c r="K78" s="268"/>
      <c r="L78" s="268"/>
      <c r="M78" s="268"/>
      <c r="N78" s="268"/>
      <c r="O78" s="268"/>
      <c r="P78" s="175">
        <v>21.99</v>
      </c>
      <c r="Q78" s="270"/>
      <c r="R78" s="270"/>
      <c r="S78" s="270"/>
      <c r="T78" s="270"/>
      <c r="U78" s="270"/>
    </row>
    <row r="79" spans="1:21" hidden="1" x14ac:dyDescent="0.25">
      <c r="A79" s="264" t="s">
        <v>49</v>
      </c>
      <c r="B79" s="265"/>
      <c r="C79" s="266" t="s">
        <v>880</v>
      </c>
      <c r="D79" s="267"/>
      <c r="E79" s="267"/>
      <c r="F79" s="32" t="s">
        <v>1824</v>
      </c>
      <c r="G79" s="269">
        <v>21.99</v>
      </c>
      <c r="H79" s="268"/>
      <c r="I79" s="27">
        <v>21.99</v>
      </c>
      <c r="J79" s="268"/>
      <c r="K79" s="268"/>
      <c r="L79" s="268"/>
      <c r="M79" s="268"/>
      <c r="N79" s="268"/>
      <c r="O79" s="268"/>
      <c r="P79" s="175">
        <v>21.99</v>
      </c>
      <c r="Q79" s="270"/>
      <c r="R79" s="270"/>
      <c r="S79" s="270"/>
      <c r="T79" s="270"/>
      <c r="U79" s="270"/>
    </row>
    <row r="80" spans="1:21" hidden="1" x14ac:dyDescent="0.25">
      <c r="A80" s="279" t="s">
        <v>50</v>
      </c>
      <c r="B80" s="280"/>
      <c r="C80" s="280"/>
      <c r="D80" s="280"/>
      <c r="E80" s="280"/>
      <c r="F80" s="280"/>
      <c r="G80" s="280"/>
      <c r="H80" s="280"/>
      <c r="I80" s="280"/>
      <c r="J80" s="280"/>
      <c r="K80" s="280"/>
      <c r="L80" s="280"/>
      <c r="M80" s="280"/>
      <c r="N80" s="280"/>
      <c r="O80" s="280"/>
      <c r="P80" s="280"/>
      <c r="Q80" s="280"/>
      <c r="R80" s="280"/>
      <c r="S80" s="280"/>
      <c r="T80" s="280"/>
      <c r="U80" s="280"/>
    </row>
    <row r="81" spans="1:21" hidden="1" x14ac:dyDescent="0.25">
      <c r="A81" s="273">
        <v>1</v>
      </c>
      <c r="B81" s="274"/>
      <c r="C81" s="271" t="s">
        <v>881</v>
      </c>
      <c r="D81" s="272"/>
      <c r="E81" s="272"/>
      <c r="F81" s="26" t="s">
        <v>1826</v>
      </c>
      <c r="G81" s="269">
        <v>1.1399999999999999</v>
      </c>
      <c r="H81" s="268"/>
      <c r="I81" s="27">
        <v>1.36</v>
      </c>
      <c r="J81" s="268"/>
      <c r="K81" s="268"/>
      <c r="L81" s="268"/>
      <c r="M81" s="268"/>
      <c r="N81" s="268"/>
      <c r="O81" s="268"/>
      <c r="P81" s="175">
        <v>1.36</v>
      </c>
      <c r="Q81" s="270"/>
      <c r="R81" s="270"/>
      <c r="S81" s="270"/>
      <c r="T81" s="270"/>
      <c r="U81" s="270"/>
    </row>
    <row r="82" spans="1:21" hidden="1" x14ac:dyDescent="0.25">
      <c r="A82" s="273">
        <v>2</v>
      </c>
      <c r="B82" s="274"/>
      <c r="C82" s="271" t="s">
        <v>882</v>
      </c>
      <c r="D82" s="272"/>
      <c r="E82" s="272"/>
      <c r="F82" s="26" t="s">
        <v>1826</v>
      </c>
      <c r="G82" s="269">
        <v>1.1399999999999999</v>
      </c>
      <c r="H82" s="268"/>
      <c r="I82" s="27">
        <v>1.37</v>
      </c>
      <c r="J82" s="268"/>
      <c r="K82" s="268"/>
      <c r="L82" s="268"/>
      <c r="M82" s="268"/>
      <c r="N82" s="268"/>
      <c r="O82" s="268"/>
      <c r="P82" s="175">
        <v>1.37</v>
      </c>
      <c r="Q82" s="270"/>
      <c r="R82" s="270"/>
      <c r="S82" s="270"/>
      <c r="T82" s="270"/>
      <c r="U82" s="270"/>
    </row>
    <row r="83" spans="1:21" hidden="1" x14ac:dyDescent="0.25">
      <c r="A83" s="273">
        <v>3</v>
      </c>
      <c r="B83" s="274"/>
      <c r="C83" s="271" t="s">
        <v>883</v>
      </c>
      <c r="D83" s="272"/>
      <c r="E83" s="272"/>
      <c r="F83" s="26" t="s">
        <v>1826</v>
      </c>
      <c r="G83" s="269">
        <v>1.56</v>
      </c>
      <c r="H83" s="268"/>
      <c r="I83" s="27">
        <v>1.87</v>
      </c>
      <c r="J83" s="268"/>
      <c r="K83" s="268"/>
      <c r="L83" s="268"/>
      <c r="M83" s="268"/>
      <c r="N83" s="268"/>
      <c r="O83" s="268"/>
      <c r="P83" s="175">
        <v>1.87</v>
      </c>
      <c r="Q83" s="270"/>
      <c r="R83" s="270"/>
      <c r="S83" s="270"/>
      <c r="T83" s="270"/>
      <c r="U83" s="270"/>
    </row>
    <row r="84" spans="1:21" hidden="1" x14ac:dyDescent="0.25">
      <c r="A84" s="273">
        <v>4</v>
      </c>
      <c r="B84" s="274"/>
      <c r="C84" s="271" t="s">
        <v>884</v>
      </c>
      <c r="D84" s="272"/>
      <c r="E84" s="272"/>
      <c r="F84" s="26" t="s">
        <v>1826</v>
      </c>
      <c r="G84" s="269">
        <v>1.19</v>
      </c>
      <c r="H84" s="268"/>
      <c r="I84" s="27">
        <v>1.43</v>
      </c>
      <c r="J84" s="269">
        <v>0.02</v>
      </c>
      <c r="K84" s="268"/>
      <c r="L84" s="268"/>
      <c r="M84" s="268"/>
      <c r="N84" s="268"/>
      <c r="O84" s="268"/>
      <c r="P84" s="175">
        <v>1.45</v>
      </c>
      <c r="Q84" s="270"/>
      <c r="R84" s="270"/>
      <c r="S84" s="270"/>
      <c r="T84" s="270"/>
      <c r="U84" s="270"/>
    </row>
    <row r="85" spans="1:21" hidden="1" x14ac:dyDescent="0.25">
      <c r="A85" s="273">
        <v>5</v>
      </c>
      <c r="B85" s="274"/>
      <c r="C85" s="271" t="s">
        <v>885</v>
      </c>
      <c r="D85" s="272"/>
      <c r="E85" s="272"/>
      <c r="F85" s="26" t="s">
        <v>1826</v>
      </c>
      <c r="G85" s="269">
        <v>1.1100000000000001</v>
      </c>
      <c r="H85" s="268"/>
      <c r="I85" s="27">
        <v>1.33</v>
      </c>
      <c r="J85" s="268"/>
      <c r="K85" s="268"/>
      <c r="L85" s="268"/>
      <c r="M85" s="268"/>
      <c r="N85" s="268"/>
      <c r="O85" s="268"/>
      <c r="P85" s="175">
        <v>1.33</v>
      </c>
      <c r="Q85" s="270"/>
      <c r="R85" s="270"/>
      <c r="S85" s="270"/>
      <c r="T85" s="270"/>
      <c r="U85" s="270"/>
    </row>
    <row r="86" spans="1:21" hidden="1" x14ac:dyDescent="0.25">
      <c r="A86" s="273">
        <v>6</v>
      </c>
      <c r="B86" s="274"/>
      <c r="C86" s="271" t="s">
        <v>886</v>
      </c>
      <c r="D86" s="272"/>
      <c r="E86" s="272"/>
      <c r="F86" s="26" t="s">
        <v>1826</v>
      </c>
      <c r="G86" s="269">
        <v>1.51</v>
      </c>
      <c r="H86" s="268"/>
      <c r="I86" s="27">
        <v>1.81</v>
      </c>
      <c r="J86" s="268"/>
      <c r="K86" s="268"/>
      <c r="L86" s="268"/>
      <c r="M86" s="268"/>
      <c r="N86" s="268"/>
      <c r="O86" s="268"/>
      <c r="P86" s="175">
        <v>1.81</v>
      </c>
      <c r="Q86" s="270"/>
      <c r="R86" s="270"/>
      <c r="S86" s="270"/>
      <c r="T86" s="270"/>
      <c r="U86" s="270"/>
    </row>
    <row r="87" spans="1:21" hidden="1" x14ac:dyDescent="0.25">
      <c r="A87" s="273">
        <v>7</v>
      </c>
      <c r="B87" s="274"/>
      <c r="C87" s="271" t="s">
        <v>887</v>
      </c>
      <c r="D87" s="272"/>
      <c r="E87" s="272"/>
      <c r="F87" s="26" t="s">
        <v>1826</v>
      </c>
      <c r="G87" s="269">
        <v>1.33</v>
      </c>
      <c r="H87" s="268"/>
      <c r="I87" s="27">
        <v>1.6</v>
      </c>
      <c r="J87" s="268"/>
      <c r="K87" s="268"/>
      <c r="L87" s="268"/>
      <c r="M87" s="268"/>
      <c r="N87" s="268"/>
      <c r="O87" s="268"/>
      <c r="P87" s="175">
        <v>1.6</v>
      </c>
      <c r="Q87" s="270"/>
      <c r="R87" s="270"/>
      <c r="S87" s="270"/>
      <c r="T87" s="270"/>
      <c r="U87" s="270"/>
    </row>
    <row r="88" spans="1:21" hidden="1" x14ac:dyDescent="0.25">
      <c r="A88" s="273">
        <v>8</v>
      </c>
      <c r="B88" s="274"/>
      <c r="C88" s="271" t="s">
        <v>888</v>
      </c>
      <c r="D88" s="272"/>
      <c r="E88" s="272"/>
      <c r="F88" s="26" t="s">
        <v>1858</v>
      </c>
      <c r="G88" s="269">
        <v>1.9</v>
      </c>
      <c r="H88" s="268"/>
      <c r="I88" s="27">
        <v>2.2799999999999998</v>
      </c>
      <c r="J88" s="268"/>
      <c r="K88" s="268"/>
      <c r="L88" s="268"/>
      <c r="M88" s="268"/>
      <c r="N88" s="268"/>
      <c r="O88" s="268"/>
      <c r="P88" s="175">
        <v>2.2799999999999998</v>
      </c>
      <c r="Q88" s="270"/>
      <c r="R88" s="270"/>
      <c r="S88" s="270"/>
      <c r="T88" s="270"/>
      <c r="U88" s="270"/>
    </row>
    <row r="89" spans="1:21" hidden="1" x14ac:dyDescent="0.25">
      <c r="A89" s="273">
        <v>9</v>
      </c>
      <c r="B89" s="274"/>
      <c r="C89" s="271" t="s">
        <v>889</v>
      </c>
      <c r="D89" s="272"/>
      <c r="E89" s="272"/>
      <c r="F89" s="26" t="s">
        <v>1859</v>
      </c>
      <c r="G89" s="269">
        <v>0.51</v>
      </c>
      <c r="H89" s="268"/>
      <c r="I89" s="27">
        <v>0.61</v>
      </c>
      <c r="J89" s="268"/>
      <c r="K89" s="268"/>
      <c r="L89" s="268"/>
      <c r="M89" s="268"/>
      <c r="N89" s="268"/>
      <c r="O89" s="268"/>
      <c r="P89" s="175">
        <v>0.61</v>
      </c>
      <c r="Q89" s="270"/>
      <c r="R89" s="270"/>
      <c r="S89" s="270"/>
      <c r="T89" s="270"/>
      <c r="U89" s="270"/>
    </row>
    <row r="90" spans="1:21" s="35" customFormat="1" ht="14.25" hidden="1" x14ac:dyDescent="0.25">
      <c r="A90" s="287"/>
      <c r="B90" s="288"/>
      <c r="C90" s="283" t="s">
        <v>1856</v>
      </c>
      <c r="D90" s="284"/>
      <c r="E90" s="284"/>
      <c r="F90" s="37"/>
      <c r="G90" s="285">
        <f>SUM(G81:H89)</f>
        <v>11.39</v>
      </c>
      <c r="H90" s="286"/>
      <c r="I90" s="34">
        <f>SUM(I81:I89)</f>
        <v>13.659999999999998</v>
      </c>
      <c r="J90" s="286">
        <f>SUM(J81:M89)</f>
        <v>0.02</v>
      </c>
      <c r="K90" s="286"/>
      <c r="L90" s="286"/>
      <c r="M90" s="286"/>
      <c r="N90" s="286"/>
      <c r="O90" s="286"/>
      <c r="P90" s="175">
        <f>SUM(P81:U89)</f>
        <v>13.68</v>
      </c>
      <c r="Q90" s="270"/>
      <c r="R90" s="270"/>
      <c r="S90" s="270"/>
      <c r="T90" s="270"/>
      <c r="U90" s="270"/>
    </row>
    <row r="91" spans="1:21" hidden="1" x14ac:dyDescent="0.25">
      <c r="A91" s="279" t="s">
        <v>51</v>
      </c>
      <c r="B91" s="280"/>
      <c r="C91" s="280"/>
      <c r="D91" s="280"/>
      <c r="E91" s="280"/>
      <c r="F91" s="280"/>
      <c r="G91" s="280"/>
      <c r="H91" s="280"/>
      <c r="I91" s="280"/>
      <c r="J91" s="280"/>
      <c r="K91" s="280"/>
      <c r="L91" s="280"/>
      <c r="M91" s="280"/>
      <c r="N91" s="280"/>
      <c r="O91" s="280"/>
      <c r="P91" s="280"/>
      <c r="Q91" s="280"/>
      <c r="R91" s="280"/>
      <c r="S91" s="280"/>
      <c r="T91" s="280"/>
      <c r="U91" s="280"/>
    </row>
    <row r="92" spans="1:21" hidden="1" x14ac:dyDescent="0.25">
      <c r="A92" s="273">
        <v>1</v>
      </c>
      <c r="B92" s="274"/>
      <c r="C92" s="271" t="s">
        <v>890</v>
      </c>
      <c r="D92" s="272"/>
      <c r="E92" s="272"/>
      <c r="F92" s="26" t="s">
        <v>1860</v>
      </c>
      <c r="G92" s="269">
        <v>6.64</v>
      </c>
      <c r="H92" s="268"/>
      <c r="I92" s="27">
        <v>6.64</v>
      </c>
      <c r="J92" s="269">
        <v>1.95</v>
      </c>
      <c r="K92" s="268"/>
      <c r="L92" s="268"/>
      <c r="M92" s="268"/>
      <c r="N92" s="268"/>
      <c r="O92" s="268"/>
      <c r="P92" s="175">
        <v>8.59</v>
      </c>
      <c r="Q92" s="270"/>
      <c r="R92" s="270"/>
      <c r="S92" s="270"/>
      <c r="T92" s="270"/>
      <c r="U92" s="270"/>
    </row>
    <row r="93" spans="1:21" hidden="1" x14ac:dyDescent="0.25">
      <c r="A93" s="279" t="s">
        <v>52</v>
      </c>
      <c r="B93" s="280"/>
      <c r="C93" s="280"/>
      <c r="D93" s="280"/>
      <c r="E93" s="280"/>
      <c r="F93" s="280"/>
      <c r="G93" s="280"/>
      <c r="H93" s="280"/>
      <c r="I93" s="280"/>
      <c r="J93" s="280"/>
      <c r="K93" s="280"/>
      <c r="L93" s="280"/>
      <c r="M93" s="280"/>
      <c r="N93" s="280"/>
      <c r="O93" s="280"/>
      <c r="P93" s="280"/>
      <c r="Q93" s="280"/>
      <c r="R93" s="280"/>
      <c r="S93" s="280"/>
      <c r="T93" s="280"/>
      <c r="U93" s="280"/>
    </row>
    <row r="94" spans="1:21" hidden="1" x14ac:dyDescent="0.25">
      <c r="A94" s="273">
        <v>1</v>
      </c>
      <c r="B94" s="274"/>
      <c r="C94" s="275" t="s">
        <v>891</v>
      </c>
      <c r="D94" s="276"/>
      <c r="E94" s="276"/>
      <c r="F94" s="28"/>
      <c r="G94" s="277"/>
      <c r="H94" s="277"/>
      <c r="I94" s="29"/>
      <c r="J94" s="277"/>
      <c r="K94" s="277"/>
      <c r="L94" s="277"/>
      <c r="M94" s="277"/>
      <c r="N94" s="277"/>
      <c r="O94" s="277"/>
      <c r="P94" s="278"/>
      <c r="Q94" s="278"/>
      <c r="R94" s="278"/>
      <c r="S94" s="278"/>
      <c r="T94" s="278"/>
      <c r="U94" s="278"/>
    </row>
    <row r="95" spans="1:21" ht="22.5" hidden="1" x14ac:dyDescent="0.25">
      <c r="A95" s="264" t="s">
        <v>53</v>
      </c>
      <c r="B95" s="265"/>
      <c r="C95" s="266" t="s">
        <v>892</v>
      </c>
      <c r="D95" s="267"/>
      <c r="E95" s="267"/>
      <c r="F95" s="32" t="s">
        <v>1830</v>
      </c>
      <c r="G95" s="269">
        <v>0.92</v>
      </c>
      <c r="H95" s="268"/>
      <c r="I95" s="27">
        <v>0.92</v>
      </c>
      <c r="J95" s="269">
        <v>0.61</v>
      </c>
      <c r="K95" s="268"/>
      <c r="L95" s="268"/>
      <c r="M95" s="268"/>
      <c r="N95" s="268"/>
      <c r="O95" s="268"/>
      <c r="P95" s="175">
        <v>1.53</v>
      </c>
      <c r="Q95" s="270"/>
      <c r="R95" s="270"/>
      <c r="S95" s="270"/>
      <c r="T95" s="270"/>
      <c r="U95" s="270"/>
    </row>
    <row r="96" spans="1:21" ht="22.5" hidden="1" x14ac:dyDescent="0.25">
      <c r="A96" s="264" t="s">
        <v>54</v>
      </c>
      <c r="B96" s="265"/>
      <c r="C96" s="266" t="s">
        <v>893</v>
      </c>
      <c r="D96" s="267"/>
      <c r="E96" s="267"/>
      <c r="F96" s="32" t="s">
        <v>1830</v>
      </c>
      <c r="G96" s="269">
        <v>1.05</v>
      </c>
      <c r="H96" s="268"/>
      <c r="I96" s="27">
        <v>1.05</v>
      </c>
      <c r="J96" s="269">
        <v>0.65</v>
      </c>
      <c r="K96" s="268"/>
      <c r="L96" s="268"/>
      <c r="M96" s="268"/>
      <c r="N96" s="268"/>
      <c r="O96" s="268"/>
      <c r="P96" s="175">
        <v>1.7</v>
      </c>
      <c r="Q96" s="270"/>
      <c r="R96" s="270"/>
      <c r="S96" s="270"/>
      <c r="T96" s="270"/>
      <c r="U96" s="270"/>
    </row>
    <row r="97" spans="1:21" ht="22.5" hidden="1" x14ac:dyDescent="0.25">
      <c r="A97" s="264" t="s">
        <v>55</v>
      </c>
      <c r="B97" s="265"/>
      <c r="C97" s="266" t="s">
        <v>894</v>
      </c>
      <c r="D97" s="267"/>
      <c r="E97" s="267"/>
      <c r="F97" s="32" t="s">
        <v>1830</v>
      </c>
      <c r="G97" s="269">
        <v>0.92</v>
      </c>
      <c r="H97" s="268"/>
      <c r="I97" s="27">
        <v>0.92</v>
      </c>
      <c r="J97" s="269">
        <v>0.65</v>
      </c>
      <c r="K97" s="268"/>
      <c r="L97" s="268"/>
      <c r="M97" s="268"/>
      <c r="N97" s="268"/>
      <c r="O97" s="268"/>
      <c r="P97" s="175">
        <v>1.57</v>
      </c>
      <c r="Q97" s="270"/>
      <c r="R97" s="270"/>
      <c r="S97" s="270"/>
      <c r="T97" s="270"/>
      <c r="U97" s="270"/>
    </row>
    <row r="98" spans="1:21" ht="22.5" hidden="1" x14ac:dyDescent="0.25">
      <c r="A98" s="264" t="s">
        <v>56</v>
      </c>
      <c r="B98" s="265"/>
      <c r="C98" s="266" t="s">
        <v>895</v>
      </c>
      <c r="D98" s="267"/>
      <c r="E98" s="267"/>
      <c r="F98" s="32" t="s">
        <v>1830</v>
      </c>
      <c r="G98" s="269">
        <v>0.92</v>
      </c>
      <c r="H98" s="268"/>
      <c r="I98" s="27">
        <v>0.92</v>
      </c>
      <c r="J98" s="269">
        <v>0.65</v>
      </c>
      <c r="K98" s="268"/>
      <c r="L98" s="268"/>
      <c r="M98" s="268"/>
      <c r="N98" s="268"/>
      <c r="O98" s="268"/>
      <c r="P98" s="175">
        <v>1.57</v>
      </c>
      <c r="Q98" s="270"/>
      <c r="R98" s="270"/>
      <c r="S98" s="270"/>
      <c r="T98" s="270"/>
      <c r="U98" s="270"/>
    </row>
    <row r="99" spans="1:21" ht="22.5" hidden="1" x14ac:dyDescent="0.25">
      <c r="A99" s="264" t="s">
        <v>57</v>
      </c>
      <c r="B99" s="265"/>
      <c r="C99" s="266" t="s">
        <v>896</v>
      </c>
      <c r="D99" s="267"/>
      <c r="E99" s="267"/>
      <c r="F99" s="32" t="s">
        <v>1830</v>
      </c>
      <c r="G99" s="269">
        <v>1.05</v>
      </c>
      <c r="H99" s="268"/>
      <c r="I99" s="27">
        <v>1.05</v>
      </c>
      <c r="J99" s="269">
        <v>0.65</v>
      </c>
      <c r="K99" s="268"/>
      <c r="L99" s="268"/>
      <c r="M99" s="268"/>
      <c r="N99" s="268"/>
      <c r="O99" s="268"/>
      <c r="P99" s="175">
        <v>1.7</v>
      </c>
      <c r="Q99" s="270"/>
      <c r="R99" s="270"/>
      <c r="S99" s="270"/>
      <c r="T99" s="270"/>
      <c r="U99" s="270"/>
    </row>
    <row r="100" spans="1:21" ht="22.5" hidden="1" x14ac:dyDescent="0.25">
      <c r="A100" s="264" t="s">
        <v>58</v>
      </c>
      <c r="B100" s="265"/>
      <c r="C100" s="266" t="s">
        <v>897</v>
      </c>
      <c r="D100" s="267"/>
      <c r="E100" s="267"/>
      <c r="F100" s="32" t="s">
        <v>1830</v>
      </c>
      <c r="G100" s="269">
        <v>0.92</v>
      </c>
      <c r="H100" s="268"/>
      <c r="I100" s="27">
        <v>0.92</v>
      </c>
      <c r="J100" s="269">
        <v>0.61</v>
      </c>
      <c r="K100" s="268"/>
      <c r="L100" s="268"/>
      <c r="M100" s="268"/>
      <c r="N100" s="268"/>
      <c r="O100" s="268"/>
      <c r="P100" s="175">
        <v>1.53</v>
      </c>
      <c r="Q100" s="270"/>
      <c r="R100" s="270"/>
      <c r="S100" s="270"/>
      <c r="T100" s="270"/>
      <c r="U100" s="270"/>
    </row>
    <row r="101" spans="1:21" ht="22.5" hidden="1" x14ac:dyDescent="0.25">
      <c r="A101" s="264" t="s">
        <v>59</v>
      </c>
      <c r="B101" s="265"/>
      <c r="C101" s="266" t="s">
        <v>898</v>
      </c>
      <c r="D101" s="267"/>
      <c r="E101" s="267"/>
      <c r="F101" s="32" t="s">
        <v>1830</v>
      </c>
      <c r="G101" s="269">
        <v>0.92</v>
      </c>
      <c r="H101" s="268"/>
      <c r="I101" s="27">
        <v>0.92</v>
      </c>
      <c r="J101" s="269">
        <v>0.65</v>
      </c>
      <c r="K101" s="268"/>
      <c r="L101" s="268"/>
      <c r="M101" s="268"/>
      <c r="N101" s="268"/>
      <c r="O101" s="268"/>
      <c r="P101" s="175">
        <v>1.57</v>
      </c>
      <c r="Q101" s="270"/>
      <c r="R101" s="270"/>
      <c r="S101" s="270"/>
      <c r="T101" s="270"/>
      <c r="U101" s="270"/>
    </row>
    <row r="102" spans="1:21" ht="22.5" hidden="1" x14ac:dyDescent="0.25">
      <c r="A102" s="264" t="s">
        <v>60</v>
      </c>
      <c r="B102" s="265"/>
      <c r="C102" s="266" t="s">
        <v>899</v>
      </c>
      <c r="D102" s="267"/>
      <c r="E102" s="267"/>
      <c r="F102" s="32" t="s">
        <v>1830</v>
      </c>
      <c r="G102" s="269">
        <v>3.93</v>
      </c>
      <c r="H102" s="268"/>
      <c r="I102" s="27">
        <v>3.93</v>
      </c>
      <c r="J102" s="269">
        <v>0.66</v>
      </c>
      <c r="K102" s="268"/>
      <c r="L102" s="268"/>
      <c r="M102" s="268"/>
      <c r="N102" s="268"/>
      <c r="O102" s="268"/>
      <c r="P102" s="175">
        <v>4.59</v>
      </c>
      <c r="Q102" s="270"/>
      <c r="R102" s="270"/>
      <c r="S102" s="270"/>
      <c r="T102" s="270"/>
      <c r="U102" s="270"/>
    </row>
    <row r="103" spans="1:21" hidden="1" x14ac:dyDescent="0.25">
      <c r="A103" s="273">
        <v>2</v>
      </c>
      <c r="B103" s="274"/>
      <c r="C103" s="275" t="s">
        <v>900</v>
      </c>
      <c r="D103" s="276"/>
      <c r="E103" s="276"/>
      <c r="F103" s="28"/>
      <c r="G103" s="277"/>
      <c r="H103" s="277"/>
      <c r="I103" s="29"/>
      <c r="J103" s="277"/>
      <c r="K103" s="277"/>
      <c r="L103" s="277"/>
      <c r="M103" s="277"/>
      <c r="N103" s="277"/>
      <c r="O103" s="277"/>
      <c r="P103" s="278"/>
      <c r="Q103" s="278"/>
      <c r="R103" s="278"/>
      <c r="S103" s="278"/>
      <c r="T103" s="278"/>
      <c r="U103" s="278"/>
    </row>
    <row r="104" spans="1:21" ht="22.5" hidden="1" x14ac:dyDescent="0.25">
      <c r="A104" s="264" t="s">
        <v>61</v>
      </c>
      <c r="B104" s="265"/>
      <c r="C104" s="266" t="s">
        <v>901</v>
      </c>
      <c r="D104" s="267"/>
      <c r="E104" s="267"/>
      <c r="F104" s="32" t="s">
        <v>1830</v>
      </c>
      <c r="G104" s="269">
        <v>1.44</v>
      </c>
      <c r="H104" s="268"/>
      <c r="I104" s="27">
        <v>1.44</v>
      </c>
      <c r="J104" s="269">
        <v>0.68</v>
      </c>
      <c r="K104" s="268"/>
      <c r="L104" s="268"/>
      <c r="M104" s="268"/>
      <c r="N104" s="268"/>
      <c r="O104" s="268"/>
      <c r="P104" s="175">
        <v>2.12</v>
      </c>
      <c r="Q104" s="270"/>
      <c r="R104" s="270"/>
      <c r="S104" s="270"/>
      <c r="T104" s="270"/>
      <c r="U104" s="270"/>
    </row>
    <row r="105" spans="1:21" ht="22.5" hidden="1" x14ac:dyDescent="0.25">
      <c r="A105" s="264" t="s">
        <v>62</v>
      </c>
      <c r="B105" s="265"/>
      <c r="C105" s="266" t="s">
        <v>902</v>
      </c>
      <c r="D105" s="267"/>
      <c r="E105" s="267"/>
      <c r="F105" s="32" t="s">
        <v>1830</v>
      </c>
      <c r="G105" s="269">
        <v>0.92</v>
      </c>
      <c r="H105" s="268"/>
      <c r="I105" s="27">
        <v>0.92</v>
      </c>
      <c r="J105" s="269">
        <v>0.68</v>
      </c>
      <c r="K105" s="268"/>
      <c r="L105" s="268"/>
      <c r="M105" s="268"/>
      <c r="N105" s="268"/>
      <c r="O105" s="268"/>
      <c r="P105" s="175">
        <v>1.6</v>
      </c>
      <c r="Q105" s="270"/>
      <c r="R105" s="270"/>
      <c r="S105" s="270"/>
      <c r="T105" s="270"/>
      <c r="U105" s="270"/>
    </row>
    <row r="106" spans="1:21" ht="22.5" hidden="1" x14ac:dyDescent="0.25">
      <c r="A106" s="264" t="s">
        <v>63</v>
      </c>
      <c r="B106" s="265"/>
      <c r="C106" s="266" t="s">
        <v>903</v>
      </c>
      <c r="D106" s="267"/>
      <c r="E106" s="267"/>
      <c r="F106" s="32" t="s">
        <v>1830</v>
      </c>
      <c r="G106" s="269">
        <v>1.44</v>
      </c>
      <c r="H106" s="268"/>
      <c r="I106" s="27">
        <v>1.44</v>
      </c>
      <c r="J106" s="269">
        <v>0.67</v>
      </c>
      <c r="K106" s="268"/>
      <c r="L106" s="268"/>
      <c r="M106" s="268"/>
      <c r="N106" s="268"/>
      <c r="O106" s="268"/>
      <c r="P106" s="175">
        <v>2.11</v>
      </c>
      <c r="Q106" s="270"/>
      <c r="R106" s="270"/>
      <c r="S106" s="270"/>
      <c r="T106" s="270"/>
      <c r="U106" s="270"/>
    </row>
    <row r="107" spans="1:21" ht="22.5" hidden="1" x14ac:dyDescent="0.25">
      <c r="A107" s="264" t="s">
        <v>64</v>
      </c>
      <c r="B107" s="265"/>
      <c r="C107" s="266" t="s">
        <v>904</v>
      </c>
      <c r="D107" s="267"/>
      <c r="E107" s="267"/>
      <c r="F107" s="32" t="s">
        <v>1830</v>
      </c>
      <c r="G107" s="269">
        <v>1.18</v>
      </c>
      <c r="H107" s="268"/>
      <c r="I107" s="27">
        <v>1.18</v>
      </c>
      <c r="J107" s="269">
        <v>0.7</v>
      </c>
      <c r="K107" s="268"/>
      <c r="L107" s="268"/>
      <c r="M107" s="268"/>
      <c r="N107" s="268"/>
      <c r="O107" s="268"/>
      <c r="P107" s="175">
        <v>1.88</v>
      </c>
      <c r="Q107" s="270"/>
      <c r="R107" s="270"/>
      <c r="S107" s="270"/>
      <c r="T107" s="270"/>
      <c r="U107" s="270"/>
    </row>
    <row r="108" spans="1:21" ht="22.5" hidden="1" x14ac:dyDescent="0.25">
      <c r="A108" s="264" t="s">
        <v>65</v>
      </c>
      <c r="B108" s="265"/>
      <c r="C108" s="266" t="s">
        <v>905</v>
      </c>
      <c r="D108" s="267"/>
      <c r="E108" s="267"/>
      <c r="F108" s="32" t="s">
        <v>1830</v>
      </c>
      <c r="G108" s="269">
        <v>1.05</v>
      </c>
      <c r="H108" s="268"/>
      <c r="I108" s="27">
        <v>1.05</v>
      </c>
      <c r="J108" s="269">
        <v>0.7</v>
      </c>
      <c r="K108" s="268"/>
      <c r="L108" s="268"/>
      <c r="M108" s="268"/>
      <c r="N108" s="268"/>
      <c r="O108" s="268"/>
      <c r="P108" s="175">
        <v>1.75</v>
      </c>
      <c r="Q108" s="270"/>
      <c r="R108" s="270"/>
      <c r="S108" s="270"/>
      <c r="T108" s="270"/>
      <c r="U108" s="270"/>
    </row>
    <row r="109" spans="1:21" ht="22.5" hidden="1" x14ac:dyDescent="0.25">
      <c r="A109" s="264" t="s">
        <v>66</v>
      </c>
      <c r="B109" s="265"/>
      <c r="C109" s="266" t="s">
        <v>906</v>
      </c>
      <c r="D109" s="267"/>
      <c r="E109" s="267"/>
      <c r="F109" s="32" t="s">
        <v>1830</v>
      </c>
      <c r="G109" s="269">
        <v>1.18</v>
      </c>
      <c r="H109" s="268"/>
      <c r="I109" s="27">
        <v>1.18</v>
      </c>
      <c r="J109" s="269">
        <v>0.67</v>
      </c>
      <c r="K109" s="268"/>
      <c r="L109" s="268"/>
      <c r="M109" s="268"/>
      <c r="N109" s="268"/>
      <c r="O109" s="268"/>
      <c r="P109" s="175">
        <v>1.85</v>
      </c>
      <c r="Q109" s="270"/>
      <c r="R109" s="270"/>
      <c r="S109" s="270"/>
      <c r="T109" s="270"/>
      <c r="U109" s="270"/>
    </row>
    <row r="110" spans="1:21" ht="22.5" hidden="1" x14ac:dyDescent="0.25">
      <c r="A110" s="264" t="s">
        <v>67</v>
      </c>
      <c r="B110" s="265"/>
      <c r="C110" s="266" t="s">
        <v>907</v>
      </c>
      <c r="D110" s="267"/>
      <c r="E110" s="267"/>
      <c r="F110" s="32" t="s">
        <v>1830</v>
      </c>
      <c r="G110" s="269">
        <v>0.92</v>
      </c>
      <c r="H110" s="268"/>
      <c r="I110" s="27">
        <v>0.92</v>
      </c>
      <c r="J110" s="269">
        <v>0.69</v>
      </c>
      <c r="K110" s="268"/>
      <c r="L110" s="268"/>
      <c r="M110" s="268"/>
      <c r="N110" s="268"/>
      <c r="O110" s="268"/>
      <c r="P110" s="175">
        <v>1.61</v>
      </c>
      <c r="Q110" s="270"/>
      <c r="R110" s="270"/>
      <c r="S110" s="270"/>
      <c r="T110" s="270"/>
      <c r="U110" s="270"/>
    </row>
    <row r="111" spans="1:21" ht="22.5" hidden="1" x14ac:dyDescent="0.25">
      <c r="A111" s="264" t="s">
        <v>68</v>
      </c>
      <c r="B111" s="265"/>
      <c r="C111" s="266" t="s">
        <v>908</v>
      </c>
      <c r="D111" s="267"/>
      <c r="E111" s="267"/>
      <c r="F111" s="32" t="s">
        <v>1830</v>
      </c>
      <c r="G111" s="269">
        <v>0.92</v>
      </c>
      <c r="H111" s="268"/>
      <c r="I111" s="27">
        <v>0.92</v>
      </c>
      <c r="J111" s="269">
        <v>0.67</v>
      </c>
      <c r="K111" s="268"/>
      <c r="L111" s="268"/>
      <c r="M111" s="268"/>
      <c r="N111" s="268"/>
      <c r="O111" s="268"/>
      <c r="P111" s="175">
        <v>1.59</v>
      </c>
      <c r="Q111" s="270"/>
      <c r="R111" s="270"/>
      <c r="S111" s="270"/>
      <c r="T111" s="270"/>
      <c r="U111" s="270"/>
    </row>
    <row r="112" spans="1:21" ht="22.5" hidden="1" x14ac:dyDescent="0.25">
      <c r="A112" s="264" t="s">
        <v>69</v>
      </c>
      <c r="B112" s="265"/>
      <c r="C112" s="266" t="s">
        <v>909</v>
      </c>
      <c r="D112" s="267"/>
      <c r="E112" s="267"/>
      <c r="F112" s="32" t="s">
        <v>1830</v>
      </c>
      <c r="G112" s="269">
        <v>4.58</v>
      </c>
      <c r="H112" s="268"/>
      <c r="I112" s="27">
        <v>4.58</v>
      </c>
      <c r="J112" s="269">
        <v>0.72</v>
      </c>
      <c r="K112" s="268"/>
      <c r="L112" s="268"/>
      <c r="M112" s="268"/>
      <c r="N112" s="268"/>
      <c r="O112" s="268"/>
      <c r="P112" s="175">
        <v>5.3</v>
      </c>
      <c r="Q112" s="270"/>
      <c r="R112" s="270"/>
      <c r="S112" s="270"/>
      <c r="T112" s="270"/>
      <c r="U112" s="270"/>
    </row>
    <row r="113" spans="1:21" ht="22.5" hidden="1" x14ac:dyDescent="0.25">
      <c r="A113" s="264" t="s">
        <v>70</v>
      </c>
      <c r="B113" s="265"/>
      <c r="C113" s="266" t="s">
        <v>910</v>
      </c>
      <c r="D113" s="267"/>
      <c r="E113" s="267"/>
      <c r="F113" s="32" t="s">
        <v>1830</v>
      </c>
      <c r="G113" s="269">
        <v>0.92</v>
      </c>
      <c r="H113" s="268"/>
      <c r="I113" s="27">
        <v>0.92</v>
      </c>
      <c r="J113" s="269">
        <v>0.71</v>
      </c>
      <c r="K113" s="268"/>
      <c r="L113" s="268"/>
      <c r="M113" s="268"/>
      <c r="N113" s="268"/>
      <c r="O113" s="268"/>
      <c r="P113" s="175">
        <v>1.63</v>
      </c>
      <c r="Q113" s="270"/>
      <c r="R113" s="270"/>
      <c r="S113" s="270"/>
      <c r="T113" s="270"/>
      <c r="U113" s="270"/>
    </row>
    <row r="114" spans="1:21" hidden="1" x14ac:dyDescent="0.25">
      <c r="A114" s="273">
        <v>3</v>
      </c>
      <c r="B114" s="274"/>
      <c r="C114" s="275" t="s">
        <v>911</v>
      </c>
      <c r="D114" s="276"/>
      <c r="E114" s="276"/>
      <c r="F114" s="28"/>
      <c r="G114" s="277"/>
      <c r="H114" s="277"/>
      <c r="I114" s="29"/>
      <c r="J114" s="277"/>
      <c r="K114" s="277"/>
      <c r="L114" s="277"/>
      <c r="M114" s="277"/>
      <c r="N114" s="277"/>
      <c r="O114" s="277"/>
      <c r="P114" s="278"/>
      <c r="Q114" s="278"/>
      <c r="R114" s="278"/>
      <c r="S114" s="278"/>
      <c r="T114" s="278"/>
      <c r="U114" s="278"/>
    </row>
    <row r="115" spans="1:21" ht="22.5" hidden="1" x14ac:dyDescent="0.25">
      <c r="A115" s="264" t="s">
        <v>5</v>
      </c>
      <c r="B115" s="265"/>
      <c r="C115" s="266" t="s">
        <v>912</v>
      </c>
      <c r="D115" s="267"/>
      <c r="E115" s="267"/>
      <c r="F115" s="32" t="s">
        <v>1830</v>
      </c>
      <c r="G115" s="269">
        <v>1.31</v>
      </c>
      <c r="H115" s="268"/>
      <c r="I115" s="27">
        <v>1.31</v>
      </c>
      <c r="J115" s="269">
        <v>0.63</v>
      </c>
      <c r="K115" s="268"/>
      <c r="L115" s="268"/>
      <c r="M115" s="268"/>
      <c r="N115" s="268"/>
      <c r="O115" s="268"/>
      <c r="P115" s="175">
        <v>1.94</v>
      </c>
      <c r="Q115" s="270"/>
      <c r="R115" s="270"/>
      <c r="S115" s="270"/>
      <c r="T115" s="270"/>
      <c r="U115" s="270"/>
    </row>
    <row r="116" spans="1:21" ht="22.5" hidden="1" x14ac:dyDescent="0.25">
      <c r="A116" s="264" t="s">
        <v>8</v>
      </c>
      <c r="B116" s="265"/>
      <c r="C116" s="266" t="s">
        <v>913</v>
      </c>
      <c r="D116" s="267"/>
      <c r="E116" s="267"/>
      <c r="F116" s="32" t="s">
        <v>1830</v>
      </c>
      <c r="G116" s="269">
        <v>1.31</v>
      </c>
      <c r="H116" s="268"/>
      <c r="I116" s="27">
        <v>1.31</v>
      </c>
      <c r="J116" s="269">
        <v>0.63</v>
      </c>
      <c r="K116" s="268"/>
      <c r="L116" s="268"/>
      <c r="M116" s="268"/>
      <c r="N116" s="268"/>
      <c r="O116" s="268"/>
      <c r="P116" s="175">
        <v>1.94</v>
      </c>
      <c r="Q116" s="270"/>
      <c r="R116" s="270"/>
      <c r="S116" s="270"/>
      <c r="T116" s="270"/>
      <c r="U116" s="270"/>
    </row>
    <row r="117" spans="1:21" hidden="1" x14ac:dyDescent="0.25">
      <c r="A117" s="273">
        <v>4</v>
      </c>
      <c r="B117" s="274"/>
      <c r="C117" s="275" t="s">
        <v>914</v>
      </c>
      <c r="D117" s="276"/>
      <c r="E117" s="276"/>
      <c r="F117" s="28"/>
      <c r="G117" s="277"/>
      <c r="H117" s="277"/>
      <c r="I117" s="29"/>
      <c r="J117" s="277"/>
      <c r="K117" s="277"/>
      <c r="L117" s="277"/>
      <c r="M117" s="277"/>
      <c r="N117" s="277"/>
      <c r="O117" s="277"/>
      <c r="P117" s="278"/>
      <c r="Q117" s="278"/>
      <c r="R117" s="278"/>
      <c r="S117" s="278"/>
      <c r="T117" s="278"/>
      <c r="U117" s="278"/>
    </row>
    <row r="118" spans="1:21" hidden="1" x14ac:dyDescent="0.25">
      <c r="A118" s="281" t="s">
        <v>28</v>
      </c>
      <c r="B118" s="282"/>
      <c r="C118" s="283" t="s">
        <v>915</v>
      </c>
      <c r="D118" s="284"/>
      <c r="E118" s="284"/>
      <c r="F118" s="30"/>
      <c r="G118" s="268"/>
      <c r="H118" s="268"/>
      <c r="I118" s="31"/>
      <c r="J118" s="268"/>
      <c r="K118" s="268"/>
      <c r="L118" s="268"/>
      <c r="M118" s="268"/>
      <c r="N118" s="268"/>
      <c r="O118" s="268"/>
      <c r="P118" s="270"/>
      <c r="Q118" s="270"/>
      <c r="R118" s="270"/>
      <c r="S118" s="270"/>
      <c r="T118" s="270"/>
      <c r="U118" s="270"/>
    </row>
    <row r="119" spans="1:21" hidden="1" x14ac:dyDescent="0.25">
      <c r="A119" s="264" t="s">
        <v>71</v>
      </c>
      <c r="B119" s="265"/>
      <c r="C119" s="266" t="s">
        <v>916</v>
      </c>
      <c r="D119" s="267"/>
      <c r="E119" s="267"/>
      <c r="F119" s="32" t="s">
        <v>1813</v>
      </c>
      <c r="G119" s="269">
        <v>0.48</v>
      </c>
      <c r="H119" s="268"/>
      <c r="I119" s="27">
        <v>0.48</v>
      </c>
      <c r="J119" s="269">
        <v>0.02</v>
      </c>
      <c r="K119" s="268"/>
      <c r="L119" s="268"/>
      <c r="M119" s="268"/>
      <c r="N119" s="268"/>
      <c r="O119" s="268"/>
      <c r="P119" s="175">
        <v>0.5</v>
      </c>
      <c r="Q119" s="270"/>
      <c r="R119" s="270"/>
      <c r="S119" s="270"/>
      <c r="T119" s="270"/>
      <c r="U119" s="270"/>
    </row>
    <row r="120" spans="1:21" ht="22.5" hidden="1" x14ac:dyDescent="0.25">
      <c r="A120" s="264" t="s">
        <v>72</v>
      </c>
      <c r="B120" s="265"/>
      <c r="C120" s="194" t="s">
        <v>826</v>
      </c>
      <c r="D120" s="195"/>
      <c r="E120" s="196"/>
      <c r="F120" s="32" t="s">
        <v>1814</v>
      </c>
      <c r="G120" s="269">
        <v>0.21</v>
      </c>
      <c r="H120" s="268"/>
      <c r="I120" s="27">
        <v>0.21</v>
      </c>
      <c r="J120" s="269">
        <v>0.01</v>
      </c>
      <c r="K120" s="268"/>
      <c r="L120" s="268"/>
      <c r="M120" s="268"/>
      <c r="N120" s="268"/>
      <c r="O120" s="268"/>
      <c r="P120" s="175">
        <v>0.22</v>
      </c>
      <c r="Q120" s="270"/>
      <c r="R120" s="270"/>
      <c r="S120" s="270"/>
      <c r="T120" s="270"/>
      <c r="U120" s="270"/>
    </row>
    <row r="121" spans="1:21" s="35" customFormat="1" ht="14.25" hidden="1" x14ac:dyDescent="0.25">
      <c r="A121" s="281"/>
      <c r="B121" s="282"/>
      <c r="C121" s="296" t="s">
        <v>1856</v>
      </c>
      <c r="D121" s="297"/>
      <c r="E121" s="297"/>
      <c r="F121" s="33"/>
      <c r="G121" s="285">
        <f>SUM(G119:H120)</f>
        <v>0.69</v>
      </c>
      <c r="H121" s="286"/>
      <c r="I121" s="34">
        <f>SUM(I119:I120)</f>
        <v>0.69</v>
      </c>
      <c r="J121" s="285">
        <f>SUM(J119:M120)</f>
        <v>0.03</v>
      </c>
      <c r="K121" s="286"/>
      <c r="L121" s="286"/>
      <c r="M121" s="286"/>
      <c r="N121" s="286"/>
      <c r="O121" s="286"/>
      <c r="P121" s="175">
        <f>SUM(P119+P120)</f>
        <v>0.72</v>
      </c>
      <c r="Q121" s="270"/>
      <c r="R121" s="270"/>
      <c r="S121" s="270"/>
      <c r="T121" s="270"/>
      <c r="U121" s="270"/>
    </row>
    <row r="122" spans="1:21" hidden="1" x14ac:dyDescent="0.25">
      <c r="A122" s="281" t="s">
        <v>29</v>
      </c>
      <c r="B122" s="282"/>
      <c r="C122" s="283" t="s">
        <v>917</v>
      </c>
      <c r="D122" s="284"/>
      <c r="E122" s="284"/>
      <c r="F122" s="30"/>
      <c r="G122" s="268"/>
      <c r="H122" s="268"/>
      <c r="I122" s="31"/>
      <c r="J122" s="268"/>
      <c r="K122" s="268"/>
      <c r="L122" s="268"/>
      <c r="M122" s="268"/>
      <c r="N122" s="268"/>
      <c r="O122" s="268"/>
      <c r="P122" s="270"/>
      <c r="Q122" s="270"/>
      <c r="R122" s="270"/>
      <c r="S122" s="270"/>
      <c r="T122" s="270"/>
      <c r="U122" s="270"/>
    </row>
    <row r="123" spans="1:21" hidden="1" x14ac:dyDescent="0.25">
      <c r="A123" s="264" t="s">
        <v>73</v>
      </c>
      <c r="B123" s="265"/>
      <c r="C123" s="266" t="s">
        <v>825</v>
      </c>
      <c r="D123" s="267"/>
      <c r="E123" s="267"/>
      <c r="F123" s="32" t="s">
        <v>1813</v>
      </c>
      <c r="G123" s="269">
        <v>1.38</v>
      </c>
      <c r="H123" s="268"/>
      <c r="I123" s="27">
        <v>1.38</v>
      </c>
      <c r="J123" s="269">
        <v>0.34</v>
      </c>
      <c r="K123" s="268"/>
      <c r="L123" s="268"/>
      <c r="M123" s="268"/>
      <c r="N123" s="268"/>
      <c r="O123" s="268"/>
      <c r="P123" s="175">
        <v>1.72</v>
      </c>
      <c r="Q123" s="270"/>
      <c r="R123" s="270"/>
      <c r="S123" s="270"/>
      <c r="T123" s="270"/>
      <c r="U123" s="270"/>
    </row>
    <row r="124" spans="1:21" ht="22.5" hidden="1" x14ac:dyDescent="0.25">
      <c r="A124" s="264" t="s">
        <v>74</v>
      </c>
      <c r="B124" s="265"/>
      <c r="C124" s="266" t="s">
        <v>826</v>
      </c>
      <c r="D124" s="267"/>
      <c r="E124" s="267"/>
      <c r="F124" s="32" t="s">
        <v>1814</v>
      </c>
      <c r="G124" s="269">
        <v>0.21</v>
      </c>
      <c r="H124" s="268"/>
      <c r="I124" s="27">
        <v>0.21</v>
      </c>
      <c r="J124" s="269">
        <v>0.01</v>
      </c>
      <c r="K124" s="268"/>
      <c r="L124" s="268"/>
      <c r="M124" s="268"/>
      <c r="N124" s="268"/>
      <c r="O124" s="268"/>
      <c r="P124" s="175">
        <v>0.22</v>
      </c>
      <c r="Q124" s="270"/>
      <c r="R124" s="270"/>
      <c r="S124" s="270"/>
      <c r="T124" s="270"/>
      <c r="U124" s="270"/>
    </row>
    <row r="125" spans="1:21" s="35" customFormat="1" ht="14.25" hidden="1" x14ac:dyDescent="0.25">
      <c r="A125" s="281"/>
      <c r="B125" s="282"/>
      <c r="C125" s="296" t="s">
        <v>1856</v>
      </c>
      <c r="D125" s="297"/>
      <c r="E125" s="297"/>
      <c r="F125" s="33"/>
      <c r="G125" s="285">
        <f>SUM(G123:H124)</f>
        <v>1.5899999999999999</v>
      </c>
      <c r="H125" s="286"/>
      <c r="I125" s="34">
        <f>SUM(I123:I124)</f>
        <v>1.5899999999999999</v>
      </c>
      <c r="J125" s="285">
        <f>SUM(J123:M124)</f>
        <v>0.35000000000000003</v>
      </c>
      <c r="K125" s="286"/>
      <c r="L125" s="286"/>
      <c r="M125" s="286"/>
      <c r="N125" s="286"/>
      <c r="O125" s="286"/>
      <c r="P125" s="175">
        <f>SUM(P123:U124)</f>
        <v>1.94</v>
      </c>
      <c r="Q125" s="270"/>
      <c r="R125" s="270"/>
      <c r="S125" s="270"/>
      <c r="T125" s="270"/>
      <c r="U125" s="270"/>
    </row>
    <row r="126" spans="1:21" hidden="1" x14ac:dyDescent="0.25">
      <c r="A126" s="281" t="s">
        <v>30</v>
      </c>
      <c r="B126" s="282"/>
      <c r="C126" s="283" t="s">
        <v>918</v>
      </c>
      <c r="D126" s="284"/>
      <c r="E126" s="284"/>
      <c r="F126" s="30"/>
      <c r="G126" s="268"/>
      <c r="H126" s="268"/>
      <c r="I126" s="31"/>
      <c r="J126" s="268"/>
      <c r="K126" s="268"/>
      <c r="L126" s="268"/>
      <c r="M126" s="268"/>
      <c r="N126" s="268"/>
      <c r="O126" s="268"/>
      <c r="P126" s="270"/>
      <c r="Q126" s="270"/>
      <c r="R126" s="270"/>
      <c r="S126" s="270"/>
      <c r="T126" s="270"/>
      <c r="U126" s="270"/>
    </row>
    <row r="127" spans="1:21" hidden="1" x14ac:dyDescent="0.25">
      <c r="A127" s="264" t="s">
        <v>75</v>
      </c>
      <c r="B127" s="265"/>
      <c r="C127" s="266" t="s">
        <v>919</v>
      </c>
      <c r="D127" s="267"/>
      <c r="E127" s="267"/>
      <c r="F127" s="32" t="s">
        <v>1813</v>
      </c>
      <c r="G127" s="269">
        <v>1.1299999999999999</v>
      </c>
      <c r="H127" s="268"/>
      <c r="I127" s="27">
        <v>1.1299999999999999</v>
      </c>
      <c r="J127" s="269">
        <v>8.0299999999999994</v>
      </c>
      <c r="K127" s="268"/>
      <c r="L127" s="268"/>
      <c r="M127" s="268"/>
      <c r="N127" s="268"/>
      <c r="O127" s="268"/>
      <c r="P127" s="175">
        <v>9.16</v>
      </c>
      <c r="Q127" s="270"/>
      <c r="R127" s="270"/>
      <c r="S127" s="270"/>
      <c r="T127" s="270"/>
      <c r="U127" s="270"/>
    </row>
    <row r="128" spans="1:21" ht="22.5" hidden="1" x14ac:dyDescent="0.25">
      <c r="A128" s="264" t="s">
        <v>76</v>
      </c>
      <c r="B128" s="265"/>
      <c r="C128" s="266" t="s">
        <v>826</v>
      </c>
      <c r="D128" s="267"/>
      <c r="E128" s="267"/>
      <c r="F128" s="32" t="s">
        <v>1814</v>
      </c>
      <c r="G128" s="269">
        <v>0.21</v>
      </c>
      <c r="H128" s="268"/>
      <c r="I128" s="27">
        <v>0.21</v>
      </c>
      <c r="J128" s="269">
        <v>0.01</v>
      </c>
      <c r="K128" s="268"/>
      <c r="L128" s="268"/>
      <c r="M128" s="268"/>
      <c r="N128" s="268"/>
      <c r="O128" s="268"/>
      <c r="P128" s="175">
        <v>0.22</v>
      </c>
      <c r="Q128" s="270"/>
      <c r="R128" s="270"/>
      <c r="S128" s="270"/>
      <c r="T128" s="270"/>
      <c r="U128" s="270"/>
    </row>
    <row r="129" spans="1:21" s="35" customFormat="1" ht="14.25" hidden="1" x14ac:dyDescent="0.25">
      <c r="A129" s="281"/>
      <c r="B129" s="282"/>
      <c r="C129" s="296" t="s">
        <v>1856</v>
      </c>
      <c r="D129" s="297"/>
      <c r="E129" s="297"/>
      <c r="F129" s="33"/>
      <c r="G129" s="285">
        <f>SUM(G127:H128)</f>
        <v>1.3399999999999999</v>
      </c>
      <c r="H129" s="286"/>
      <c r="I129" s="34">
        <f>SUM(I127:I128)</f>
        <v>1.3399999999999999</v>
      </c>
      <c r="J129" s="285">
        <f>SUM(J127:M128)</f>
        <v>8.0399999999999991</v>
      </c>
      <c r="K129" s="286"/>
      <c r="L129" s="286"/>
      <c r="M129" s="286"/>
      <c r="N129" s="286"/>
      <c r="O129" s="286"/>
      <c r="P129" s="175">
        <f>SUM(P127:U128)</f>
        <v>9.3800000000000008</v>
      </c>
      <c r="Q129" s="270"/>
      <c r="R129" s="270"/>
      <c r="S129" s="270"/>
      <c r="T129" s="270"/>
      <c r="U129" s="270"/>
    </row>
    <row r="130" spans="1:21" hidden="1" x14ac:dyDescent="0.25">
      <c r="A130" s="281" t="s">
        <v>77</v>
      </c>
      <c r="B130" s="282"/>
      <c r="C130" s="283" t="s">
        <v>920</v>
      </c>
      <c r="D130" s="284"/>
      <c r="E130" s="284"/>
      <c r="F130" s="30"/>
      <c r="G130" s="268"/>
      <c r="H130" s="268"/>
      <c r="I130" s="31"/>
      <c r="J130" s="268"/>
      <c r="K130" s="268"/>
      <c r="L130" s="268"/>
      <c r="M130" s="268"/>
      <c r="N130" s="268"/>
      <c r="O130" s="268"/>
      <c r="P130" s="270"/>
      <c r="Q130" s="270"/>
      <c r="R130" s="270"/>
      <c r="S130" s="270"/>
      <c r="T130" s="270"/>
      <c r="U130" s="270"/>
    </row>
    <row r="131" spans="1:21" hidden="1" x14ac:dyDescent="0.25">
      <c r="A131" s="264" t="s">
        <v>78</v>
      </c>
      <c r="B131" s="265"/>
      <c r="C131" s="266" t="s">
        <v>921</v>
      </c>
      <c r="D131" s="267"/>
      <c r="E131" s="267"/>
      <c r="F131" s="32" t="s">
        <v>1813</v>
      </c>
      <c r="G131" s="269">
        <v>1.1299999999999999</v>
      </c>
      <c r="H131" s="268"/>
      <c r="I131" s="27">
        <v>1.1299999999999999</v>
      </c>
      <c r="J131" s="269">
        <v>24.09</v>
      </c>
      <c r="K131" s="268"/>
      <c r="L131" s="268"/>
      <c r="M131" s="268"/>
      <c r="N131" s="268"/>
      <c r="O131" s="268"/>
      <c r="P131" s="175">
        <v>25.22</v>
      </c>
      <c r="Q131" s="270"/>
      <c r="R131" s="270"/>
      <c r="S131" s="270"/>
      <c r="T131" s="270"/>
      <c r="U131" s="270"/>
    </row>
    <row r="132" spans="1:21" hidden="1" x14ac:dyDescent="0.25">
      <c r="A132" s="264" t="s">
        <v>79</v>
      </c>
      <c r="B132" s="265"/>
      <c r="C132" s="266" t="s">
        <v>922</v>
      </c>
      <c r="D132" s="267"/>
      <c r="E132" s="267"/>
      <c r="F132" s="32" t="s">
        <v>1816</v>
      </c>
      <c r="G132" s="269">
        <v>0.03</v>
      </c>
      <c r="H132" s="268"/>
      <c r="I132" s="27">
        <v>0.03</v>
      </c>
      <c r="J132" s="269">
        <v>0.68</v>
      </c>
      <c r="K132" s="268"/>
      <c r="L132" s="268"/>
      <c r="M132" s="268"/>
      <c r="N132" s="268"/>
      <c r="O132" s="268"/>
      <c r="P132" s="175">
        <v>0.71</v>
      </c>
      <c r="Q132" s="270"/>
      <c r="R132" s="270"/>
      <c r="S132" s="270"/>
      <c r="T132" s="270"/>
      <c r="U132" s="270"/>
    </row>
    <row r="133" spans="1:21" ht="22.5" hidden="1" x14ac:dyDescent="0.25">
      <c r="A133" s="264" t="s">
        <v>80</v>
      </c>
      <c r="B133" s="265"/>
      <c r="C133" s="266" t="s">
        <v>826</v>
      </c>
      <c r="D133" s="267"/>
      <c r="E133" s="267"/>
      <c r="F133" s="32" t="s">
        <v>1814</v>
      </c>
      <c r="G133" s="269">
        <v>0.21</v>
      </c>
      <c r="H133" s="268"/>
      <c r="I133" s="27">
        <v>0.21</v>
      </c>
      <c r="J133" s="269">
        <v>0.01</v>
      </c>
      <c r="K133" s="268"/>
      <c r="L133" s="268"/>
      <c r="M133" s="268"/>
      <c r="N133" s="268"/>
      <c r="O133" s="268"/>
      <c r="P133" s="175">
        <v>0.22</v>
      </c>
      <c r="Q133" s="270"/>
      <c r="R133" s="270"/>
      <c r="S133" s="270"/>
      <c r="T133" s="270"/>
      <c r="U133" s="270"/>
    </row>
    <row r="134" spans="1:21" s="35" customFormat="1" ht="14.25" hidden="1" x14ac:dyDescent="0.25">
      <c r="A134" s="281"/>
      <c r="B134" s="282"/>
      <c r="C134" s="296" t="s">
        <v>1856</v>
      </c>
      <c r="D134" s="297"/>
      <c r="E134" s="297"/>
      <c r="F134" s="33"/>
      <c r="G134" s="285">
        <f>SUM(G131:H133)</f>
        <v>1.3699999999999999</v>
      </c>
      <c r="H134" s="286"/>
      <c r="I134" s="34">
        <f>SUM(I131:I133)</f>
        <v>1.3699999999999999</v>
      </c>
      <c r="J134" s="285">
        <f>SUM(J131:M133)</f>
        <v>24.78</v>
      </c>
      <c r="K134" s="286"/>
      <c r="L134" s="286"/>
      <c r="M134" s="286"/>
      <c r="N134" s="286"/>
      <c r="O134" s="286"/>
      <c r="P134" s="175">
        <f>SUM(P131:U133)</f>
        <v>26.15</v>
      </c>
      <c r="Q134" s="270"/>
      <c r="R134" s="270"/>
      <c r="S134" s="270"/>
      <c r="T134" s="270"/>
      <c r="U134" s="270"/>
    </row>
    <row r="135" spans="1:21" hidden="1" x14ac:dyDescent="0.25">
      <c r="A135" s="281" t="s">
        <v>81</v>
      </c>
      <c r="B135" s="282"/>
      <c r="C135" s="283" t="s">
        <v>923</v>
      </c>
      <c r="D135" s="284"/>
      <c r="E135" s="284"/>
      <c r="F135" s="30"/>
      <c r="G135" s="268"/>
      <c r="H135" s="268"/>
      <c r="I135" s="31"/>
      <c r="J135" s="268"/>
      <c r="K135" s="268"/>
      <c r="L135" s="268"/>
      <c r="M135" s="268"/>
      <c r="N135" s="268"/>
      <c r="O135" s="268"/>
      <c r="P135" s="270"/>
      <c r="Q135" s="270"/>
      <c r="R135" s="270"/>
      <c r="S135" s="270"/>
      <c r="T135" s="270"/>
      <c r="U135" s="270"/>
    </row>
    <row r="136" spans="1:21" hidden="1" x14ac:dyDescent="0.25">
      <c r="A136" s="264" t="s">
        <v>82</v>
      </c>
      <c r="B136" s="265"/>
      <c r="C136" s="266" t="s">
        <v>924</v>
      </c>
      <c r="D136" s="267"/>
      <c r="E136" s="267"/>
      <c r="F136" s="32" t="s">
        <v>1813</v>
      </c>
      <c r="G136" s="269">
        <v>0.76</v>
      </c>
      <c r="H136" s="268"/>
      <c r="I136" s="27">
        <v>0.76</v>
      </c>
      <c r="J136" s="269">
        <v>0.3</v>
      </c>
      <c r="K136" s="268"/>
      <c r="L136" s="268"/>
      <c r="M136" s="268"/>
      <c r="N136" s="268"/>
      <c r="O136" s="268"/>
      <c r="P136" s="175">
        <v>1.06</v>
      </c>
      <c r="Q136" s="270"/>
      <c r="R136" s="270"/>
      <c r="S136" s="270"/>
      <c r="T136" s="270"/>
      <c r="U136" s="270"/>
    </row>
    <row r="137" spans="1:21" hidden="1" x14ac:dyDescent="0.25">
      <c r="A137" s="264" t="s">
        <v>83</v>
      </c>
      <c r="B137" s="265"/>
      <c r="C137" s="266" t="s">
        <v>925</v>
      </c>
      <c r="D137" s="267"/>
      <c r="E137" s="267"/>
      <c r="F137" s="32" t="s">
        <v>1815</v>
      </c>
      <c r="G137" s="269">
        <v>0.42</v>
      </c>
      <c r="H137" s="268"/>
      <c r="I137" s="27">
        <v>0.42</v>
      </c>
      <c r="J137" s="269">
        <v>0.81</v>
      </c>
      <c r="K137" s="268"/>
      <c r="L137" s="268"/>
      <c r="M137" s="268"/>
      <c r="N137" s="268"/>
      <c r="O137" s="268"/>
      <c r="P137" s="175">
        <v>1.23</v>
      </c>
      <c r="Q137" s="270"/>
      <c r="R137" s="270"/>
      <c r="S137" s="270"/>
      <c r="T137" s="270"/>
      <c r="U137" s="270"/>
    </row>
    <row r="138" spans="1:21" hidden="1" x14ac:dyDescent="0.25">
      <c r="A138" s="264" t="s">
        <v>84</v>
      </c>
      <c r="B138" s="265"/>
      <c r="C138" s="266" t="s">
        <v>926</v>
      </c>
      <c r="D138" s="267"/>
      <c r="E138" s="267"/>
      <c r="F138" s="32" t="s">
        <v>1816</v>
      </c>
      <c r="G138" s="269">
        <v>0.02</v>
      </c>
      <c r="H138" s="268"/>
      <c r="I138" s="27">
        <v>0.02</v>
      </c>
      <c r="J138" s="269">
        <v>0.15</v>
      </c>
      <c r="K138" s="268"/>
      <c r="L138" s="268"/>
      <c r="M138" s="268"/>
      <c r="N138" s="268"/>
      <c r="O138" s="268"/>
      <c r="P138" s="175">
        <v>0.17</v>
      </c>
      <c r="Q138" s="270"/>
      <c r="R138" s="270"/>
      <c r="S138" s="270"/>
      <c r="T138" s="270"/>
      <c r="U138" s="270"/>
    </row>
    <row r="139" spans="1:21" ht="22.5" hidden="1" x14ac:dyDescent="0.25">
      <c r="A139" s="264" t="s">
        <v>85</v>
      </c>
      <c r="B139" s="265"/>
      <c r="C139" s="266" t="s">
        <v>826</v>
      </c>
      <c r="D139" s="267"/>
      <c r="E139" s="267"/>
      <c r="F139" s="32" t="s">
        <v>1814</v>
      </c>
      <c r="G139" s="269">
        <v>0.21</v>
      </c>
      <c r="H139" s="268"/>
      <c r="I139" s="27">
        <v>0.21</v>
      </c>
      <c r="J139" s="269">
        <v>0.01</v>
      </c>
      <c r="K139" s="268"/>
      <c r="L139" s="268"/>
      <c r="M139" s="268"/>
      <c r="N139" s="268"/>
      <c r="O139" s="268"/>
      <c r="P139" s="175">
        <v>0.22</v>
      </c>
      <c r="Q139" s="270"/>
      <c r="R139" s="270"/>
      <c r="S139" s="270"/>
      <c r="T139" s="270"/>
      <c r="U139" s="270"/>
    </row>
    <row r="140" spans="1:21" s="35" customFormat="1" ht="14.25" hidden="1" x14ac:dyDescent="0.25">
      <c r="A140" s="281"/>
      <c r="B140" s="282"/>
      <c r="C140" s="296" t="s">
        <v>1856</v>
      </c>
      <c r="D140" s="297"/>
      <c r="E140" s="297"/>
      <c r="F140" s="33"/>
      <c r="G140" s="285">
        <f>G136+G137+G138+G139</f>
        <v>1.41</v>
      </c>
      <c r="H140" s="286"/>
      <c r="I140" s="34">
        <f>I136+I137+I138+I139</f>
        <v>1.41</v>
      </c>
      <c r="J140" s="285">
        <f>J136+J137+J138+J139</f>
        <v>1.27</v>
      </c>
      <c r="K140" s="286"/>
      <c r="L140" s="286"/>
      <c r="M140" s="286"/>
      <c r="N140" s="286"/>
      <c r="O140" s="286"/>
      <c r="P140" s="175">
        <f>P136+P137+P138+P139</f>
        <v>2.68</v>
      </c>
      <c r="Q140" s="270"/>
      <c r="R140" s="270"/>
      <c r="S140" s="270"/>
      <c r="T140" s="270"/>
      <c r="U140" s="270"/>
    </row>
    <row r="141" spans="1:21" hidden="1" x14ac:dyDescent="0.25">
      <c r="A141" s="264" t="s">
        <v>87</v>
      </c>
      <c r="B141" s="265"/>
      <c r="C141" s="266" t="s">
        <v>927</v>
      </c>
      <c r="D141" s="267"/>
      <c r="E141" s="267"/>
      <c r="F141" s="32" t="s">
        <v>1813</v>
      </c>
      <c r="G141" s="269">
        <v>2.67</v>
      </c>
      <c r="H141" s="268"/>
      <c r="I141" s="27">
        <v>2.67</v>
      </c>
      <c r="J141" s="269">
        <v>0.44</v>
      </c>
      <c r="K141" s="268"/>
      <c r="L141" s="268"/>
      <c r="M141" s="268"/>
      <c r="N141" s="268"/>
      <c r="O141" s="268"/>
      <c r="P141" s="175">
        <v>3.11</v>
      </c>
      <c r="Q141" s="270"/>
      <c r="R141" s="270"/>
      <c r="S141" s="270"/>
      <c r="T141" s="270"/>
      <c r="U141" s="270"/>
    </row>
    <row r="142" spans="1:21" hidden="1" x14ac:dyDescent="0.25">
      <c r="A142" s="264" t="s">
        <v>88</v>
      </c>
      <c r="B142" s="265"/>
      <c r="C142" s="266" t="s">
        <v>928</v>
      </c>
      <c r="D142" s="267"/>
      <c r="E142" s="267"/>
      <c r="F142" s="32" t="s">
        <v>1815</v>
      </c>
      <c r="G142" s="269">
        <v>0.21</v>
      </c>
      <c r="H142" s="268"/>
      <c r="I142" s="27">
        <v>0.21</v>
      </c>
      <c r="J142" s="269">
        <v>0.69</v>
      </c>
      <c r="K142" s="268"/>
      <c r="L142" s="268"/>
      <c r="M142" s="268"/>
      <c r="N142" s="268"/>
      <c r="O142" s="268"/>
      <c r="P142" s="175">
        <v>0.9</v>
      </c>
      <c r="Q142" s="270"/>
      <c r="R142" s="270"/>
      <c r="S142" s="270"/>
      <c r="T142" s="270"/>
      <c r="U142" s="270"/>
    </row>
    <row r="143" spans="1:21" ht="22.5" hidden="1" x14ac:dyDescent="0.25">
      <c r="A143" s="264" t="s">
        <v>89</v>
      </c>
      <c r="B143" s="265"/>
      <c r="C143" s="266" t="s">
        <v>826</v>
      </c>
      <c r="D143" s="267"/>
      <c r="E143" s="267"/>
      <c r="F143" s="32" t="s">
        <v>1814</v>
      </c>
      <c r="G143" s="269">
        <v>0.21</v>
      </c>
      <c r="H143" s="268"/>
      <c r="I143" s="27">
        <v>0.21</v>
      </c>
      <c r="J143" s="269">
        <v>0.01</v>
      </c>
      <c r="K143" s="268"/>
      <c r="L143" s="268"/>
      <c r="M143" s="268"/>
      <c r="N143" s="268"/>
      <c r="O143" s="268"/>
      <c r="P143" s="175">
        <v>0.22</v>
      </c>
      <c r="Q143" s="270"/>
      <c r="R143" s="270"/>
      <c r="S143" s="270"/>
      <c r="T143" s="270"/>
      <c r="U143" s="270"/>
    </row>
    <row r="144" spans="1:21" s="35" customFormat="1" ht="14.25" hidden="1" x14ac:dyDescent="0.25">
      <c r="A144" s="281"/>
      <c r="B144" s="282"/>
      <c r="C144" s="296" t="s">
        <v>1856</v>
      </c>
      <c r="D144" s="297"/>
      <c r="E144" s="297"/>
      <c r="F144" s="33"/>
      <c r="G144" s="285">
        <f>G141+G142+G143</f>
        <v>3.09</v>
      </c>
      <c r="H144" s="286"/>
      <c r="I144" s="34">
        <f>I141+I142+I143</f>
        <v>3.09</v>
      </c>
      <c r="J144" s="285">
        <f>J141+J142+J143</f>
        <v>1.1399999999999999</v>
      </c>
      <c r="K144" s="286"/>
      <c r="L144" s="286"/>
      <c r="M144" s="286"/>
      <c r="N144" s="286"/>
      <c r="O144" s="286"/>
      <c r="P144" s="175">
        <f>P141+P142+P143</f>
        <v>4.2299999999999995</v>
      </c>
      <c r="Q144" s="270"/>
      <c r="R144" s="270"/>
      <c r="S144" s="270"/>
      <c r="T144" s="270"/>
      <c r="U144" s="270"/>
    </row>
    <row r="145" spans="1:21" hidden="1" x14ac:dyDescent="0.25">
      <c r="A145" s="281" t="s">
        <v>90</v>
      </c>
      <c r="B145" s="282"/>
      <c r="C145" s="283" t="s">
        <v>929</v>
      </c>
      <c r="D145" s="284"/>
      <c r="E145" s="284"/>
      <c r="F145" s="30"/>
      <c r="G145" s="268"/>
      <c r="H145" s="268"/>
      <c r="I145" s="31"/>
      <c r="J145" s="268"/>
      <c r="K145" s="268"/>
      <c r="L145" s="268"/>
      <c r="M145" s="268"/>
      <c r="N145" s="268"/>
      <c r="O145" s="268"/>
      <c r="P145" s="270"/>
      <c r="Q145" s="270"/>
      <c r="R145" s="270"/>
      <c r="S145" s="270"/>
      <c r="T145" s="270"/>
      <c r="U145" s="270"/>
    </row>
    <row r="146" spans="1:21" hidden="1" x14ac:dyDescent="0.25">
      <c r="A146" s="281" t="s">
        <v>91</v>
      </c>
      <c r="B146" s="282"/>
      <c r="C146" s="283" t="s">
        <v>930</v>
      </c>
      <c r="D146" s="284"/>
      <c r="E146" s="284"/>
      <c r="F146" s="30"/>
      <c r="G146" s="268"/>
      <c r="H146" s="268"/>
      <c r="I146" s="31"/>
      <c r="J146" s="268"/>
      <c r="K146" s="268"/>
      <c r="L146" s="268"/>
      <c r="M146" s="268"/>
      <c r="N146" s="268"/>
      <c r="O146" s="268"/>
      <c r="P146" s="270"/>
      <c r="Q146" s="270"/>
      <c r="R146" s="270"/>
      <c r="S146" s="270"/>
      <c r="T146" s="270"/>
      <c r="U146" s="270"/>
    </row>
    <row r="147" spans="1:21" hidden="1" x14ac:dyDescent="0.25">
      <c r="A147" s="264" t="s">
        <v>92</v>
      </c>
      <c r="B147" s="265"/>
      <c r="C147" s="266" t="s">
        <v>930</v>
      </c>
      <c r="D147" s="267"/>
      <c r="E147" s="267"/>
      <c r="F147" s="32" t="s">
        <v>1813</v>
      </c>
      <c r="G147" s="269">
        <v>0.53</v>
      </c>
      <c r="H147" s="268"/>
      <c r="I147" s="27">
        <v>0.53</v>
      </c>
      <c r="J147" s="269">
        <v>0.11</v>
      </c>
      <c r="K147" s="268"/>
      <c r="L147" s="268"/>
      <c r="M147" s="268"/>
      <c r="N147" s="268"/>
      <c r="O147" s="268"/>
      <c r="P147" s="175">
        <v>0.64</v>
      </c>
      <c r="Q147" s="270"/>
      <c r="R147" s="270"/>
      <c r="S147" s="270"/>
      <c r="T147" s="270"/>
      <c r="U147" s="270"/>
    </row>
    <row r="148" spans="1:21" ht="22.5" hidden="1" x14ac:dyDescent="0.25">
      <c r="A148" s="264" t="s">
        <v>93</v>
      </c>
      <c r="B148" s="265"/>
      <c r="C148" s="266" t="s">
        <v>826</v>
      </c>
      <c r="D148" s="267"/>
      <c r="E148" s="267"/>
      <c r="F148" s="32" t="s">
        <v>1814</v>
      </c>
      <c r="G148" s="269">
        <v>0.21</v>
      </c>
      <c r="H148" s="268"/>
      <c r="I148" s="27">
        <v>0.21</v>
      </c>
      <c r="J148" s="269">
        <v>0.01</v>
      </c>
      <c r="K148" s="268"/>
      <c r="L148" s="268"/>
      <c r="M148" s="268"/>
      <c r="N148" s="268"/>
      <c r="O148" s="268"/>
      <c r="P148" s="175">
        <v>0.22</v>
      </c>
      <c r="Q148" s="270"/>
      <c r="R148" s="270"/>
      <c r="S148" s="270"/>
      <c r="T148" s="270"/>
      <c r="U148" s="270"/>
    </row>
    <row r="149" spans="1:21" s="35" customFormat="1" ht="14.25" hidden="1" x14ac:dyDescent="0.25">
      <c r="A149" s="281"/>
      <c r="B149" s="282"/>
      <c r="C149" s="296" t="s">
        <v>1856</v>
      </c>
      <c r="D149" s="297"/>
      <c r="E149" s="297"/>
      <c r="F149" s="33"/>
      <c r="G149" s="285">
        <f>G147+G148</f>
        <v>0.74</v>
      </c>
      <c r="H149" s="286"/>
      <c r="I149" s="34">
        <f>I147+I148</f>
        <v>0.74</v>
      </c>
      <c r="J149" s="285">
        <f>J147+J148</f>
        <v>0.12</v>
      </c>
      <c r="K149" s="286"/>
      <c r="L149" s="286"/>
      <c r="M149" s="286"/>
      <c r="N149" s="286"/>
      <c r="O149" s="286"/>
      <c r="P149" s="175">
        <f>P147+P148</f>
        <v>0.86</v>
      </c>
      <c r="Q149" s="270"/>
      <c r="R149" s="270"/>
      <c r="S149" s="270"/>
      <c r="T149" s="270"/>
      <c r="U149" s="270"/>
    </row>
    <row r="150" spans="1:21" hidden="1" x14ac:dyDescent="0.25">
      <c r="A150" s="281" t="s">
        <v>94</v>
      </c>
      <c r="B150" s="282"/>
      <c r="C150" s="283" t="s">
        <v>931</v>
      </c>
      <c r="D150" s="284"/>
      <c r="E150" s="284"/>
      <c r="F150" s="30"/>
      <c r="G150" s="268"/>
      <c r="H150" s="268"/>
      <c r="I150" s="31"/>
      <c r="J150" s="268"/>
      <c r="K150" s="268"/>
      <c r="L150" s="268"/>
      <c r="M150" s="268"/>
      <c r="N150" s="268"/>
      <c r="O150" s="268"/>
      <c r="P150" s="270"/>
      <c r="Q150" s="270"/>
      <c r="R150" s="270"/>
      <c r="S150" s="270"/>
      <c r="T150" s="270"/>
      <c r="U150" s="270"/>
    </row>
    <row r="151" spans="1:21" hidden="1" x14ac:dyDescent="0.25">
      <c r="A151" s="281" t="s">
        <v>95</v>
      </c>
      <c r="B151" s="282"/>
      <c r="C151" s="283" t="s">
        <v>932</v>
      </c>
      <c r="D151" s="284"/>
      <c r="E151" s="284"/>
      <c r="F151" s="30"/>
      <c r="G151" s="268"/>
      <c r="H151" s="268"/>
      <c r="I151" s="31"/>
      <c r="J151" s="268"/>
      <c r="K151" s="268"/>
      <c r="L151" s="268"/>
      <c r="M151" s="268"/>
      <c r="N151" s="268"/>
      <c r="O151" s="268"/>
      <c r="P151" s="270"/>
      <c r="Q151" s="270"/>
      <c r="R151" s="270"/>
      <c r="S151" s="270"/>
      <c r="T151" s="270"/>
      <c r="U151" s="270"/>
    </row>
    <row r="152" spans="1:21" hidden="1" x14ac:dyDescent="0.25">
      <c r="A152" s="264" t="s">
        <v>96</v>
      </c>
      <c r="B152" s="265"/>
      <c r="C152" s="266" t="s">
        <v>932</v>
      </c>
      <c r="D152" s="267"/>
      <c r="E152" s="267"/>
      <c r="F152" s="32" t="s">
        <v>1813</v>
      </c>
      <c r="G152" s="269">
        <v>1.34</v>
      </c>
      <c r="H152" s="268"/>
      <c r="I152" s="27">
        <v>1.34</v>
      </c>
      <c r="J152" s="269">
        <v>1.33</v>
      </c>
      <c r="K152" s="268"/>
      <c r="L152" s="268"/>
      <c r="M152" s="268"/>
      <c r="N152" s="268"/>
      <c r="O152" s="268"/>
      <c r="P152" s="175">
        <v>2.67</v>
      </c>
      <c r="Q152" s="270"/>
      <c r="R152" s="270"/>
      <c r="S152" s="270"/>
      <c r="T152" s="270"/>
      <c r="U152" s="270"/>
    </row>
    <row r="153" spans="1:21" ht="22.5" hidden="1" x14ac:dyDescent="0.25">
      <c r="A153" s="264" t="s">
        <v>97</v>
      </c>
      <c r="B153" s="265"/>
      <c r="C153" s="266" t="s">
        <v>826</v>
      </c>
      <c r="D153" s="267"/>
      <c r="E153" s="267"/>
      <c r="F153" s="32" t="s">
        <v>1814</v>
      </c>
      <c r="G153" s="269">
        <v>0.21</v>
      </c>
      <c r="H153" s="268"/>
      <c r="I153" s="27">
        <v>0.21</v>
      </c>
      <c r="J153" s="269">
        <v>0.01</v>
      </c>
      <c r="K153" s="268"/>
      <c r="L153" s="268"/>
      <c r="M153" s="268"/>
      <c r="N153" s="268"/>
      <c r="O153" s="268"/>
      <c r="P153" s="175">
        <v>0.22</v>
      </c>
      <c r="Q153" s="270"/>
      <c r="R153" s="270"/>
      <c r="S153" s="270"/>
      <c r="T153" s="270"/>
      <c r="U153" s="270"/>
    </row>
    <row r="154" spans="1:21" s="35" customFormat="1" ht="14.25" hidden="1" x14ac:dyDescent="0.25">
      <c r="A154" s="281"/>
      <c r="B154" s="282"/>
      <c r="C154" s="296" t="s">
        <v>1856</v>
      </c>
      <c r="D154" s="297"/>
      <c r="E154" s="297"/>
      <c r="F154" s="33"/>
      <c r="G154" s="285">
        <f>G152+G153</f>
        <v>1.55</v>
      </c>
      <c r="H154" s="286"/>
      <c r="I154" s="34">
        <f>I152+I153</f>
        <v>1.55</v>
      </c>
      <c r="J154" s="285">
        <f>J152+J153</f>
        <v>1.34</v>
      </c>
      <c r="K154" s="286"/>
      <c r="L154" s="286"/>
      <c r="M154" s="286"/>
      <c r="N154" s="286"/>
      <c r="O154" s="286"/>
      <c r="P154" s="175">
        <f>P153+P152</f>
        <v>2.89</v>
      </c>
      <c r="Q154" s="270"/>
      <c r="R154" s="270"/>
      <c r="S154" s="270"/>
      <c r="T154" s="270"/>
      <c r="U154" s="270"/>
    </row>
    <row r="155" spans="1:21" s="35" customFormat="1" ht="14.25" hidden="1" x14ac:dyDescent="0.25">
      <c r="A155" s="281" t="s">
        <v>98</v>
      </c>
      <c r="B155" s="282"/>
      <c r="C155" s="283" t="s">
        <v>933</v>
      </c>
      <c r="D155" s="284"/>
      <c r="E155" s="284"/>
      <c r="F155" s="38"/>
      <c r="G155" s="286"/>
      <c r="H155" s="286"/>
      <c r="I155" s="39"/>
      <c r="J155" s="286"/>
      <c r="K155" s="286"/>
      <c r="L155" s="286"/>
      <c r="M155" s="286"/>
      <c r="N155" s="286"/>
      <c r="O155" s="286"/>
      <c r="P155" s="270"/>
      <c r="Q155" s="270"/>
      <c r="R155" s="270"/>
      <c r="S155" s="270"/>
      <c r="T155" s="270"/>
      <c r="U155" s="270"/>
    </row>
    <row r="156" spans="1:21" hidden="1" x14ac:dyDescent="0.25">
      <c r="A156" s="264" t="s">
        <v>99</v>
      </c>
      <c r="B156" s="265"/>
      <c r="C156" s="266" t="s">
        <v>934</v>
      </c>
      <c r="D156" s="267"/>
      <c r="E156" s="267"/>
      <c r="F156" s="32" t="s">
        <v>1813</v>
      </c>
      <c r="G156" s="269">
        <v>1.68</v>
      </c>
      <c r="H156" s="268"/>
      <c r="I156" s="27">
        <v>1.68</v>
      </c>
      <c r="J156" s="269">
        <v>1.34</v>
      </c>
      <c r="K156" s="268"/>
      <c r="L156" s="268"/>
      <c r="M156" s="268"/>
      <c r="N156" s="268"/>
      <c r="O156" s="268"/>
      <c r="P156" s="175">
        <v>3.02</v>
      </c>
      <c r="Q156" s="270"/>
      <c r="R156" s="270"/>
      <c r="S156" s="270"/>
      <c r="T156" s="270"/>
      <c r="U156" s="270"/>
    </row>
    <row r="157" spans="1:21" ht="22.5" hidden="1" x14ac:dyDescent="0.25">
      <c r="A157" s="264" t="s">
        <v>100</v>
      </c>
      <c r="B157" s="265"/>
      <c r="C157" s="266" t="s">
        <v>826</v>
      </c>
      <c r="D157" s="267"/>
      <c r="E157" s="267"/>
      <c r="F157" s="32" t="s">
        <v>1814</v>
      </c>
      <c r="G157" s="269">
        <v>0.21</v>
      </c>
      <c r="H157" s="268"/>
      <c r="I157" s="27">
        <v>0.21</v>
      </c>
      <c r="J157" s="269">
        <v>0.01</v>
      </c>
      <c r="K157" s="268"/>
      <c r="L157" s="268"/>
      <c r="M157" s="268"/>
      <c r="N157" s="268"/>
      <c r="O157" s="268"/>
      <c r="P157" s="175">
        <v>0.22</v>
      </c>
      <c r="Q157" s="270"/>
      <c r="R157" s="270"/>
      <c r="S157" s="270"/>
      <c r="T157" s="270"/>
      <c r="U157" s="270"/>
    </row>
    <row r="158" spans="1:21" s="35" customFormat="1" ht="14.25" hidden="1" x14ac:dyDescent="0.25">
      <c r="A158" s="281"/>
      <c r="B158" s="282"/>
      <c r="C158" s="296" t="s">
        <v>1856</v>
      </c>
      <c r="D158" s="297"/>
      <c r="E158" s="297"/>
      <c r="F158" s="33"/>
      <c r="G158" s="285">
        <f>G156+G157</f>
        <v>1.89</v>
      </c>
      <c r="H158" s="286"/>
      <c r="I158" s="34">
        <f>I156+I157</f>
        <v>1.89</v>
      </c>
      <c r="J158" s="285">
        <f>J156+J157</f>
        <v>1.35</v>
      </c>
      <c r="K158" s="286"/>
      <c r="L158" s="286"/>
      <c r="M158" s="286"/>
      <c r="N158" s="286"/>
      <c r="O158" s="286"/>
      <c r="P158" s="175">
        <f>P156+P157</f>
        <v>3.24</v>
      </c>
      <c r="Q158" s="270"/>
      <c r="R158" s="270"/>
      <c r="S158" s="270"/>
      <c r="T158" s="270"/>
      <c r="U158" s="270"/>
    </row>
    <row r="159" spans="1:21" hidden="1" x14ac:dyDescent="0.25">
      <c r="A159" s="281" t="s">
        <v>101</v>
      </c>
      <c r="B159" s="282"/>
      <c r="C159" s="283" t="s">
        <v>935</v>
      </c>
      <c r="D159" s="284"/>
      <c r="E159" s="284"/>
      <c r="F159" s="30"/>
      <c r="G159" s="268"/>
      <c r="H159" s="268"/>
      <c r="I159" s="31"/>
      <c r="J159" s="268"/>
      <c r="K159" s="268"/>
      <c r="L159" s="268"/>
      <c r="M159" s="268"/>
      <c r="N159" s="268"/>
      <c r="O159" s="268"/>
      <c r="P159" s="270"/>
      <c r="Q159" s="270"/>
      <c r="R159" s="270"/>
      <c r="S159" s="270"/>
      <c r="T159" s="270"/>
      <c r="U159" s="270"/>
    </row>
    <row r="160" spans="1:21" hidden="1" x14ac:dyDescent="0.25">
      <c r="A160" s="264" t="s">
        <v>102</v>
      </c>
      <c r="B160" s="265"/>
      <c r="C160" s="266" t="s">
        <v>936</v>
      </c>
      <c r="D160" s="267"/>
      <c r="E160" s="267"/>
      <c r="F160" s="32" t="s">
        <v>1813</v>
      </c>
      <c r="G160" s="269">
        <v>0.74</v>
      </c>
      <c r="H160" s="268"/>
      <c r="I160" s="27">
        <v>0.74</v>
      </c>
      <c r="J160" s="269">
        <v>0.12</v>
      </c>
      <c r="K160" s="268"/>
      <c r="L160" s="268"/>
      <c r="M160" s="268"/>
      <c r="N160" s="268"/>
      <c r="O160" s="268"/>
      <c r="P160" s="175">
        <v>0.86</v>
      </c>
      <c r="Q160" s="270"/>
      <c r="R160" s="270"/>
      <c r="S160" s="270"/>
      <c r="T160" s="270"/>
      <c r="U160" s="270"/>
    </row>
    <row r="161" spans="1:21" ht="22.5" hidden="1" x14ac:dyDescent="0.25">
      <c r="A161" s="264" t="s">
        <v>103</v>
      </c>
      <c r="B161" s="265"/>
      <c r="C161" s="266" t="s">
        <v>826</v>
      </c>
      <c r="D161" s="267"/>
      <c r="E161" s="267"/>
      <c r="F161" s="32" t="s">
        <v>1814</v>
      </c>
      <c r="G161" s="269">
        <v>0.21</v>
      </c>
      <c r="H161" s="268"/>
      <c r="I161" s="27">
        <v>0.21</v>
      </c>
      <c r="J161" s="269">
        <v>0.01</v>
      </c>
      <c r="K161" s="268"/>
      <c r="L161" s="268"/>
      <c r="M161" s="268"/>
      <c r="N161" s="268"/>
      <c r="O161" s="268"/>
      <c r="P161" s="175">
        <v>0.22</v>
      </c>
      <c r="Q161" s="270"/>
      <c r="R161" s="270"/>
      <c r="S161" s="270"/>
      <c r="T161" s="270"/>
      <c r="U161" s="270"/>
    </row>
    <row r="162" spans="1:21" s="35" customFormat="1" ht="14.25" hidden="1" x14ac:dyDescent="0.25">
      <c r="A162" s="281"/>
      <c r="B162" s="282"/>
      <c r="C162" s="296" t="s">
        <v>1856</v>
      </c>
      <c r="D162" s="297"/>
      <c r="E162" s="297"/>
      <c r="F162" s="33"/>
      <c r="G162" s="285">
        <f>G160+G161</f>
        <v>0.95</v>
      </c>
      <c r="H162" s="286"/>
      <c r="I162" s="34">
        <f>I160+I161</f>
        <v>0.95</v>
      </c>
      <c r="J162" s="285">
        <f>J160+J161</f>
        <v>0.13</v>
      </c>
      <c r="K162" s="286"/>
      <c r="L162" s="286"/>
      <c r="M162" s="286"/>
      <c r="N162" s="286"/>
      <c r="O162" s="286"/>
      <c r="P162" s="175">
        <f>P160+P161</f>
        <v>1.08</v>
      </c>
      <c r="Q162" s="270"/>
      <c r="R162" s="270"/>
      <c r="S162" s="270"/>
      <c r="T162" s="270"/>
      <c r="U162" s="270"/>
    </row>
    <row r="163" spans="1:21" hidden="1" x14ac:dyDescent="0.25">
      <c r="A163" s="281" t="s">
        <v>104</v>
      </c>
      <c r="B163" s="282"/>
      <c r="C163" s="283" t="s">
        <v>937</v>
      </c>
      <c r="D163" s="284"/>
      <c r="E163" s="284"/>
      <c r="F163" s="30"/>
      <c r="G163" s="268"/>
      <c r="H163" s="268"/>
      <c r="I163" s="31"/>
      <c r="J163" s="268"/>
      <c r="K163" s="268"/>
      <c r="L163" s="268"/>
      <c r="M163" s="268"/>
      <c r="N163" s="268"/>
      <c r="O163" s="268"/>
      <c r="P163" s="270"/>
      <c r="Q163" s="270"/>
      <c r="R163" s="270"/>
      <c r="S163" s="270"/>
      <c r="T163" s="270"/>
      <c r="U163" s="270"/>
    </row>
    <row r="164" spans="1:21" hidden="1" x14ac:dyDescent="0.25">
      <c r="A164" s="264" t="s">
        <v>105</v>
      </c>
      <c r="B164" s="265"/>
      <c r="C164" s="266" t="s">
        <v>938</v>
      </c>
      <c r="D164" s="267"/>
      <c r="E164" s="267"/>
      <c r="F164" s="32" t="s">
        <v>1813</v>
      </c>
      <c r="G164" s="269">
        <v>0.74</v>
      </c>
      <c r="H164" s="268"/>
      <c r="I164" s="27">
        <v>0.74</v>
      </c>
      <c r="J164" s="269">
        <v>0.12</v>
      </c>
      <c r="K164" s="268"/>
      <c r="L164" s="268"/>
      <c r="M164" s="268"/>
      <c r="N164" s="268"/>
      <c r="O164" s="268"/>
      <c r="P164" s="175">
        <v>0.86</v>
      </c>
      <c r="Q164" s="270"/>
      <c r="R164" s="270"/>
      <c r="S164" s="270"/>
      <c r="T164" s="270"/>
      <c r="U164" s="270"/>
    </row>
    <row r="165" spans="1:21" ht="22.5" hidden="1" x14ac:dyDescent="0.25">
      <c r="A165" s="264" t="s">
        <v>106</v>
      </c>
      <c r="B165" s="265"/>
      <c r="C165" s="266" t="s">
        <v>826</v>
      </c>
      <c r="D165" s="267"/>
      <c r="E165" s="267"/>
      <c r="F165" s="32" t="s">
        <v>1814</v>
      </c>
      <c r="G165" s="269">
        <v>0.21</v>
      </c>
      <c r="H165" s="268"/>
      <c r="I165" s="27">
        <v>0.21</v>
      </c>
      <c r="J165" s="269">
        <v>0.01</v>
      </c>
      <c r="K165" s="268"/>
      <c r="L165" s="268"/>
      <c r="M165" s="268"/>
      <c r="N165" s="268"/>
      <c r="O165" s="268"/>
      <c r="P165" s="175">
        <v>0.22</v>
      </c>
      <c r="Q165" s="270"/>
      <c r="R165" s="270"/>
      <c r="S165" s="270"/>
      <c r="T165" s="270"/>
      <c r="U165" s="270"/>
    </row>
    <row r="166" spans="1:21" s="35" customFormat="1" ht="14.25" hidden="1" x14ac:dyDescent="0.25">
      <c r="A166" s="281"/>
      <c r="B166" s="282"/>
      <c r="C166" s="296" t="s">
        <v>1856</v>
      </c>
      <c r="D166" s="297"/>
      <c r="E166" s="297"/>
      <c r="F166" s="33"/>
      <c r="G166" s="285">
        <f>G164+G165</f>
        <v>0.95</v>
      </c>
      <c r="H166" s="286"/>
      <c r="I166" s="34">
        <f>I164+I165</f>
        <v>0.95</v>
      </c>
      <c r="J166" s="285">
        <f>J164+J165</f>
        <v>0.13</v>
      </c>
      <c r="K166" s="286"/>
      <c r="L166" s="286"/>
      <c r="M166" s="286"/>
      <c r="N166" s="286"/>
      <c r="O166" s="286"/>
      <c r="P166" s="175">
        <f>P164+P165</f>
        <v>1.08</v>
      </c>
      <c r="Q166" s="270"/>
      <c r="R166" s="270"/>
      <c r="S166" s="270"/>
      <c r="T166" s="270"/>
      <c r="U166" s="270"/>
    </row>
    <row r="167" spans="1:21" hidden="1" x14ac:dyDescent="0.25">
      <c r="A167" s="281" t="s">
        <v>107</v>
      </c>
      <c r="B167" s="282"/>
      <c r="C167" s="283" t="s">
        <v>939</v>
      </c>
      <c r="D167" s="284"/>
      <c r="E167" s="284"/>
      <c r="F167" s="30"/>
      <c r="G167" s="268"/>
      <c r="H167" s="268"/>
      <c r="I167" s="31"/>
      <c r="J167" s="268"/>
      <c r="K167" s="268"/>
      <c r="L167" s="268"/>
      <c r="M167" s="268"/>
      <c r="N167" s="268"/>
      <c r="O167" s="268"/>
      <c r="P167" s="270"/>
      <c r="Q167" s="270"/>
      <c r="R167" s="270"/>
      <c r="S167" s="270"/>
      <c r="T167" s="270"/>
      <c r="U167" s="270"/>
    </row>
    <row r="168" spans="1:21" hidden="1" x14ac:dyDescent="0.25">
      <c r="A168" s="281" t="s">
        <v>108</v>
      </c>
      <c r="B168" s="282"/>
      <c r="C168" s="283" t="s">
        <v>940</v>
      </c>
      <c r="D168" s="284"/>
      <c r="E168" s="284"/>
      <c r="F168" s="30"/>
      <c r="G168" s="268"/>
      <c r="H168" s="268"/>
      <c r="I168" s="31"/>
      <c r="J168" s="268"/>
      <c r="K168" s="268"/>
      <c r="L168" s="268"/>
      <c r="M168" s="268"/>
      <c r="N168" s="268"/>
      <c r="O168" s="268"/>
      <c r="P168" s="270"/>
      <c r="Q168" s="270"/>
      <c r="R168" s="270"/>
      <c r="S168" s="270"/>
      <c r="T168" s="270"/>
      <c r="U168" s="270"/>
    </row>
    <row r="169" spans="1:21" hidden="1" x14ac:dyDescent="0.25">
      <c r="A169" s="264" t="s">
        <v>109</v>
      </c>
      <c r="B169" s="265"/>
      <c r="C169" s="266" t="s">
        <v>941</v>
      </c>
      <c r="D169" s="267"/>
      <c r="E169" s="267"/>
      <c r="F169" s="32" t="s">
        <v>1813</v>
      </c>
      <c r="G169" s="269">
        <v>1.69</v>
      </c>
      <c r="H169" s="268"/>
      <c r="I169" s="27">
        <v>1.69</v>
      </c>
      <c r="J169" s="269">
        <v>56.48</v>
      </c>
      <c r="K169" s="268"/>
      <c r="L169" s="268"/>
      <c r="M169" s="268"/>
      <c r="N169" s="268"/>
      <c r="O169" s="268"/>
      <c r="P169" s="175">
        <v>58.17</v>
      </c>
      <c r="Q169" s="270"/>
      <c r="R169" s="270"/>
      <c r="S169" s="270"/>
      <c r="T169" s="270"/>
      <c r="U169" s="270"/>
    </row>
    <row r="170" spans="1:21" hidden="1" x14ac:dyDescent="0.25">
      <c r="A170" s="264" t="s">
        <v>110</v>
      </c>
      <c r="B170" s="265"/>
      <c r="C170" s="266" t="s">
        <v>829</v>
      </c>
      <c r="D170" s="267"/>
      <c r="E170" s="267"/>
      <c r="F170" s="32" t="s">
        <v>1815</v>
      </c>
      <c r="G170" s="269">
        <v>0.46</v>
      </c>
      <c r="H170" s="268"/>
      <c r="I170" s="27">
        <v>0.46</v>
      </c>
      <c r="J170" s="269">
        <v>0.84</v>
      </c>
      <c r="K170" s="268"/>
      <c r="L170" s="268"/>
      <c r="M170" s="268"/>
      <c r="N170" s="268"/>
      <c r="O170" s="268"/>
      <c r="P170" s="175">
        <v>1.3</v>
      </c>
      <c r="Q170" s="270"/>
      <c r="R170" s="270"/>
      <c r="S170" s="270"/>
      <c r="T170" s="270"/>
      <c r="U170" s="270"/>
    </row>
    <row r="171" spans="1:21" ht="22.5" hidden="1" x14ac:dyDescent="0.25">
      <c r="A171" s="264" t="s">
        <v>111</v>
      </c>
      <c r="B171" s="265"/>
      <c r="C171" s="266" t="s">
        <v>826</v>
      </c>
      <c r="D171" s="267"/>
      <c r="E171" s="267"/>
      <c r="F171" s="32" t="s">
        <v>1814</v>
      </c>
      <c r="G171" s="269">
        <v>0.21</v>
      </c>
      <c r="H171" s="268"/>
      <c r="I171" s="27">
        <v>0.21</v>
      </c>
      <c r="J171" s="269">
        <v>0.01</v>
      </c>
      <c r="K171" s="268"/>
      <c r="L171" s="268"/>
      <c r="M171" s="268"/>
      <c r="N171" s="268"/>
      <c r="O171" s="268"/>
      <c r="P171" s="175">
        <v>0.22</v>
      </c>
      <c r="Q171" s="270"/>
      <c r="R171" s="270"/>
      <c r="S171" s="270"/>
      <c r="T171" s="270"/>
      <c r="U171" s="270"/>
    </row>
    <row r="172" spans="1:21" s="35" customFormat="1" ht="14.25" hidden="1" x14ac:dyDescent="0.25">
      <c r="A172" s="281"/>
      <c r="B172" s="282"/>
      <c r="C172" s="283" t="s">
        <v>1856</v>
      </c>
      <c r="D172" s="284"/>
      <c r="E172" s="284"/>
      <c r="F172" s="38"/>
      <c r="G172" s="285">
        <f>G169+G170+G171</f>
        <v>2.36</v>
      </c>
      <c r="H172" s="286"/>
      <c r="I172" s="34">
        <f>I169+I170+I171</f>
        <v>2.36</v>
      </c>
      <c r="J172" s="285">
        <f>J169+J170+J171</f>
        <v>57.33</v>
      </c>
      <c r="K172" s="286"/>
      <c r="L172" s="286"/>
      <c r="M172" s="286"/>
      <c r="N172" s="286"/>
      <c r="O172" s="286"/>
      <c r="P172" s="175">
        <f>P169+P170+P171</f>
        <v>59.69</v>
      </c>
      <c r="Q172" s="270"/>
      <c r="R172" s="270"/>
      <c r="S172" s="270"/>
      <c r="T172" s="270"/>
      <c r="U172" s="270"/>
    </row>
    <row r="173" spans="1:21" hidden="1" x14ac:dyDescent="0.25">
      <c r="A173" s="281" t="s">
        <v>112</v>
      </c>
      <c r="B173" s="282"/>
      <c r="C173" s="283" t="s">
        <v>942</v>
      </c>
      <c r="D173" s="284"/>
      <c r="E173" s="284"/>
      <c r="F173" s="30"/>
      <c r="G173" s="268"/>
      <c r="H173" s="268"/>
      <c r="I173" s="31"/>
      <c r="J173" s="268"/>
      <c r="K173" s="268"/>
      <c r="L173" s="268"/>
      <c r="M173" s="268"/>
      <c r="N173" s="268"/>
      <c r="O173" s="268"/>
      <c r="P173" s="270"/>
      <c r="Q173" s="270"/>
      <c r="R173" s="270"/>
      <c r="S173" s="270"/>
      <c r="T173" s="270"/>
      <c r="U173" s="270"/>
    </row>
    <row r="174" spans="1:21" hidden="1" x14ac:dyDescent="0.25">
      <c r="A174" s="264" t="s">
        <v>113</v>
      </c>
      <c r="B174" s="265"/>
      <c r="C174" s="266" t="s">
        <v>941</v>
      </c>
      <c r="D174" s="267"/>
      <c r="E174" s="267"/>
      <c r="F174" s="32" t="s">
        <v>1813</v>
      </c>
      <c r="G174" s="269">
        <v>1.69</v>
      </c>
      <c r="H174" s="268"/>
      <c r="I174" s="27">
        <v>1.69</v>
      </c>
      <c r="J174" s="269">
        <v>56.52</v>
      </c>
      <c r="K174" s="268"/>
      <c r="L174" s="268"/>
      <c r="M174" s="268"/>
      <c r="N174" s="268"/>
      <c r="O174" s="268"/>
      <c r="P174" s="175">
        <v>58.21</v>
      </c>
      <c r="Q174" s="270"/>
      <c r="R174" s="270"/>
      <c r="S174" s="270"/>
      <c r="T174" s="270"/>
      <c r="U174" s="270"/>
    </row>
    <row r="175" spans="1:21" hidden="1" x14ac:dyDescent="0.25">
      <c r="A175" s="264" t="s">
        <v>114</v>
      </c>
      <c r="B175" s="265"/>
      <c r="C175" s="266" t="s">
        <v>829</v>
      </c>
      <c r="D175" s="267"/>
      <c r="E175" s="267"/>
      <c r="F175" s="32" t="s">
        <v>1815</v>
      </c>
      <c r="G175" s="269">
        <v>0.46</v>
      </c>
      <c r="H175" s="268"/>
      <c r="I175" s="27">
        <v>0.46</v>
      </c>
      <c r="J175" s="269">
        <v>0.84</v>
      </c>
      <c r="K175" s="268"/>
      <c r="L175" s="268"/>
      <c r="M175" s="268"/>
      <c r="N175" s="268"/>
      <c r="O175" s="268"/>
      <c r="P175" s="175">
        <v>1.3</v>
      </c>
      <c r="Q175" s="270"/>
      <c r="R175" s="270"/>
      <c r="S175" s="270"/>
      <c r="T175" s="270"/>
      <c r="U175" s="270"/>
    </row>
    <row r="176" spans="1:21" ht="22.5" hidden="1" x14ac:dyDescent="0.25">
      <c r="A176" s="264" t="s">
        <v>115</v>
      </c>
      <c r="B176" s="265"/>
      <c r="C176" s="266" t="s">
        <v>826</v>
      </c>
      <c r="D176" s="267"/>
      <c r="E176" s="267"/>
      <c r="F176" s="32" t="s">
        <v>1814</v>
      </c>
      <c r="G176" s="269">
        <v>0.21</v>
      </c>
      <c r="H176" s="268"/>
      <c r="I176" s="27">
        <v>0.21</v>
      </c>
      <c r="J176" s="269">
        <v>0.01</v>
      </c>
      <c r="K176" s="268"/>
      <c r="L176" s="268"/>
      <c r="M176" s="268"/>
      <c r="N176" s="268"/>
      <c r="O176" s="268"/>
      <c r="P176" s="175">
        <v>0.22</v>
      </c>
      <c r="Q176" s="270"/>
      <c r="R176" s="270"/>
      <c r="S176" s="270"/>
      <c r="T176" s="270"/>
      <c r="U176" s="270"/>
    </row>
    <row r="177" spans="1:21" s="35" customFormat="1" ht="14.25" hidden="1" x14ac:dyDescent="0.25">
      <c r="A177" s="281"/>
      <c r="B177" s="282"/>
      <c r="C177" s="283" t="s">
        <v>1856</v>
      </c>
      <c r="D177" s="284"/>
      <c r="E177" s="284"/>
      <c r="F177" s="38"/>
      <c r="G177" s="285">
        <f>G174+G175+G176</f>
        <v>2.36</v>
      </c>
      <c r="H177" s="286"/>
      <c r="I177" s="34">
        <f>I174+I175+I176</f>
        <v>2.36</v>
      </c>
      <c r="J177" s="285">
        <f>J174+J175+J176</f>
        <v>57.370000000000005</v>
      </c>
      <c r="K177" s="286"/>
      <c r="L177" s="286"/>
      <c r="M177" s="286"/>
      <c r="N177" s="286"/>
      <c r="O177" s="286"/>
      <c r="P177" s="175">
        <f>P174+P175+P176</f>
        <v>59.73</v>
      </c>
      <c r="Q177" s="270"/>
      <c r="R177" s="270"/>
      <c r="S177" s="270"/>
      <c r="T177" s="270"/>
      <c r="U177" s="270"/>
    </row>
    <row r="178" spans="1:21" hidden="1" x14ac:dyDescent="0.25">
      <c r="A178" s="281" t="s">
        <v>116</v>
      </c>
      <c r="B178" s="282"/>
      <c r="C178" s="283" t="s">
        <v>943</v>
      </c>
      <c r="D178" s="284"/>
      <c r="E178" s="284"/>
      <c r="F178" s="30"/>
      <c r="G178" s="268"/>
      <c r="H178" s="268"/>
      <c r="I178" s="31"/>
      <c r="J178" s="268"/>
      <c r="K178" s="268"/>
      <c r="L178" s="268"/>
      <c r="M178" s="268"/>
      <c r="N178" s="268"/>
      <c r="O178" s="268"/>
      <c r="P178" s="270"/>
      <c r="Q178" s="270"/>
      <c r="R178" s="270"/>
      <c r="S178" s="270"/>
      <c r="T178" s="270"/>
      <c r="U178" s="270"/>
    </row>
    <row r="179" spans="1:21" hidden="1" x14ac:dyDescent="0.25">
      <c r="A179" s="264" t="s">
        <v>117</v>
      </c>
      <c r="B179" s="265"/>
      <c r="C179" s="266" t="s">
        <v>941</v>
      </c>
      <c r="D179" s="267"/>
      <c r="E179" s="267"/>
      <c r="F179" s="32" t="s">
        <v>1813</v>
      </c>
      <c r="G179" s="269">
        <v>1.69</v>
      </c>
      <c r="H179" s="268"/>
      <c r="I179" s="27">
        <v>1.69</v>
      </c>
      <c r="J179" s="269">
        <v>56.52</v>
      </c>
      <c r="K179" s="268"/>
      <c r="L179" s="268"/>
      <c r="M179" s="268"/>
      <c r="N179" s="268"/>
      <c r="O179" s="268"/>
      <c r="P179" s="175">
        <v>58.21</v>
      </c>
      <c r="Q179" s="270"/>
      <c r="R179" s="270"/>
      <c r="S179" s="270"/>
      <c r="T179" s="270"/>
      <c r="U179" s="270"/>
    </row>
    <row r="180" spans="1:21" hidden="1" x14ac:dyDescent="0.25">
      <c r="A180" s="264" t="s">
        <v>118</v>
      </c>
      <c r="B180" s="265"/>
      <c r="C180" s="266" t="s">
        <v>829</v>
      </c>
      <c r="D180" s="267"/>
      <c r="E180" s="267"/>
      <c r="F180" s="32" t="s">
        <v>1815</v>
      </c>
      <c r="G180" s="269">
        <v>0.46</v>
      </c>
      <c r="H180" s="268"/>
      <c r="I180" s="27">
        <v>0.46</v>
      </c>
      <c r="J180" s="269">
        <v>0.84</v>
      </c>
      <c r="K180" s="268"/>
      <c r="L180" s="268"/>
      <c r="M180" s="268"/>
      <c r="N180" s="268"/>
      <c r="O180" s="268"/>
      <c r="P180" s="175">
        <v>1.3</v>
      </c>
      <c r="Q180" s="270"/>
      <c r="R180" s="270"/>
      <c r="S180" s="270"/>
      <c r="T180" s="270"/>
      <c r="U180" s="270"/>
    </row>
    <row r="181" spans="1:21" ht="22.5" hidden="1" x14ac:dyDescent="0.25">
      <c r="A181" s="264" t="s">
        <v>119</v>
      </c>
      <c r="B181" s="265"/>
      <c r="C181" s="266" t="s">
        <v>826</v>
      </c>
      <c r="D181" s="267"/>
      <c r="E181" s="267"/>
      <c r="F181" s="32" t="s">
        <v>1814</v>
      </c>
      <c r="G181" s="269">
        <v>0.21</v>
      </c>
      <c r="H181" s="268"/>
      <c r="I181" s="27">
        <v>0.21</v>
      </c>
      <c r="J181" s="269">
        <v>0.01</v>
      </c>
      <c r="K181" s="268"/>
      <c r="L181" s="268"/>
      <c r="M181" s="268"/>
      <c r="N181" s="268"/>
      <c r="O181" s="268"/>
      <c r="P181" s="175">
        <v>0.22</v>
      </c>
      <c r="Q181" s="270"/>
      <c r="R181" s="270"/>
      <c r="S181" s="270"/>
      <c r="T181" s="270"/>
      <c r="U181" s="270"/>
    </row>
    <row r="182" spans="1:21" s="35" customFormat="1" ht="14.25" hidden="1" x14ac:dyDescent="0.25">
      <c r="A182" s="281"/>
      <c r="B182" s="282"/>
      <c r="C182" s="296" t="s">
        <v>1856</v>
      </c>
      <c r="D182" s="297"/>
      <c r="E182" s="297"/>
      <c r="F182" s="33"/>
      <c r="G182" s="285">
        <f>G179+G180+G181</f>
        <v>2.36</v>
      </c>
      <c r="H182" s="286"/>
      <c r="I182" s="34">
        <f>I179+I180+I181</f>
        <v>2.36</v>
      </c>
      <c r="J182" s="285">
        <f>J179+J180+J181</f>
        <v>57.370000000000005</v>
      </c>
      <c r="K182" s="286"/>
      <c r="L182" s="286"/>
      <c r="M182" s="286"/>
      <c r="N182" s="286"/>
      <c r="O182" s="286"/>
      <c r="P182" s="175">
        <f>P179+P180+P181</f>
        <v>59.73</v>
      </c>
      <c r="Q182" s="270"/>
      <c r="R182" s="270"/>
      <c r="S182" s="270"/>
      <c r="T182" s="270"/>
      <c r="U182" s="270"/>
    </row>
    <row r="183" spans="1:21" hidden="1" x14ac:dyDescent="0.25">
      <c r="A183" s="279" t="s">
        <v>120</v>
      </c>
      <c r="B183" s="280"/>
      <c r="C183" s="280"/>
      <c r="D183" s="280"/>
      <c r="E183" s="280"/>
      <c r="F183" s="280"/>
      <c r="G183" s="280"/>
      <c r="H183" s="280"/>
      <c r="I183" s="280"/>
      <c r="J183" s="280"/>
      <c r="K183" s="280"/>
      <c r="L183" s="280"/>
      <c r="M183" s="280"/>
      <c r="N183" s="280"/>
      <c r="O183" s="280"/>
      <c r="P183" s="280"/>
      <c r="Q183" s="280"/>
      <c r="R183" s="280"/>
      <c r="S183" s="280"/>
      <c r="T183" s="280"/>
      <c r="U183" s="280"/>
    </row>
    <row r="184" spans="1:21" hidden="1" x14ac:dyDescent="0.25">
      <c r="A184" s="273">
        <v>1</v>
      </c>
      <c r="B184" s="274"/>
      <c r="C184" s="271" t="s">
        <v>944</v>
      </c>
      <c r="D184" s="272"/>
      <c r="E184" s="272"/>
      <c r="F184" s="26" t="s">
        <v>1823</v>
      </c>
      <c r="G184" s="269">
        <v>0.5</v>
      </c>
      <c r="H184" s="268"/>
      <c r="I184" s="27">
        <v>0.6</v>
      </c>
      <c r="J184" s="269"/>
      <c r="K184" s="269"/>
      <c r="L184" s="269"/>
      <c r="M184" s="269"/>
      <c r="N184" s="268"/>
      <c r="O184" s="268"/>
      <c r="P184" s="175">
        <v>0.6</v>
      </c>
      <c r="Q184" s="270"/>
      <c r="R184" s="270"/>
      <c r="S184" s="270"/>
      <c r="T184" s="270"/>
      <c r="U184" s="270"/>
    </row>
    <row r="185" spans="1:21" hidden="1" x14ac:dyDescent="0.25">
      <c r="A185" s="273" t="s">
        <v>53</v>
      </c>
      <c r="B185" s="274"/>
      <c r="C185" s="271" t="s">
        <v>1861</v>
      </c>
      <c r="D185" s="272"/>
      <c r="E185" s="272"/>
      <c r="F185" s="26" t="s">
        <v>1823</v>
      </c>
      <c r="G185" s="269">
        <v>0.5</v>
      </c>
      <c r="H185" s="268"/>
      <c r="I185" s="27">
        <v>0.6</v>
      </c>
      <c r="J185" s="269">
        <v>0.8</v>
      </c>
      <c r="K185" s="269"/>
      <c r="L185" s="269"/>
      <c r="M185" s="269"/>
      <c r="N185" s="268"/>
      <c r="O185" s="268"/>
      <c r="P185" s="175">
        <f>I185+J185</f>
        <v>1.4</v>
      </c>
      <c r="Q185" s="270"/>
      <c r="R185" s="270"/>
      <c r="S185" s="270"/>
      <c r="T185" s="270"/>
      <c r="U185" s="270"/>
    </row>
    <row r="186" spans="1:21" hidden="1" x14ac:dyDescent="0.25">
      <c r="A186" s="273" t="s">
        <v>54</v>
      </c>
      <c r="B186" s="274"/>
      <c r="C186" s="271" t="s">
        <v>1862</v>
      </c>
      <c r="D186" s="272"/>
      <c r="E186" s="272"/>
      <c r="F186" s="26" t="s">
        <v>1823</v>
      </c>
      <c r="G186" s="269">
        <v>0.5</v>
      </c>
      <c r="H186" s="268"/>
      <c r="I186" s="27">
        <v>0.6</v>
      </c>
      <c r="J186" s="269">
        <v>1.1499999999999999</v>
      </c>
      <c r="K186" s="269"/>
      <c r="L186" s="269"/>
      <c r="M186" s="269"/>
      <c r="N186" s="268"/>
      <c r="O186" s="268"/>
      <c r="P186" s="175">
        <f>I186+J186</f>
        <v>1.75</v>
      </c>
      <c r="Q186" s="270"/>
      <c r="R186" s="270"/>
      <c r="S186" s="270"/>
      <c r="T186" s="270"/>
      <c r="U186" s="270"/>
    </row>
    <row r="187" spans="1:21" hidden="1" x14ac:dyDescent="0.25">
      <c r="A187" s="279" t="s">
        <v>121</v>
      </c>
      <c r="B187" s="280"/>
      <c r="C187" s="280"/>
      <c r="D187" s="280"/>
      <c r="E187" s="280"/>
      <c r="F187" s="280"/>
      <c r="G187" s="280"/>
      <c r="H187" s="280"/>
      <c r="I187" s="280"/>
      <c r="J187" s="280"/>
      <c r="K187" s="280"/>
      <c r="L187" s="280"/>
      <c r="M187" s="280"/>
      <c r="N187" s="280"/>
      <c r="O187" s="280"/>
      <c r="P187" s="280"/>
      <c r="Q187" s="280"/>
      <c r="R187" s="280"/>
      <c r="S187" s="280"/>
      <c r="T187" s="280"/>
      <c r="U187" s="280"/>
    </row>
    <row r="188" spans="1:21" hidden="1" x14ac:dyDescent="0.25">
      <c r="A188" s="273">
        <v>1</v>
      </c>
      <c r="B188" s="274"/>
      <c r="C188" s="275" t="s">
        <v>945</v>
      </c>
      <c r="D188" s="276"/>
      <c r="E188" s="276"/>
      <c r="F188" s="28"/>
      <c r="G188" s="277"/>
      <c r="H188" s="277"/>
      <c r="I188" s="29"/>
      <c r="J188" s="277"/>
      <c r="K188" s="277"/>
      <c r="L188" s="277"/>
      <c r="M188" s="277"/>
      <c r="N188" s="277"/>
      <c r="O188" s="277"/>
      <c r="P188" s="278"/>
      <c r="Q188" s="278"/>
      <c r="R188" s="278"/>
      <c r="S188" s="278"/>
      <c r="T188" s="278"/>
      <c r="U188" s="278"/>
    </row>
    <row r="189" spans="1:21" ht="22.5" hidden="1" x14ac:dyDescent="0.25">
      <c r="A189" s="264" t="s">
        <v>53</v>
      </c>
      <c r="B189" s="265"/>
      <c r="C189" s="266" t="s">
        <v>946</v>
      </c>
      <c r="D189" s="267"/>
      <c r="E189" s="267"/>
      <c r="F189" s="32" t="s">
        <v>1830</v>
      </c>
      <c r="G189" s="269">
        <v>2.44</v>
      </c>
      <c r="H189" s="268"/>
      <c r="I189" s="27">
        <v>2.44</v>
      </c>
      <c r="J189" s="269">
        <v>5.8</v>
      </c>
      <c r="K189" s="268"/>
      <c r="L189" s="268"/>
      <c r="M189" s="268"/>
      <c r="N189" s="268"/>
      <c r="O189" s="268"/>
      <c r="P189" s="175">
        <v>8.24</v>
      </c>
      <c r="Q189" s="270"/>
      <c r="R189" s="270"/>
      <c r="S189" s="270"/>
      <c r="T189" s="270"/>
      <c r="U189" s="270"/>
    </row>
    <row r="190" spans="1:21" ht="22.5" hidden="1" x14ac:dyDescent="0.25">
      <c r="A190" s="264" t="s">
        <v>54</v>
      </c>
      <c r="B190" s="265"/>
      <c r="C190" s="266" t="s">
        <v>947</v>
      </c>
      <c r="D190" s="267"/>
      <c r="E190" s="267"/>
      <c r="F190" s="32" t="s">
        <v>1830</v>
      </c>
      <c r="G190" s="269">
        <v>2.44</v>
      </c>
      <c r="H190" s="268"/>
      <c r="I190" s="27">
        <v>2.44</v>
      </c>
      <c r="J190" s="269">
        <v>11.46</v>
      </c>
      <c r="K190" s="268"/>
      <c r="L190" s="268"/>
      <c r="M190" s="268"/>
      <c r="N190" s="268"/>
      <c r="O190" s="268"/>
      <c r="P190" s="175">
        <v>13.9</v>
      </c>
      <c r="Q190" s="270"/>
      <c r="R190" s="270"/>
      <c r="S190" s="270"/>
      <c r="T190" s="270"/>
      <c r="U190" s="270"/>
    </row>
    <row r="191" spans="1:21" ht="22.5" hidden="1" x14ac:dyDescent="0.25">
      <c r="A191" s="264" t="s">
        <v>55</v>
      </c>
      <c r="B191" s="265"/>
      <c r="C191" s="266" t="s">
        <v>948</v>
      </c>
      <c r="D191" s="267"/>
      <c r="E191" s="267"/>
      <c r="F191" s="32" t="s">
        <v>1830</v>
      </c>
      <c r="G191" s="269">
        <v>2.44</v>
      </c>
      <c r="H191" s="268"/>
      <c r="I191" s="27">
        <v>2.44</v>
      </c>
      <c r="J191" s="269">
        <v>9.33</v>
      </c>
      <c r="K191" s="268"/>
      <c r="L191" s="268"/>
      <c r="M191" s="268"/>
      <c r="N191" s="268"/>
      <c r="O191" s="268"/>
      <c r="P191" s="175">
        <v>11.77</v>
      </c>
      <c r="Q191" s="270"/>
      <c r="R191" s="270"/>
      <c r="S191" s="270"/>
      <c r="T191" s="270"/>
      <c r="U191" s="270"/>
    </row>
    <row r="192" spans="1:21" ht="22.5" hidden="1" x14ac:dyDescent="0.25">
      <c r="A192" s="264" t="s">
        <v>56</v>
      </c>
      <c r="B192" s="265"/>
      <c r="C192" s="266" t="s">
        <v>949</v>
      </c>
      <c r="D192" s="267"/>
      <c r="E192" s="267"/>
      <c r="F192" s="32" t="s">
        <v>1830</v>
      </c>
      <c r="G192" s="269">
        <v>2.44</v>
      </c>
      <c r="H192" s="268"/>
      <c r="I192" s="27">
        <v>2.44</v>
      </c>
      <c r="J192" s="269">
        <v>19</v>
      </c>
      <c r="K192" s="268"/>
      <c r="L192" s="268"/>
      <c r="M192" s="268"/>
      <c r="N192" s="268"/>
      <c r="O192" s="268"/>
      <c r="P192" s="175">
        <v>21.44</v>
      </c>
      <c r="Q192" s="270"/>
      <c r="R192" s="270"/>
      <c r="S192" s="270"/>
      <c r="T192" s="270"/>
      <c r="U192" s="270"/>
    </row>
    <row r="193" spans="1:21" ht="22.5" hidden="1" x14ac:dyDescent="0.25">
      <c r="A193" s="264" t="s">
        <v>57</v>
      </c>
      <c r="B193" s="265"/>
      <c r="C193" s="266" t="s">
        <v>950</v>
      </c>
      <c r="D193" s="267"/>
      <c r="E193" s="267"/>
      <c r="F193" s="32" t="s">
        <v>1830</v>
      </c>
      <c r="G193" s="269">
        <v>2.44</v>
      </c>
      <c r="H193" s="268"/>
      <c r="I193" s="27">
        <v>2.44</v>
      </c>
      <c r="J193" s="269">
        <v>4.5</v>
      </c>
      <c r="K193" s="268"/>
      <c r="L193" s="268"/>
      <c r="M193" s="268"/>
      <c r="N193" s="268"/>
      <c r="O193" s="268"/>
      <c r="P193" s="175">
        <v>6.94</v>
      </c>
      <c r="Q193" s="270"/>
      <c r="R193" s="270"/>
      <c r="S193" s="270"/>
      <c r="T193" s="270"/>
      <c r="U193" s="270"/>
    </row>
    <row r="194" spans="1:21" hidden="1" x14ac:dyDescent="0.25">
      <c r="A194" s="281" t="s">
        <v>58</v>
      </c>
      <c r="B194" s="282"/>
      <c r="C194" s="283" t="s">
        <v>1863</v>
      </c>
      <c r="D194" s="284"/>
      <c r="E194" s="284"/>
      <c r="F194" s="30"/>
      <c r="G194" s="268"/>
      <c r="H194" s="268"/>
      <c r="I194" s="31"/>
      <c r="J194" s="268"/>
      <c r="K194" s="268"/>
      <c r="L194" s="268"/>
      <c r="M194" s="268"/>
      <c r="N194" s="268"/>
      <c r="O194" s="268"/>
      <c r="P194" s="270"/>
      <c r="Q194" s="270"/>
      <c r="R194" s="270"/>
      <c r="S194" s="270"/>
      <c r="T194" s="270"/>
      <c r="U194" s="270"/>
    </row>
    <row r="195" spans="1:21" ht="22.5" hidden="1" x14ac:dyDescent="0.25">
      <c r="A195" s="264" t="s">
        <v>122</v>
      </c>
      <c r="B195" s="265"/>
      <c r="C195" s="266" t="s">
        <v>951</v>
      </c>
      <c r="D195" s="267"/>
      <c r="E195" s="267"/>
      <c r="F195" s="32" t="s">
        <v>1830</v>
      </c>
      <c r="G195" s="269">
        <v>1.22</v>
      </c>
      <c r="H195" s="268"/>
      <c r="I195" s="27">
        <v>1.22</v>
      </c>
      <c r="J195" s="269">
        <v>5.42</v>
      </c>
      <c r="K195" s="268"/>
      <c r="L195" s="268"/>
      <c r="M195" s="268"/>
      <c r="N195" s="268"/>
      <c r="O195" s="268"/>
      <c r="P195" s="175">
        <v>6.64</v>
      </c>
      <c r="Q195" s="270"/>
      <c r="R195" s="270"/>
      <c r="S195" s="270"/>
      <c r="T195" s="270"/>
      <c r="U195" s="270"/>
    </row>
    <row r="196" spans="1:21" ht="22.5" hidden="1" x14ac:dyDescent="0.25">
      <c r="A196" s="264" t="s">
        <v>123</v>
      </c>
      <c r="B196" s="265"/>
      <c r="C196" s="266" t="s">
        <v>952</v>
      </c>
      <c r="D196" s="267"/>
      <c r="E196" s="267"/>
      <c r="F196" s="32" t="s">
        <v>1830</v>
      </c>
      <c r="G196" s="269">
        <v>1.22</v>
      </c>
      <c r="H196" s="268"/>
      <c r="I196" s="27">
        <v>1.22</v>
      </c>
      <c r="J196" s="269">
        <v>12.44</v>
      </c>
      <c r="K196" s="268"/>
      <c r="L196" s="268"/>
      <c r="M196" s="268"/>
      <c r="N196" s="268"/>
      <c r="O196" s="268"/>
      <c r="P196" s="175">
        <v>13.66</v>
      </c>
      <c r="Q196" s="270"/>
      <c r="R196" s="270"/>
      <c r="S196" s="270"/>
      <c r="T196" s="270"/>
      <c r="U196" s="270"/>
    </row>
    <row r="197" spans="1:21" ht="22.5" hidden="1" x14ac:dyDescent="0.25">
      <c r="A197" s="264" t="s">
        <v>124</v>
      </c>
      <c r="B197" s="265"/>
      <c r="C197" s="266" t="s">
        <v>953</v>
      </c>
      <c r="D197" s="267"/>
      <c r="E197" s="267"/>
      <c r="F197" s="32" t="s">
        <v>1830</v>
      </c>
      <c r="G197" s="269">
        <v>1.22</v>
      </c>
      <c r="H197" s="268"/>
      <c r="I197" s="27">
        <v>1.22</v>
      </c>
      <c r="J197" s="269">
        <v>12.27</v>
      </c>
      <c r="K197" s="268"/>
      <c r="L197" s="268"/>
      <c r="M197" s="268"/>
      <c r="N197" s="268"/>
      <c r="O197" s="268"/>
      <c r="P197" s="175">
        <v>13.49</v>
      </c>
      <c r="Q197" s="270"/>
      <c r="R197" s="270"/>
      <c r="S197" s="270"/>
      <c r="T197" s="270"/>
      <c r="U197" s="270"/>
    </row>
    <row r="198" spans="1:21" ht="22.5" hidden="1" x14ac:dyDescent="0.25">
      <c r="A198" s="264" t="s">
        <v>125</v>
      </c>
      <c r="B198" s="265"/>
      <c r="C198" s="266" t="s">
        <v>954</v>
      </c>
      <c r="D198" s="267"/>
      <c r="E198" s="267"/>
      <c r="F198" s="32" t="s">
        <v>1830</v>
      </c>
      <c r="G198" s="269">
        <v>1.22</v>
      </c>
      <c r="H198" s="268"/>
      <c r="I198" s="27">
        <v>1.22</v>
      </c>
      <c r="J198" s="269">
        <v>7.16</v>
      </c>
      <c r="K198" s="268"/>
      <c r="L198" s="268"/>
      <c r="M198" s="268"/>
      <c r="N198" s="268"/>
      <c r="O198" s="268"/>
      <c r="P198" s="175">
        <v>8.3800000000000008</v>
      </c>
      <c r="Q198" s="270"/>
      <c r="R198" s="270"/>
      <c r="S198" s="270"/>
      <c r="T198" s="270"/>
      <c r="U198" s="270"/>
    </row>
    <row r="199" spans="1:21" ht="22.5" hidden="1" x14ac:dyDescent="0.25">
      <c r="A199" s="264" t="s">
        <v>126</v>
      </c>
      <c r="B199" s="265"/>
      <c r="C199" s="266" t="s">
        <v>1864</v>
      </c>
      <c r="D199" s="267"/>
      <c r="E199" s="267"/>
      <c r="F199" s="32" t="s">
        <v>1830</v>
      </c>
      <c r="G199" s="268"/>
      <c r="H199" s="268"/>
      <c r="I199" s="31"/>
      <c r="J199" s="269">
        <v>4.71</v>
      </c>
      <c r="K199" s="268"/>
      <c r="L199" s="268"/>
      <c r="M199" s="268"/>
      <c r="N199" s="268"/>
      <c r="O199" s="268"/>
      <c r="P199" s="175">
        <v>4.71</v>
      </c>
      <c r="Q199" s="270"/>
      <c r="R199" s="270"/>
      <c r="S199" s="270"/>
      <c r="T199" s="270"/>
      <c r="U199" s="270"/>
    </row>
    <row r="200" spans="1:21" hidden="1" x14ac:dyDescent="0.25">
      <c r="A200" s="281" t="s">
        <v>59</v>
      </c>
      <c r="B200" s="282"/>
      <c r="C200" s="283" t="s">
        <v>955</v>
      </c>
      <c r="D200" s="284"/>
      <c r="E200" s="284"/>
      <c r="F200" s="30"/>
      <c r="G200" s="268"/>
      <c r="H200" s="268"/>
      <c r="I200" s="31"/>
      <c r="J200" s="268"/>
      <c r="K200" s="268"/>
      <c r="L200" s="268"/>
      <c r="M200" s="268"/>
      <c r="N200" s="268"/>
      <c r="O200" s="268"/>
      <c r="P200" s="270"/>
      <c r="Q200" s="270"/>
      <c r="R200" s="270"/>
      <c r="S200" s="270"/>
      <c r="T200" s="270"/>
      <c r="U200" s="270"/>
    </row>
    <row r="201" spans="1:21" ht="22.5" hidden="1" x14ac:dyDescent="0.25">
      <c r="A201" s="264" t="s">
        <v>127</v>
      </c>
      <c r="B201" s="265"/>
      <c r="C201" s="266" t="s">
        <v>956</v>
      </c>
      <c r="D201" s="267"/>
      <c r="E201" s="267"/>
      <c r="F201" s="32" t="s">
        <v>1830</v>
      </c>
      <c r="G201" s="269">
        <v>2.44</v>
      </c>
      <c r="H201" s="268"/>
      <c r="I201" s="27">
        <v>2.44</v>
      </c>
      <c r="J201" s="269">
        <v>39.78</v>
      </c>
      <c r="K201" s="268"/>
      <c r="L201" s="268"/>
      <c r="M201" s="268"/>
      <c r="N201" s="268"/>
      <c r="O201" s="268"/>
      <c r="P201" s="175">
        <v>42.22</v>
      </c>
      <c r="Q201" s="270"/>
      <c r="R201" s="270"/>
      <c r="S201" s="270"/>
      <c r="T201" s="270"/>
      <c r="U201" s="270"/>
    </row>
    <row r="202" spans="1:21" ht="22.5" hidden="1" x14ac:dyDescent="0.25">
      <c r="A202" s="264" t="s">
        <v>128</v>
      </c>
      <c r="B202" s="265"/>
      <c r="C202" s="266" t="s">
        <v>957</v>
      </c>
      <c r="D202" s="267"/>
      <c r="E202" s="267"/>
      <c r="F202" s="32" t="s">
        <v>1830</v>
      </c>
      <c r="G202" s="269">
        <v>2.44</v>
      </c>
      <c r="H202" s="268"/>
      <c r="I202" s="27">
        <v>2.44</v>
      </c>
      <c r="J202" s="269">
        <v>37.81</v>
      </c>
      <c r="K202" s="268"/>
      <c r="L202" s="268"/>
      <c r="M202" s="268"/>
      <c r="N202" s="268"/>
      <c r="O202" s="268"/>
      <c r="P202" s="175">
        <v>40.25</v>
      </c>
      <c r="Q202" s="270"/>
      <c r="R202" s="270"/>
      <c r="S202" s="270"/>
      <c r="T202" s="270"/>
      <c r="U202" s="270"/>
    </row>
    <row r="203" spans="1:21" ht="22.5" hidden="1" x14ac:dyDescent="0.25">
      <c r="A203" s="264" t="s">
        <v>129</v>
      </c>
      <c r="B203" s="265"/>
      <c r="C203" s="266" t="s">
        <v>958</v>
      </c>
      <c r="D203" s="267"/>
      <c r="E203" s="267"/>
      <c r="F203" s="32" t="s">
        <v>1830</v>
      </c>
      <c r="G203" s="269">
        <v>2.44</v>
      </c>
      <c r="H203" s="268"/>
      <c r="I203" s="27">
        <v>2.44</v>
      </c>
      <c r="J203" s="269">
        <v>69.62</v>
      </c>
      <c r="K203" s="268"/>
      <c r="L203" s="268"/>
      <c r="M203" s="268"/>
      <c r="N203" s="268"/>
      <c r="O203" s="268"/>
      <c r="P203" s="175">
        <v>72.06</v>
      </c>
      <c r="Q203" s="270"/>
      <c r="R203" s="270"/>
      <c r="S203" s="270"/>
      <c r="T203" s="270"/>
      <c r="U203" s="270"/>
    </row>
    <row r="204" spans="1:21" ht="22.5" hidden="1" x14ac:dyDescent="0.25">
      <c r="A204" s="264" t="s">
        <v>130</v>
      </c>
      <c r="B204" s="265"/>
      <c r="C204" s="266" t="s">
        <v>1865</v>
      </c>
      <c r="D204" s="267"/>
      <c r="E204" s="267"/>
      <c r="F204" s="32" t="s">
        <v>1830</v>
      </c>
      <c r="G204" s="269">
        <v>2.44</v>
      </c>
      <c r="H204" s="268"/>
      <c r="I204" s="27">
        <v>2.44</v>
      </c>
      <c r="J204" s="269">
        <v>89.3</v>
      </c>
      <c r="K204" s="268"/>
      <c r="L204" s="268"/>
      <c r="M204" s="268"/>
      <c r="N204" s="268"/>
      <c r="O204" s="268"/>
      <c r="P204" s="175">
        <v>91.74</v>
      </c>
      <c r="Q204" s="270"/>
      <c r="R204" s="270"/>
      <c r="S204" s="270"/>
      <c r="T204" s="270"/>
      <c r="U204" s="270"/>
    </row>
    <row r="205" spans="1:21" ht="22.5" hidden="1" x14ac:dyDescent="0.25">
      <c r="A205" s="264" t="s">
        <v>131</v>
      </c>
      <c r="B205" s="265"/>
      <c r="C205" s="266" t="s">
        <v>959</v>
      </c>
      <c r="D205" s="267"/>
      <c r="E205" s="267"/>
      <c r="F205" s="32" t="s">
        <v>1830</v>
      </c>
      <c r="G205" s="269">
        <v>2.44</v>
      </c>
      <c r="H205" s="268"/>
      <c r="I205" s="27">
        <v>2.44</v>
      </c>
      <c r="J205" s="269">
        <v>17.96</v>
      </c>
      <c r="K205" s="268"/>
      <c r="L205" s="268"/>
      <c r="M205" s="268"/>
      <c r="N205" s="268"/>
      <c r="O205" s="268"/>
      <c r="P205" s="175">
        <v>20.399999999999999</v>
      </c>
      <c r="Q205" s="270"/>
      <c r="R205" s="270"/>
      <c r="S205" s="270"/>
      <c r="T205" s="270"/>
      <c r="U205" s="270"/>
    </row>
    <row r="206" spans="1:21" hidden="1" x14ac:dyDescent="0.25">
      <c r="A206" s="279" t="s">
        <v>132</v>
      </c>
      <c r="B206" s="280"/>
      <c r="C206" s="280"/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280"/>
      <c r="O206" s="280"/>
      <c r="P206" s="280"/>
      <c r="Q206" s="280"/>
      <c r="R206" s="280"/>
      <c r="S206" s="280"/>
      <c r="T206" s="280"/>
      <c r="U206" s="280"/>
    </row>
    <row r="207" spans="1:21" hidden="1" x14ac:dyDescent="0.25">
      <c r="A207" s="273">
        <v>1</v>
      </c>
      <c r="B207" s="274"/>
      <c r="C207" s="271" t="s">
        <v>960</v>
      </c>
      <c r="D207" s="272"/>
      <c r="E207" s="272"/>
      <c r="F207" s="26" t="s">
        <v>1831</v>
      </c>
      <c r="G207" s="269">
        <v>3.27</v>
      </c>
      <c r="H207" s="268"/>
      <c r="I207" s="27">
        <v>3.93</v>
      </c>
      <c r="J207" s="268"/>
      <c r="K207" s="268"/>
      <c r="L207" s="268"/>
      <c r="M207" s="268"/>
      <c r="N207" s="268"/>
      <c r="O207" s="268"/>
      <c r="P207" s="175">
        <v>3.93</v>
      </c>
      <c r="Q207" s="270"/>
      <c r="R207" s="270"/>
      <c r="S207" s="270"/>
      <c r="T207" s="270"/>
      <c r="U207" s="270"/>
    </row>
    <row r="208" spans="1:21" hidden="1" x14ac:dyDescent="0.25">
      <c r="A208" s="273">
        <v>2</v>
      </c>
      <c r="B208" s="274"/>
      <c r="C208" s="271" t="s">
        <v>961</v>
      </c>
      <c r="D208" s="272"/>
      <c r="E208" s="272"/>
      <c r="F208" s="26" t="s">
        <v>1831</v>
      </c>
      <c r="G208" s="269">
        <v>4.3600000000000003</v>
      </c>
      <c r="H208" s="268"/>
      <c r="I208" s="27">
        <v>5.24</v>
      </c>
      <c r="J208" s="268"/>
      <c r="K208" s="268"/>
      <c r="L208" s="268"/>
      <c r="M208" s="268"/>
      <c r="N208" s="268"/>
      <c r="O208" s="268"/>
      <c r="P208" s="175">
        <v>5.24</v>
      </c>
      <c r="Q208" s="270"/>
      <c r="R208" s="270"/>
      <c r="S208" s="270"/>
      <c r="T208" s="270"/>
      <c r="U208" s="270"/>
    </row>
    <row r="209" spans="1:21" hidden="1" x14ac:dyDescent="0.25">
      <c r="A209" s="273">
        <v>3</v>
      </c>
      <c r="B209" s="274"/>
      <c r="C209" s="271" t="s">
        <v>962</v>
      </c>
      <c r="D209" s="272"/>
      <c r="E209" s="272"/>
      <c r="F209" s="26" t="s">
        <v>1831</v>
      </c>
      <c r="G209" s="269">
        <v>3.27</v>
      </c>
      <c r="H209" s="268"/>
      <c r="I209" s="27">
        <v>3.93</v>
      </c>
      <c r="J209" s="268"/>
      <c r="K209" s="268"/>
      <c r="L209" s="268"/>
      <c r="M209" s="268"/>
      <c r="N209" s="268"/>
      <c r="O209" s="268"/>
      <c r="P209" s="175">
        <v>3.93</v>
      </c>
      <c r="Q209" s="270"/>
      <c r="R209" s="270"/>
      <c r="S209" s="270"/>
      <c r="T209" s="270"/>
      <c r="U209" s="270"/>
    </row>
    <row r="210" spans="1:21" x14ac:dyDescent="0.25">
      <c r="A210" s="279" t="s">
        <v>133</v>
      </c>
      <c r="B210" s="280"/>
      <c r="C210" s="280"/>
      <c r="D210" s="280"/>
      <c r="E210" s="280"/>
      <c r="F210" s="280"/>
      <c r="G210" s="280"/>
      <c r="H210" s="280"/>
      <c r="I210" s="280"/>
      <c r="J210" s="280"/>
      <c r="K210" s="280"/>
      <c r="L210" s="280"/>
      <c r="M210" s="280"/>
      <c r="N210" s="280"/>
      <c r="O210" s="280"/>
      <c r="P210" s="280"/>
      <c r="Q210" s="280"/>
      <c r="R210" s="280"/>
      <c r="S210" s="280"/>
      <c r="T210" s="280"/>
      <c r="U210" s="280"/>
    </row>
    <row r="211" spans="1:21" ht="38.25" customHeight="1" x14ac:dyDescent="0.25">
      <c r="A211" s="273">
        <v>1</v>
      </c>
      <c r="B211" s="274"/>
      <c r="C211" s="275" t="s">
        <v>1866</v>
      </c>
      <c r="D211" s="276"/>
      <c r="E211" s="276"/>
      <c r="F211" s="28"/>
      <c r="G211" s="277"/>
      <c r="H211" s="277"/>
      <c r="I211" s="29"/>
      <c r="J211" s="277"/>
      <c r="K211" s="277"/>
      <c r="L211" s="277"/>
      <c r="M211" s="277"/>
      <c r="N211" s="277"/>
      <c r="O211" s="277"/>
      <c r="P211" s="278"/>
      <c r="Q211" s="278"/>
      <c r="R211" s="278"/>
      <c r="S211" s="278"/>
      <c r="T211" s="278"/>
      <c r="U211" s="278"/>
    </row>
    <row r="212" spans="1:21" ht="22.5" x14ac:dyDescent="0.25">
      <c r="A212" s="264" t="s">
        <v>53</v>
      </c>
      <c r="B212" s="265"/>
      <c r="C212" s="266" t="s">
        <v>963</v>
      </c>
      <c r="D212" s="267"/>
      <c r="E212" s="267"/>
      <c r="F212" s="32" t="s">
        <v>1869</v>
      </c>
      <c r="G212" s="269">
        <v>7.06</v>
      </c>
      <c r="H212" s="268"/>
      <c r="I212" s="27">
        <v>7.06</v>
      </c>
      <c r="J212" s="268"/>
      <c r="K212" s="268"/>
      <c r="L212" s="268"/>
      <c r="M212" s="268"/>
      <c r="N212" s="268"/>
      <c r="O212" s="268"/>
      <c r="P212" s="175">
        <v>7.06</v>
      </c>
      <c r="Q212" s="270"/>
      <c r="R212" s="270"/>
      <c r="S212" s="270"/>
      <c r="T212" s="270"/>
      <c r="U212" s="270"/>
    </row>
    <row r="213" spans="1:21" ht="22.5" x14ac:dyDescent="0.25">
      <c r="A213" s="264" t="s">
        <v>54</v>
      </c>
      <c r="B213" s="265"/>
      <c r="C213" s="266" t="s">
        <v>964</v>
      </c>
      <c r="D213" s="267"/>
      <c r="E213" s="267"/>
      <c r="F213" s="32" t="s">
        <v>1869</v>
      </c>
      <c r="G213" s="269">
        <v>7.99</v>
      </c>
      <c r="H213" s="268"/>
      <c r="I213" s="27">
        <v>7.99</v>
      </c>
      <c r="J213" s="268"/>
      <c r="K213" s="268"/>
      <c r="L213" s="268"/>
      <c r="M213" s="268"/>
      <c r="N213" s="268"/>
      <c r="O213" s="268"/>
      <c r="P213" s="175">
        <v>7.99</v>
      </c>
      <c r="Q213" s="270"/>
      <c r="R213" s="270"/>
      <c r="S213" s="270"/>
      <c r="T213" s="270"/>
      <c r="U213" s="270"/>
    </row>
    <row r="214" spans="1:21" ht="38.25" customHeight="1" x14ac:dyDescent="0.25">
      <c r="A214" s="273">
        <v>2</v>
      </c>
      <c r="B214" s="274"/>
      <c r="C214" s="275" t="s">
        <v>1867</v>
      </c>
      <c r="D214" s="276"/>
      <c r="E214" s="276"/>
      <c r="F214" s="28"/>
      <c r="G214" s="277"/>
      <c r="H214" s="277"/>
      <c r="I214" s="29"/>
      <c r="J214" s="277"/>
      <c r="K214" s="277"/>
      <c r="L214" s="277"/>
      <c r="M214" s="277"/>
      <c r="N214" s="277"/>
      <c r="O214" s="277"/>
      <c r="P214" s="278"/>
      <c r="Q214" s="278"/>
      <c r="R214" s="278"/>
      <c r="S214" s="278"/>
      <c r="T214" s="278"/>
      <c r="U214" s="278"/>
    </row>
    <row r="215" spans="1:21" ht="22.5" x14ac:dyDescent="0.25">
      <c r="A215" s="264" t="s">
        <v>61</v>
      </c>
      <c r="B215" s="265"/>
      <c r="C215" s="266" t="s">
        <v>963</v>
      </c>
      <c r="D215" s="267"/>
      <c r="E215" s="267"/>
      <c r="F215" s="32" t="s">
        <v>1869</v>
      </c>
      <c r="G215" s="269">
        <v>8.2100000000000009</v>
      </c>
      <c r="H215" s="268"/>
      <c r="I215" s="27">
        <v>8.2100000000000009</v>
      </c>
      <c r="J215" s="268"/>
      <c r="K215" s="268"/>
      <c r="L215" s="268"/>
      <c r="M215" s="268"/>
      <c r="N215" s="268"/>
      <c r="O215" s="268"/>
      <c r="P215" s="175">
        <v>8.2100000000000009</v>
      </c>
      <c r="Q215" s="270"/>
      <c r="R215" s="270"/>
      <c r="S215" s="270"/>
      <c r="T215" s="270"/>
      <c r="U215" s="270"/>
    </row>
    <row r="216" spans="1:21" ht="22.5" x14ac:dyDescent="0.25">
      <c r="A216" s="264" t="s">
        <v>62</v>
      </c>
      <c r="B216" s="265"/>
      <c r="C216" s="266" t="s">
        <v>964</v>
      </c>
      <c r="D216" s="267"/>
      <c r="E216" s="267"/>
      <c r="F216" s="32" t="s">
        <v>1869</v>
      </c>
      <c r="G216" s="269">
        <v>9.06</v>
      </c>
      <c r="H216" s="268"/>
      <c r="I216" s="27">
        <v>9.06</v>
      </c>
      <c r="J216" s="268"/>
      <c r="K216" s="268"/>
      <c r="L216" s="268"/>
      <c r="M216" s="268"/>
      <c r="N216" s="268"/>
      <c r="O216" s="268"/>
      <c r="P216" s="175">
        <v>9.06</v>
      </c>
      <c r="Q216" s="270"/>
      <c r="R216" s="270"/>
      <c r="S216" s="270"/>
      <c r="T216" s="270"/>
      <c r="U216" s="270"/>
    </row>
    <row r="217" spans="1:21" ht="36.75" customHeight="1" x14ac:dyDescent="0.25">
      <c r="A217" s="273">
        <v>3</v>
      </c>
      <c r="B217" s="274"/>
      <c r="C217" s="275" t="s">
        <v>1868</v>
      </c>
      <c r="D217" s="276"/>
      <c r="E217" s="276"/>
      <c r="F217" s="28"/>
      <c r="G217" s="277"/>
      <c r="H217" s="277"/>
      <c r="I217" s="29"/>
      <c r="J217" s="277"/>
      <c r="K217" s="277"/>
      <c r="L217" s="277"/>
      <c r="M217" s="277"/>
      <c r="N217" s="277"/>
      <c r="O217" s="277"/>
      <c r="P217" s="278"/>
      <c r="Q217" s="278"/>
      <c r="R217" s="278"/>
      <c r="S217" s="278"/>
      <c r="T217" s="278"/>
      <c r="U217" s="278"/>
    </row>
    <row r="218" spans="1:21" ht="22.5" x14ac:dyDescent="0.25">
      <c r="A218" s="264" t="s">
        <v>5</v>
      </c>
      <c r="B218" s="265"/>
      <c r="C218" s="266" t="s">
        <v>963</v>
      </c>
      <c r="D218" s="267"/>
      <c r="E218" s="267"/>
      <c r="F218" s="32" t="s">
        <v>1869</v>
      </c>
      <c r="G218" s="269">
        <v>8.36</v>
      </c>
      <c r="H218" s="268"/>
      <c r="I218" s="27">
        <v>8.36</v>
      </c>
      <c r="J218" s="268"/>
      <c r="K218" s="268"/>
      <c r="L218" s="268"/>
      <c r="M218" s="268"/>
      <c r="N218" s="268"/>
      <c r="O218" s="268"/>
      <c r="P218" s="175">
        <v>8.36</v>
      </c>
      <c r="Q218" s="270"/>
      <c r="R218" s="270"/>
      <c r="S218" s="270"/>
      <c r="T218" s="270"/>
      <c r="U218" s="270"/>
    </row>
    <row r="219" spans="1:21" ht="22.5" x14ac:dyDescent="0.25">
      <c r="A219" s="264" t="s">
        <v>8</v>
      </c>
      <c r="B219" s="265"/>
      <c r="C219" s="266" t="s">
        <v>964</v>
      </c>
      <c r="D219" s="267"/>
      <c r="E219" s="267"/>
      <c r="F219" s="32" t="s">
        <v>1869</v>
      </c>
      <c r="G219" s="269">
        <v>9.57</v>
      </c>
      <c r="H219" s="268"/>
      <c r="I219" s="27">
        <v>9.57</v>
      </c>
      <c r="J219" s="268"/>
      <c r="K219" s="268"/>
      <c r="L219" s="268"/>
      <c r="M219" s="268"/>
      <c r="N219" s="268"/>
      <c r="O219" s="268"/>
      <c r="P219" s="175">
        <v>9.57</v>
      </c>
      <c r="Q219" s="270"/>
      <c r="R219" s="270"/>
      <c r="S219" s="270"/>
      <c r="T219" s="270"/>
      <c r="U219" s="270"/>
    </row>
    <row r="220" spans="1:21" hidden="1" x14ac:dyDescent="0.25">
      <c r="A220" s="279" t="s">
        <v>134</v>
      </c>
      <c r="B220" s="280"/>
      <c r="C220" s="280"/>
      <c r="D220" s="280"/>
      <c r="E220" s="280"/>
      <c r="F220" s="280"/>
      <c r="G220" s="280"/>
      <c r="H220" s="280"/>
      <c r="I220" s="280"/>
      <c r="J220" s="280"/>
      <c r="K220" s="280"/>
      <c r="L220" s="280"/>
      <c r="M220" s="280"/>
      <c r="N220" s="280"/>
      <c r="O220" s="280"/>
      <c r="P220" s="280"/>
      <c r="Q220" s="280"/>
      <c r="R220" s="280"/>
      <c r="S220" s="280"/>
      <c r="T220" s="280"/>
      <c r="U220" s="280"/>
    </row>
    <row r="221" spans="1:21" hidden="1" x14ac:dyDescent="0.25">
      <c r="A221" s="273">
        <v>1</v>
      </c>
      <c r="B221" s="274"/>
      <c r="C221" s="275" t="s">
        <v>1870</v>
      </c>
      <c r="D221" s="276"/>
      <c r="E221" s="276"/>
      <c r="F221" s="28"/>
      <c r="G221" s="277"/>
      <c r="H221" s="277"/>
      <c r="I221" s="29"/>
      <c r="J221" s="277"/>
      <c r="K221" s="277"/>
      <c r="L221" s="277"/>
      <c r="M221" s="277"/>
      <c r="N221" s="277"/>
      <c r="O221" s="277"/>
      <c r="P221" s="278"/>
      <c r="Q221" s="278"/>
      <c r="R221" s="278"/>
      <c r="S221" s="278"/>
      <c r="T221" s="278"/>
      <c r="U221" s="278"/>
    </row>
    <row r="222" spans="1:21" hidden="1" x14ac:dyDescent="0.25">
      <c r="A222" s="264" t="s">
        <v>53</v>
      </c>
      <c r="B222" s="265"/>
      <c r="C222" s="266" t="s">
        <v>965</v>
      </c>
      <c r="D222" s="267"/>
      <c r="E222" s="267"/>
      <c r="F222" s="32" t="s">
        <v>1833</v>
      </c>
      <c r="G222" s="269">
        <v>0.15</v>
      </c>
      <c r="H222" s="268"/>
      <c r="I222" s="27">
        <v>0.18</v>
      </c>
      <c r="J222" s="269">
        <v>0.02</v>
      </c>
      <c r="K222" s="268"/>
      <c r="L222" s="268"/>
      <c r="M222" s="268"/>
      <c r="N222" s="268"/>
      <c r="O222" s="268"/>
      <c r="P222" s="175">
        <v>0.2</v>
      </c>
      <c r="Q222" s="270"/>
      <c r="R222" s="270"/>
      <c r="S222" s="270"/>
      <c r="T222" s="270"/>
      <c r="U222" s="270"/>
    </row>
    <row r="223" spans="1:21" hidden="1" x14ac:dyDescent="0.25">
      <c r="A223" s="264" t="s">
        <v>54</v>
      </c>
      <c r="B223" s="265"/>
      <c r="C223" s="266" t="s">
        <v>966</v>
      </c>
      <c r="D223" s="267"/>
      <c r="E223" s="267"/>
      <c r="F223" s="32" t="s">
        <v>1833</v>
      </c>
      <c r="G223" s="269">
        <v>0.23</v>
      </c>
      <c r="H223" s="268"/>
      <c r="I223" s="27">
        <v>0.27</v>
      </c>
      <c r="J223" s="269">
        <v>0.02</v>
      </c>
      <c r="K223" s="268"/>
      <c r="L223" s="268"/>
      <c r="M223" s="268"/>
      <c r="N223" s="268"/>
      <c r="O223" s="268"/>
      <c r="P223" s="175">
        <v>0.28999999999999998</v>
      </c>
      <c r="Q223" s="270"/>
      <c r="R223" s="270"/>
      <c r="S223" s="270"/>
      <c r="T223" s="270"/>
      <c r="U223" s="270"/>
    </row>
    <row r="224" spans="1:21" x14ac:dyDescent="0.25">
      <c r="A224" s="279" t="s">
        <v>135</v>
      </c>
      <c r="B224" s="280"/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280"/>
      <c r="P224" s="280"/>
      <c r="Q224" s="280"/>
      <c r="R224" s="280"/>
      <c r="S224" s="280"/>
      <c r="T224" s="280"/>
      <c r="U224" s="280"/>
    </row>
    <row r="225" spans="1:21" hidden="1" x14ac:dyDescent="0.25">
      <c r="A225" s="273">
        <v>1</v>
      </c>
      <c r="B225" s="274"/>
      <c r="C225" s="275" t="s">
        <v>967</v>
      </c>
      <c r="D225" s="276"/>
      <c r="E225" s="276"/>
      <c r="F225" s="28"/>
      <c r="G225" s="277"/>
      <c r="H225" s="277"/>
      <c r="I225" s="29"/>
      <c r="J225" s="277"/>
      <c r="K225" s="277"/>
      <c r="L225" s="277"/>
      <c r="M225" s="277"/>
      <c r="N225" s="277"/>
      <c r="O225" s="277"/>
      <c r="P225" s="278"/>
      <c r="Q225" s="278"/>
      <c r="R225" s="278"/>
      <c r="S225" s="278"/>
      <c r="T225" s="278"/>
      <c r="U225" s="278"/>
    </row>
    <row r="226" spans="1:21" hidden="1" x14ac:dyDescent="0.25">
      <c r="A226" s="281" t="s">
        <v>53</v>
      </c>
      <c r="B226" s="282"/>
      <c r="C226" s="283" t="s">
        <v>968</v>
      </c>
      <c r="D226" s="284"/>
      <c r="E226" s="284"/>
      <c r="F226" s="30"/>
      <c r="G226" s="268"/>
      <c r="H226" s="268"/>
      <c r="I226" s="31"/>
      <c r="J226" s="268"/>
      <c r="K226" s="268"/>
      <c r="L226" s="268"/>
      <c r="M226" s="268"/>
      <c r="N226" s="268"/>
      <c r="O226" s="268"/>
      <c r="P226" s="270"/>
      <c r="Q226" s="270"/>
      <c r="R226" s="270"/>
      <c r="S226" s="270"/>
      <c r="T226" s="270"/>
      <c r="U226" s="270"/>
    </row>
    <row r="227" spans="1:21" hidden="1" x14ac:dyDescent="0.25">
      <c r="A227" s="281" t="s">
        <v>136</v>
      </c>
      <c r="B227" s="282"/>
      <c r="C227" s="283" t="s">
        <v>969</v>
      </c>
      <c r="D227" s="284"/>
      <c r="E227" s="284"/>
      <c r="F227" s="30"/>
      <c r="G227" s="268"/>
      <c r="H227" s="268"/>
      <c r="I227" s="31"/>
      <c r="J227" s="268"/>
      <c r="K227" s="268"/>
      <c r="L227" s="268"/>
      <c r="M227" s="268"/>
      <c r="N227" s="268"/>
      <c r="O227" s="268"/>
      <c r="P227" s="270"/>
      <c r="Q227" s="270"/>
      <c r="R227" s="270"/>
      <c r="S227" s="270"/>
      <c r="T227" s="270"/>
      <c r="U227" s="270"/>
    </row>
    <row r="228" spans="1:21" hidden="1" x14ac:dyDescent="0.25">
      <c r="A228" s="264" t="s">
        <v>137</v>
      </c>
      <c r="B228" s="265"/>
      <c r="C228" s="266" t="s">
        <v>970</v>
      </c>
      <c r="D228" s="267"/>
      <c r="E228" s="267"/>
      <c r="F228" s="32" t="s">
        <v>1813</v>
      </c>
      <c r="G228" s="269">
        <v>0.16</v>
      </c>
      <c r="H228" s="268"/>
      <c r="I228" s="27">
        <v>0.16</v>
      </c>
      <c r="J228" s="269">
        <v>0.14000000000000001</v>
      </c>
      <c r="K228" s="268"/>
      <c r="L228" s="268"/>
      <c r="M228" s="268"/>
      <c r="N228" s="268"/>
      <c r="O228" s="268"/>
      <c r="P228" s="175">
        <v>0.3</v>
      </c>
      <c r="Q228" s="270"/>
      <c r="R228" s="270"/>
      <c r="S228" s="270"/>
      <c r="T228" s="270"/>
      <c r="U228" s="270"/>
    </row>
    <row r="229" spans="1:21" hidden="1" x14ac:dyDescent="0.25">
      <c r="A229" s="264" t="s">
        <v>138</v>
      </c>
      <c r="B229" s="265"/>
      <c r="C229" s="266" t="s">
        <v>971</v>
      </c>
      <c r="D229" s="267"/>
      <c r="E229" s="267"/>
      <c r="F229" s="32" t="s">
        <v>1813</v>
      </c>
      <c r="G229" s="269">
        <v>0.21</v>
      </c>
      <c r="H229" s="268"/>
      <c r="I229" s="27">
        <v>0.21</v>
      </c>
      <c r="J229" s="269">
        <v>7.0000000000000007E-2</v>
      </c>
      <c r="K229" s="268"/>
      <c r="L229" s="268"/>
      <c r="M229" s="268"/>
      <c r="N229" s="268"/>
      <c r="O229" s="268"/>
      <c r="P229" s="175">
        <v>0.28000000000000003</v>
      </c>
      <c r="Q229" s="270"/>
      <c r="R229" s="270"/>
      <c r="S229" s="270"/>
      <c r="T229" s="270"/>
      <c r="U229" s="270"/>
    </row>
    <row r="230" spans="1:21" hidden="1" x14ac:dyDescent="0.25">
      <c r="A230" s="264" t="s">
        <v>139</v>
      </c>
      <c r="B230" s="265"/>
      <c r="C230" s="266" t="s">
        <v>972</v>
      </c>
      <c r="D230" s="267"/>
      <c r="E230" s="267"/>
      <c r="F230" s="32" t="s">
        <v>1813</v>
      </c>
      <c r="G230" s="269">
        <v>0.16</v>
      </c>
      <c r="H230" s="268"/>
      <c r="I230" s="27">
        <v>0.16</v>
      </c>
      <c r="J230" s="269">
        <v>0.02</v>
      </c>
      <c r="K230" s="268"/>
      <c r="L230" s="268"/>
      <c r="M230" s="268"/>
      <c r="N230" s="268"/>
      <c r="O230" s="268"/>
      <c r="P230" s="175">
        <v>0.18</v>
      </c>
      <c r="Q230" s="270"/>
      <c r="R230" s="270"/>
      <c r="S230" s="270"/>
      <c r="T230" s="270"/>
      <c r="U230" s="270"/>
    </row>
    <row r="231" spans="1:21" hidden="1" x14ac:dyDescent="0.25">
      <c r="A231" s="264" t="s">
        <v>140</v>
      </c>
      <c r="B231" s="265"/>
      <c r="C231" s="266" t="s">
        <v>973</v>
      </c>
      <c r="D231" s="267"/>
      <c r="E231" s="267"/>
      <c r="F231" s="32" t="s">
        <v>1813</v>
      </c>
      <c r="G231" s="269">
        <v>0.73</v>
      </c>
      <c r="H231" s="268"/>
      <c r="I231" s="27">
        <v>0.73</v>
      </c>
      <c r="J231" s="269">
        <v>0.31</v>
      </c>
      <c r="K231" s="268"/>
      <c r="L231" s="268"/>
      <c r="M231" s="268"/>
      <c r="N231" s="268"/>
      <c r="O231" s="268"/>
      <c r="P231" s="175">
        <v>1.04</v>
      </c>
      <c r="Q231" s="270"/>
      <c r="R231" s="270"/>
      <c r="S231" s="270"/>
      <c r="T231" s="270"/>
      <c r="U231" s="270"/>
    </row>
    <row r="232" spans="1:21" hidden="1" x14ac:dyDescent="0.25">
      <c r="A232" s="264" t="s">
        <v>141</v>
      </c>
      <c r="B232" s="265"/>
      <c r="C232" s="266" t="s">
        <v>974</v>
      </c>
      <c r="D232" s="267"/>
      <c r="E232" s="267"/>
      <c r="F232" s="32" t="s">
        <v>1813</v>
      </c>
      <c r="G232" s="269">
        <v>0.42</v>
      </c>
      <c r="H232" s="268"/>
      <c r="I232" s="27">
        <v>0.42</v>
      </c>
      <c r="J232" s="269">
        <v>0.34</v>
      </c>
      <c r="K232" s="268"/>
      <c r="L232" s="268"/>
      <c r="M232" s="268"/>
      <c r="N232" s="268"/>
      <c r="O232" s="268"/>
      <c r="P232" s="175">
        <v>0.76</v>
      </c>
      <c r="Q232" s="270"/>
      <c r="R232" s="270"/>
      <c r="S232" s="270"/>
      <c r="T232" s="270"/>
      <c r="U232" s="270"/>
    </row>
    <row r="233" spans="1:21" hidden="1" x14ac:dyDescent="0.25">
      <c r="A233" s="264" t="s">
        <v>142</v>
      </c>
      <c r="B233" s="265"/>
      <c r="C233" s="266" t="s">
        <v>975</v>
      </c>
      <c r="D233" s="267"/>
      <c r="E233" s="267"/>
      <c r="F233" s="32" t="s">
        <v>1816</v>
      </c>
      <c r="G233" s="269">
        <v>0.04</v>
      </c>
      <c r="H233" s="268"/>
      <c r="I233" s="27">
        <v>0.04</v>
      </c>
      <c r="J233" s="269">
        <v>0.15</v>
      </c>
      <c r="K233" s="268"/>
      <c r="L233" s="268"/>
      <c r="M233" s="268"/>
      <c r="N233" s="268"/>
      <c r="O233" s="268"/>
      <c r="P233" s="175">
        <v>0.19</v>
      </c>
      <c r="Q233" s="270"/>
      <c r="R233" s="270"/>
      <c r="S233" s="270"/>
      <c r="T233" s="270"/>
      <c r="U233" s="270"/>
    </row>
    <row r="234" spans="1:21" ht="22.5" hidden="1" x14ac:dyDescent="0.25">
      <c r="A234" s="264" t="s">
        <v>143</v>
      </c>
      <c r="B234" s="265"/>
      <c r="C234" s="266" t="s">
        <v>826</v>
      </c>
      <c r="D234" s="267"/>
      <c r="E234" s="267"/>
      <c r="F234" s="32" t="s">
        <v>1814</v>
      </c>
      <c r="G234" s="269">
        <v>0.21</v>
      </c>
      <c r="H234" s="268"/>
      <c r="I234" s="27">
        <v>0.21</v>
      </c>
      <c r="J234" s="269">
        <v>0.01</v>
      </c>
      <c r="K234" s="268"/>
      <c r="L234" s="268"/>
      <c r="M234" s="268"/>
      <c r="N234" s="268"/>
      <c r="O234" s="268"/>
      <c r="P234" s="175">
        <v>0.22</v>
      </c>
      <c r="Q234" s="270"/>
      <c r="R234" s="270"/>
      <c r="S234" s="270"/>
      <c r="T234" s="270"/>
      <c r="U234" s="270"/>
    </row>
    <row r="235" spans="1:21" s="35" customFormat="1" ht="14.25" hidden="1" x14ac:dyDescent="0.25">
      <c r="A235" s="281"/>
      <c r="B235" s="282"/>
      <c r="C235" s="296" t="s">
        <v>1856</v>
      </c>
      <c r="D235" s="297"/>
      <c r="E235" s="297"/>
      <c r="F235" s="33"/>
      <c r="G235" s="285">
        <f>G228+G229+G230+G231+G232+G233+G234</f>
        <v>1.93</v>
      </c>
      <c r="H235" s="286"/>
      <c r="I235" s="34">
        <f>I228+I229+I230+I231+I232+I233+I234</f>
        <v>1.93</v>
      </c>
      <c r="J235" s="285">
        <f>J228+J229+J230+J231+J232+J233+J234</f>
        <v>1.04</v>
      </c>
      <c r="K235" s="286"/>
      <c r="L235" s="286"/>
      <c r="M235" s="286"/>
      <c r="N235" s="286"/>
      <c r="O235" s="286"/>
      <c r="P235" s="175">
        <f>P228+P229+P230+P231+P232+P233+P234</f>
        <v>2.97</v>
      </c>
      <c r="Q235" s="270"/>
      <c r="R235" s="270"/>
      <c r="S235" s="270"/>
      <c r="T235" s="270"/>
      <c r="U235" s="270"/>
    </row>
    <row r="236" spans="1:21" hidden="1" x14ac:dyDescent="0.25">
      <c r="A236" s="281" t="s">
        <v>144</v>
      </c>
      <c r="B236" s="282"/>
      <c r="C236" s="283" t="s">
        <v>976</v>
      </c>
      <c r="D236" s="284"/>
      <c r="E236" s="284"/>
      <c r="F236" s="30"/>
      <c r="G236" s="268"/>
      <c r="H236" s="268"/>
      <c r="I236" s="31"/>
      <c r="J236" s="268"/>
      <c r="K236" s="268"/>
      <c r="L236" s="268"/>
      <c r="M236" s="268"/>
      <c r="N236" s="268"/>
      <c r="O236" s="268"/>
      <c r="P236" s="270"/>
      <c r="Q236" s="270"/>
      <c r="R236" s="270"/>
      <c r="S236" s="270"/>
      <c r="T236" s="270"/>
      <c r="U236" s="270"/>
    </row>
    <row r="237" spans="1:21" hidden="1" x14ac:dyDescent="0.25">
      <c r="A237" s="264" t="s">
        <v>145</v>
      </c>
      <c r="B237" s="265"/>
      <c r="C237" s="266" t="s">
        <v>977</v>
      </c>
      <c r="D237" s="267"/>
      <c r="E237" s="267"/>
      <c r="F237" s="32" t="s">
        <v>1813</v>
      </c>
      <c r="G237" s="269">
        <v>0.21</v>
      </c>
      <c r="H237" s="268"/>
      <c r="I237" s="27">
        <v>0.21</v>
      </c>
      <c r="J237" s="269">
        <v>7.0000000000000007E-2</v>
      </c>
      <c r="K237" s="268"/>
      <c r="L237" s="268"/>
      <c r="M237" s="268"/>
      <c r="N237" s="268"/>
      <c r="O237" s="268"/>
      <c r="P237" s="175">
        <v>0.28000000000000003</v>
      </c>
      <c r="Q237" s="270"/>
      <c r="R237" s="270"/>
      <c r="S237" s="270"/>
      <c r="T237" s="270"/>
      <c r="U237" s="270"/>
    </row>
    <row r="238" spans="1:21" ht="22.5" hidden="1" x14ac:dyDescent="0.25">
      <c r="A238" s="264" t="s">
        <v>146</v>
      </c>
      <c r="B238" s="265"/>
      <c r="C238" s="266" t="s">
        <v>826</v>
      </c>
      <c r="D238" s="267"/>
      <c r="E238" s="267"/>
      <c r="F238" s="32" t="s">
        <v>1814</v>
      </c>
      <c r="G238" s="269">
        <v>0.21</v>
      </c>
      <c r="H238" s="268"/>
      <c r="I238" s="27">
        <v>0.21</v>
      </c>
      <c r="J238" s="269">
        <v>0.15</v>
      </c>
      <c r="K238" s="268"/>
      <c r="L238" s="268"/>
      <c r="M238" s="268"/>
      <c r="N238" s="268"/>
      <c r="O238" s="268"/>
      <c r="P238" s="175">
        <v>0.36</v>
      </c>
      <c r="Q238" s="270"/>
      <c r="R238" s="270"/>
      <c r="S238" s="270"/>
      <c r="T238" s="270"/>
      <c r="U238" s="270"/>
    </row>
    <row r="239" spans="1:21" s="35" customFormat="1" ht="14.25" hidden="1" x14ac:dyDescent="0.25">
      <c r="A239" s="281"/>
      <c r="B239" s="282"/>
      <c r="C239" s="283" t="s">
        <v>1856</v>
      </c>
      <c r="D239" s="284"/>
      <c r="E239" s="284"/>
      <c r="F239" s="38"/>
      <c r="G239" s="285">
        <f>G237+G238</f>
        <v>0.42</v>
      </c>
      <c r="H239" s="286"/>
      <c r="I239" s="34">
        <f>I237+I238</f>
        <v>0.42</v>
      </c>
      <c r="J239" s="285">
        <f>J237+J238</f>
        <v>0.22</v>
      </c>
      <c r="K239" s="286"/>
      <c r="L239" s="286"/>
      <c r="M239" s="286"/>
      <c r="N239" s="286"/>
      <c r="O239" s="286"/>
      <c r="P239" s="175">
        <f>P237+P238</f>
        <v>0.64</v>
      </c>
      <c r="Q239" s="270"/>
      <c r="R239" s="270"/>
      <c r="S239" s="270"/>
      <c r="T239" s="270"/>
      <c r="U239" s="270"/>
    </row>
    <row r="240" spans="1:21" hidden="1" x14ac:dyDescent="0.25">
      <c r="A240" s="281" t="s">
        <v>147</v>
      </c>
      <c r="B240" s="282"/>
      <c r="C240" s="283" t="s">
        <v>978</v>
      </c>
      <c r="D240" s="284"/>
      <c r="E240" s="284"/>
      <c r="F240" s="30"/>
      <c r="G240" s="268"/>
      <c r="H240" s="268"/>
      <c r="I240" s="31"/>
      <c r="J240" s="268"/>
      <c r="K240" s="268"/>
      <c r="L240" s="268"/>
      <c r="M240" s="268"/>
      <c r="N240" s="268"/>
      <c r="O240" s="268"/>
      <c r="P240" s="270"/>
      <c r="Q240" s="270"/>
      <c r="R240" s="270"/>
      <c r="S240" s="270"/>
      <c r="T240" s="270"/>
      <c r="U240" s="270"/>
    </row>
    <row r="241" spans="1:21" hidden="1" x14ac:dyDescent="0.25">
      <c r="A241" s="264" t="s">
        <v>148</v>
      </c>
      <c r="B241" s="265"/>
      <c r="C241" s="266" t="s">
        <v>979</v>
      </c>
      <c r="D241" s="267"/>
      <c r="E241" s="267"/>
      <c r="F241" s="32" t="s">
        <v>1813</v>
      </c>
      <c r="G241" s="269">
        <v>0.21</v>
      </c>
      <c r="H241" s="268"/>
      <c r="I241" s="27">
        <v>0.21</v>
      </c>
      <c r="J241" s="269">
        <v>0.06</v>
      </c>
      <c r="K241" s="268"/>
      <c r="L241" s="268"/>
      <c r="M241" s="268"/>
      <c r="N241" s="268"/>
      <c r="O241" s="268"/>
      <c r="P241" s="175">
        <v>0.27</v>
      </c>
      <c r="Q241" s="270"/>
      <c r="R241" s="270"/>
      <c r="S241" s="270"/>
      <c r="T241" s="270"/>
      <c r="U241" s="270"/>
    </row>
    <row r="242" spans="1:21" ht="22.5" hidden="1" x14ac:dyDescent="0.25">
      <c r="A242" s="264" t="s">
        <v>149</v>
      </c>
      <c r="B242" s="265"/>
      <c r="C242" s="266" t="s">
        <v>826</v>
      </c>
      <c r="D242" s="267"/>
      <c r="E242" s="267"/>
      <c r="F242" s="32" t="s">
        <v>1814</v>
      </c>
      <c r="G242" s="269">
        <v>0.21</v>
      </c>
      <c r="H242" s="268"/>
      <c r="I242" s="27">
        <v>0.21</v>
      </c>
      <c r="J242" s="269">
        <v>0.01</v>
      </c>
      <c r="K242" s="268"/>
      <c r="L242" s="268"/>
      <c r="M242" s="268"/>
      <c r="N242" s="268"/>
      <c r="O242" s="268"/>
      <c r="P242" s="175">
        <v>0.22</v>
      </c>
      <c r="Q242" s="270"/>
      <c r="R242" s="270"/>
      <c r="S242" s="270"/>
      <c r="T242" s="270"/>
      <c r="U242" s="270"/>
    </row>
    <row r="243" spans="1:21" s="35" customFormat="1" ht="14.25" hidden="1" x14ac:dyDescent="0.25">
      <c r="A243" s="281"/>
      <c r="B243" s="282"/>
      <c r="C243" s="283" t="s">
        <v>1856</v>
      </c>
      <c r="D243" s="284"/>
      <c r="E243" s="284"/>
      <c r="F243" s="38"/>
      <c r="G243" s="285">
        <f>G241+G242</f>
        <v>0.42</v>
      </c>
      <c r="H243" s="286"/>
      <c r="I243" s="34">
        <f>I241+I242</f>
        <v>0.42</v>
      </c>
      <c r="J243" s="285">
        <f>J241+J242</f>
        <v>6.9999999999999993E-2</v>
      </c>
      <c r="K243" s="286"/>
      <c r="L243" s="286"/>
      <c r="M243" s="286"/>
      <c r="N243" s="286"/>
      <c r="O243" s="286"/>
      <c r="P243" s="175">
        <f>P241+P242</f>
        <v>0.49</v>
      </c>
      <c r="Q243" s="270"/>
      <c r="R243" s="270"/>
      <c r="S243" s="270"/>
      <c r="T243" s="270"/>
      <c r="U243" s="270"/>
    </row>
    <row r="244" spans="1:21" hidden="1" x14ac:dyDescent="0.25">
      <c r="A244" s="281" t="s">
        <v>150</v>
      </c>
      <c r="B244" s="282"/>
      <c r="C244" s="283" t="s">
        <v>980</v>
      </c>
      <c r="D244" s="284"/>
      <c r="E244" s="284"/>
      <c r="F244" s="30"/>
      <c r="G244" s="268"/>
      <c r="H244" s="268"/>
      <c r="I244" s="31"/>
      <c r="J244" s="268"/>
      <c r="K244" s="268"/>
      <c r="L244" s="268"/>
      <c r="M244" s="268"/>
      <c r="N244" s="268"/>
      <c r="O244" s="268"/>
      <c r="P244" s="270"/>
      <c r="Q244" s="270"/>
      <c r="R244" s="270"/>
      <c r="S244" s="270"/>
      <c r="T244" s="270"/>
      <c r="U244" s="270"/>
    </row>
    <row r="245" spans="1:21" hidden="1" x14ac:dyDescent="0.25">
      <c r="A245" s="264" t="s">
        <v>151</v>
      </c>
      <c r="B245" s="265"/>
      <c r="C245" s="266" t="s">
        <v>981</v>
      </c>
      <c r="D245" s="267"/>
      <c r="E245" s="267"/>
      <c r="F245" s="32" t="s">
        <v>1813</v>
      </c>
      <c r="G245" s="269">
        <v>0.91</v>
      </c>
      <c r="H245" s="268"/>
      <c r="I245" s="27">
        <v>0.91</v>
      </c>
      <c r="J245" s="269">
        <v>0.44</v>
      </c>
      <c r="K245" s="268"/>
      <c r="L245" s="268"/>
      <c r="M245" s="268"/>
      <c r="N245" s="268"/>
      <c r="O245" s="268"/>
      <c r="P245" s="175">
        <v>1.35</v>
      </c>
      <c r="Q245" s="270"/>
      <c r="R245" s="270"/>
      <c r="S245" s="270"/>
      <c r="T245" s="270"/>
      <c r="U245" s="270"/>
    </row>
    <row r="246" spans="1:21" ht="22.5" hidden="1" x14ac:dyDescent="0.25">
      <c r="A246" s="264" t="s">
        <v>152</v>
      </c>
      <c r="B246" s="265"/>
      <c r="C246" s="266" t="s">
        <v>826</v>
      </c>
      <c r="D246" s="267"/>
      <c r="E246" s="267"/>
      <c r="F246" s="32" t="s">
        <v>1814</v>
      </c>
      <c r="G246" s="269">
        <v>0.21</v>
      </c>
      <c r="H246" s="268"/>
      <c r="I246" s="27">
        <v>0.21</v>
      </c>
      <c r="J246" s="269">
        <v>0.01</v>
      </c>
      <c r="K246" s="268"/>
      <c r="L246" s="268"/>
      <c r="M246" s="268"/>
      <c r="N246" s="268"/>
      <c r="O246" s="268"/>
      <c r="P246" s="175">
        <v>0.22</v>
      </c>
      <c r="Q246" s="270"/>
      <c r="R246" s="270"/>
      <c r="S246" s="270"/>
      <c r="T246" s="270"/>
      <c r="U246" s="270"/>
    </row>
    <row r="247" spans="1:21" s="35" customFormat="1" ht="14.25" hidden="1" x14ac:dyDescent="0.25">
      <c r="A247" s="281"/>
      <c r="B247" s="282"/>
      <c r="C247" s="283" t="s">
        <v>1856</v>
      </c>
      <c r="D247" s="284"/>
      <c r="E247" s="284"/>
      <c r="F247" s="38"/>
      <c r="G247" s="285">
        <f>G245+G246</f>
        <v>1.1200000000000001</v>
      </c>
      <c r="H247" s="286"/>
      <c r="I247" s="34">
        <f>I245+I246</f>
        <v>1.1200000000000001</v>
      </c>
      <c r="J247" s="285">
        <f>J245+J246</f>
        <v>0.45</v>
      </c>
      <c r="K247" s="286"/>
      <c r="L247" s="286"/>
      <c r="M247" s="286"/>
      <c r="N247" s="286"/>
      <c r="O247" s="286"/>
      <c r="P247" s="175">
        <f>P245+P246</f>
        <v>1.57</v>
      </c>
      <c r="Q247" s="270"/>
      <c r="R247" s="270"/>
      <c r="S247" s="270"/>
      <c r="T247" s="270"/>
      <c r="U247" s="270"/>
    </row>
    <row r="248" spans="1:21" hidden="1" x14ac:dyDescent="0.25">
      <c r="A248" s="281" t="s">
        <v>54</v>
      </c>
      <c r="B248" s="282"/>
      <c r="C248" s="283" t="s">
        <v>982</v>
      </c>
      <c r="D248" s="284"/>
      <c r="E248" s="284"/>
      <c r="F248" s="30"/>
      <c r="G248" s="268"/>
      <c r="H248" s="268"/>
      <c r="I248" s="31"/>
      <c r="J248" s="268"/>
      <c r="K248" s="268"/>
      <c r="L248" s="268"/>
      <c r="M248" s="268"/>
      <c r="N248" s="268"/>
      <c r="O248" s="268"/>
      <c r="P248" s="270"/>
      <c r="Q248" s="270"/>
      <c r="R248" s="270"/>
      <c r="S248" s="270"/>
      <c r="T248" s="270"/>
      <c r="U248" s="270"/>
    </row>
    <row r="249" spans="1:21" hidden="1" x14ac:dyDescent="0.25">
      <c r="A249" s="281" t="s">
        <v>153</v>
      </c>
      <c r="B249" s="282"/>
      <c r="C249" s="283" t="s">
        <v>982</v>
      </c>
      <c r="D249" s="284"/>
      <c r="E249" s="284"/>
      <c r="F249" s="30"/>
      <c r="G249" s="268"/>
      <c r="H249" s="268"/>
      <c r="I249" s="31"/>
      <c r="J249" s="268"/>
      <c r="K249" s="268"/>
      <c r="L249" s="268"/>
      <c r="M249" s="268"/>
      <c r="N249" s="268"/>
      <c r="O249" s="268"/>
      <c r="P249" s="270"/>
      <c r="Q249" s="270"/>
      <c r="R249" s="270"/>
      <c r="S249" s="270"/>
      <c r="T249" s="270"/>
      <c r="U249" s="270"/>
    </row>
    <row r="250" spans="1:21" hidden="1" x14ac:dyDescent="0.25">
      <c r="A250" s="264" t="s">
        <v>154</v>
      </c>
      <c r="B250" s="265"/>
      <c r="C250" s="266" t="s">
        <v>983</v>
      </c>
      <c r="D250" s="267"/>
      <c r="E250" s="267"/>
      <c r="F250" s="32" t="s">
        <v>1813</v>
      </c>
      <c r="G250" s="269">
        <v>0.16</v>
      </c>
      <c r="H250" s="268"/>
      <c r="I250" s="27">
        <v>0.16</v>
      </c>
      <c r="J250" s="269">
        <v>0.12</v>
      </c>
      <c r="K250" s="268"/>
      <c r="L250" s="268"/>
      <c r="M250" s="268"/>
      <c r="N250" s="268"/>
      <c r="O250" s="268"/>
      <c r="P250" s="175">
        <v>0.28000000000000003</v>
      </c>
      <c r="Q250" s="270"/>
      <c r="R250" s="270"/>
      <c r="S250" s="270"/>
      <c r="T250" s="270"/>
      <c r="U250" s="270"/>
    </row>
    <row r="251" spans="1:21" hidden="1" x14ac:dyDescent="0.25">
      <c r="A251" s="264" t="s">
        <v>155</v>
      </c>
      <c r="B251" s="265"/>
      <c r="C251" s="266" t="s">
        <v>984</v>
      </c>
      <c r="D251" s="267"/>
      <c r="E251" s="267"/>
      <c r="F251" s="32" t="s">
        <v>1813</v>
      </c>
      <c r="G251" s="269">
        <v>0.94</v>
      </c>
      <c r="H251" s="268"/>
      <c r="I251" s="27">
        <v>0.94</v>
      </c>
      <c r="J251" s="269">
        <v>0.3</v>
      </c>
      <c r="K251" s="268"/>
      <c r="L251" s="268"/>
      <c r="M251" s="268"/>
      <c r="N251" s="268"/>
      <c r="O251" s="268"/>
      <c r="P251" s="175">
        <v>1.24</v>
      </c>
      <c r="Q251" s="270"/>
      <c r="R251" s="270"/>
      <c r="S251" s="270"/>
      <c r="T251" s="270"/>
      <c r="U251" s="270"/>
    </row>
    <row r="252" spans="1:21" ht="22.5" hidden="1" x14ac:dyDescent="0.25">
      <c r="A252" s="264" t="s">
        <v>156</v>
      </c>
      <c r="B252" s="265"/>
      <c r="C252" s="266" t="s">
        <v>826</v>
      </c>
      <c r="D252" s="267"/>
      <c r="E252" s="267"/>
      <c r="F252" s="32" t="s">
        <v>1814</v>
      </c>
      <c r="G252" s="269">
        <v>0.21</v>
      </c>
      <c r="H252" s="268"/>
      <c r="I252" s="27">
        <v>0.21</v>
      </c>
      <c r="J252" s="269">
        <v>0.01</v>
      </c>
      <c r="K252" s="268"/>
      <c r="L252" s="268"/>
      <c r="M252" s="268"/>
      <c r="N252" s="268"/>
      <c r="O252" s="268"/>
      <c r="P252" s="175">
        <v>0.22</v>
      </c>
      <c r="Q252" s="270"/>
      <c r="R252" s="270"/>
      <c r="S252" s="270"/>
      <c r="T252" s="270"/>
      <c r="U252" s="270"/>
    </row>
    <row r="253" spans="1:21" s="35" customFormat="1" ht="14.25" hidden="1" x14ac:dyDescent="0.25">
      <c r="A253" s="281"/>
      <c r="B253" s="282"/>
      <c r="C253" s="283" t="s">
        <v>1856</v>
      </c>
      <c r="D253" s="284"/>
      <c r="E253" s="284"/>
      <c r="F253" s="38"/>
      <c r="G253" s="285">
        <f>G250+G251+G252</f>
        <v>1.3099999999999998</v>
      </c>
      <c r="H253" s="286"/>
      <c r="I253" s="34">
        <f>I250+I251+I252</f>
        <v>1.3099999999999998</v>
      </c>
      <c r="J253" s="285">
        <f>J250+J251+J252</f>
        <v>0.43</v>
      </c>
      <c r="K253" s="286"/>
      <c r="L253" s="286"/>
      <c r="M253" s="286"/>
      <c r="N253" s="286"/>
      <c r="O253" s="286"/>
      <c r="P253" s="175">
        <f>P250+P251+P252</f>
        <v>1.74</v>
      </c>
      <c r="Q253" s="270"/>
      <c r="R253" s="270"/>
      <c r="S253" s="270"/>
      <c r="T253" s="270"/>
      <c r="U253" s="270"/>
    </row>
    <row r="254" spans="1:21" hidden="1" x14ac:dyDescent="0.25">
      <c r="A254" s="281" t="s">
        <v>55</v>
      </c>
      <c r="B254" s="282"/>
      <c r="C254" s="283" t="s">
        <v>985</v>
      </c>
      <c r="D254" s="284"/>
      <c r="E254" s="284"/>
      <c r="F254" s="30"/>
      <c r="G254" s="268"/>
      <c r="H254" s="268"/>
      <c r="I254" s="31"/>
      <c r="J254" s="268"/>
      <c r="K254" s="268"/>
      <c r="L254" s="268"/>
      <c r="M254" s="268"/>
      <c r="N254" s="268"/>
      <c r="O254" s="268"/>
      <c r="P254" s="270"/>
      <c r="Q254" s="270"/>
      <c r="R254" s="270"/>
      <c r="S254" s="270"/>
      <c r="T254" s="270"/>
      <c r="U254" s="270"/>
    </row>
    <row r="255" spans="1:21" hidden="1" x14ac:dyDescent="0.25">
      <c r="A255" s="281" t="s">
        <v>157</v>
      </c>
      <c r="B255" s="282"/>
      <c r="C255" s="283" t="s">
        <v>986</v>
      </c>
      <c r="D255" s="284"/>
      <c r="E255" s="284"/>
      <c r="F255" s="30"/>
      <c r="G255" s="268"/>
      <c r="H255" s="268"/>
      <c r="I255" s="31"/>
      <c r="J255" s="268"/>
      <c r="K255" s="268"/>
      <c r="L255" s="268"/>
      <c r="M255" s="268"/>
      <c r="N255" s="268"/>
      <c r="O255" s="268"/>
      <c r="P255" s="270"/>
      <c r="Q255" s="270"/>
      <c r="R255" s="270"/>
      <c r="S255" s="270"/>
      <c r="T255" s="270"/>
      <c r="U255" s="270"/>
    </row>
    <row r="256" spans="1:21" hidden="1" x14ac:dyDescent="0.25">
      <c r="A256" s="264" t="s">
        <v>158</v>
      </c>
      <c r="B256" s="265"/>
      <c r="C256" s="266" t="s">
        <v>987</v>
      </c>
      <c r="D256" s="267"/>
      <c r="E256" s="267"/>
      <c r="F256" s="32" t="s">
        <v>1813</v>
      </c>
      <c r="G256" s="269">
        <v>0.84</v>
      </c>
      <c r="H256" s="268"/>
      <c r="I256" s="27">
        <v>0.84</v>
      </c>
      <c r="J256" s="269">
        <v>0.68</v>
      </c>
      <c r="K256" s="268"/>
      <c r="L256" s="268"/>
      <c r="M256" s="268"/>
      <c r="N256" s="268"/>
      <c r="O256" s="268"/>
      <c r="P256" s="175">
        <v>1.52</v>
      </c>
      <c r="Q256" s="270"/>
      <c r="R256" s="270"/>
      <c r="S256" s="270"/>
      <c r="T256" s="270"/>
      <c r="U256" s="270"/>
    </row>
    <row r="257" spans="1:21" ht="22.5" hidden="1" x14ac:dyDescent="0.25">
      <c r="A257" s="264" t="s">
        <v>159</v>
      </c>
      <c r="B257" s="265"/>
      <c r="C257" s="266" t="s">
        <v>826</v>
      </c>
      <c r="D257" s="267"/>
      <c r="E257" s="267"/>
      <c r="F257" s="32" t="s">
        <v>1814</v>
      </c>
      <c r="G257" s="269">
        <v>0.21</v>
      </c>
      <c r="H257" s="268"/>
      <c r="I257" s="27">
        <v>0.21</v>
      </c>
      <c r="J257" s="269">
        <v>0.01</v>
      </c>
      <c r="K257" s="268"/>
      <c r="L257" s="268"/>
      <c r="M257" s="268"/>
      <c r="N257" s="268"/>
      <c r="O257" s="268"/>
      <c r="P257" s="175">
        <v>0.22</v>
      </c>
      <c r="Q257" s="270"/>
      <c r="R257" s="270"/>
      <c r="S257" s="270"/>
      <c r="T257" s="270"/>
      <c r="U257" s="270"/>
    </row>
    <row r="258" spans="1:21" s="35" customFormat="1" ht="14.25" hidden="1" x14ac:dyDescent="0.25">
      <c r="A258" s="281"/>
      <c r="B258" s="282"/>
      <c r="C258" s="283" t="s">
        <v>1856</v>
      </c>
      <c r="D258" s="284"/>
      <c r="E258" s="284"/>
      <c r="F258" s="38"/>
      <c r="G258" s="285">
        <f>SUM(G256:H257)</f>
        <v>1.05</v>
      </c>
      <c r="H258" s="286"/>
      <c r="I258" s="34">
        <f>I256+I257</f>
        <v>1.05</v>
      </c>
      <c r="J258" s="285">
        <f>J256+J257</f>
        <v>0.69000000000000006</v>
      </c>
      <c r="K258" s="286"/>
      <c r="L258" s="286"/>
      <c r="M258" s="286"/>
      <c r="N258" s="286"/>
      <c r="O258" s="286"/>
      <c r="P258" s="175">
        <f>P256+P257</f>
        <v>1.74</v>
      </c>
      <c r="Q258" s="270"/>
      <c r="R258" s="270"/>
      <c r="S258" s="270"/>
      <c r="T258" s="270"/>
      <c r="U258" s="270"/>
    </row>
    <row r="259" spans="1:21" hidden="1" x14ac:dyDescent="0.25">
      <c r="A259" s="281" t="s">
        <v>160</v>
      </c>
      <c r="B259" s="282"/>
      <c r="C259" s="283" t="s">
        <v>988</v>
      </c>
      <c r="D259" s="284"/>
      <c r="E259" s="284"/>
      <c r="F259" s="30"/>
      <c r="G259" s="268"/>
      <c r="H259" s="268"/>
      <c r="I259" s="31"/>
      <c r="J259" s="268"/>
      <c r="K259" s="268"/>
      <c r="L259" s="268"/>
      <c r="M259" s="268"/>
      <c r="N259" s="268"/>
      <c r="O259" s="268"/>
      <c r="P259" s="270"/>
      <c r="Q259" s="270"/>
      <c r="R259" s="270"/>
      <c r="S259" s="270"/>
      <c r="T259" s="270"/>
      <c r="U259" s="270"/>
    </row>
    <row r="260" spans="1:21" hidden="1" x14ac:dyDescent="0.25">
      <c r="A260" s="264" t="s">
        <v>161</v>
      </c>
      <c r="B260" s="265"/>
      <c r="C260" s="266" t="s">
        <v>989</v>
      </c>
      <c r="D260" s="267"/>
      <c r="E260" s="267"/>
      <c r="F260" s="32" t="s">
        <v>1813</v>
      </c>
      <c r="G260" s="269">
        <v>1.1299999999999999</v>
      </c>
      <c r="H260" s="268"/>
      <c r="I260" s="27">
        <v>1.1299999999999999</v>
      </c>
      <c r="J260" s="269">
        <v>0.42</v>
      </c>
      <c r="K260" s="268"/>
      <c r="L260" s="268"/>
      <c r="M260" s="268"/>
      <c r="N260" s="268"/>
      <c r="O260" s="268"/>
      <c r="P260" s="175">
        <v>1.55</v>
      </c>
      <c r="Q260" s="270"/>
      <c r="R260" s="270"/>
      <c r="S260" s="270"/>
      <c r="T260" s="270"/>
      <c r="U260" s="270"/>
    </row>
    <row r="261" spans="1:21" ht="22.5" hidden="1" x14ac:dyDescent="0.25">
      <c r="A261" s="264" t="s">
        <v>162</v>
      </c>
      <c r="B261" s="265"/>
      <c r="C261" s="266" t="s">
        <v>1871</v>
      </c>
      <c r="D261" s="267"/>
      <c r="E261" s="267"/>
      <c r="F261" s="32" t="s">
        <v>1814</v>
      </c>
      <c r="G261" s="269">
        <v>0.21</v>
      </c>
      <c r="H261" s="268"/>
      <c r="I261" s="27">
        <v>0.21</v>
      </c>
      <c r="J261" s="269">
        <v>0.01</v>
      </c>
      <c r="K261" s="268"/>
      <c r="L261" s="268"/>
      <c r="M261" s="268"/>
      <c r="N261" s="268"/>
      <c r="O261" s="268"/>
      <c r="P261" s="175">
        <v>0.22</v>
      </c>
      <c r="Q261" s="270"/>
      <c r="R261" s="270"/>
      <c r="S261" s="270"/>
      <c r="T261" s="270"/>
      <c r="U261" s="270"/>
    </row>
    <row r="262" spans="1:21" s="35" customFormat="1" ht="14.25" hidden="1" x14ac:dyDescent="0.25">
      <c r="A262" s="281"/>
      <c r="B262" s="282"/>
      <c r="C262" s="283" t="s">
        <v>1856</v>
      </c>
      <c r="D262" s="284"/>
      <c r="E262" s="284"/>
      <c r="F262" s="38"/>
      <c r="G262" s="285">
        <f>SUM(G260+G261)</f>
        <v>1.3399999999999999</v>
      </c>
      <c r="H262" s="286"/>
      <c r="I262" s="34">
        <f>I260+I261</f>
        <v>1.3399999999999999</v>
      </c>
      <c r="J262" s="285">
        <f>J260+J261</f>
        <v>0.43</v>
      </c>
      <c r="K262" s="286"/>
      <c r="L262" s="286"/>
      <c r="M262" s="286"/>
      <c r="N262" s="286"/>
      <c r="O262" s="286"/>
      <c r="P262" s="175">
        <f>P260+P261</f>
        <v>1.77</v>
      </c>
      <c r="Q262" s="270"/>
      <c r="R262" s="270"/>
      <c r="S262" s="270"/>
      <c r="T262" s="270"/>
      <c r="U262" s="270"/>
    </row>
    <row r="263" spans="1:21" hidden="1" x14ac:dyDescent="0.25">
      <c r="A263" s="281" t="s">
        <v>163</v>
      </c>
      <c r="B263" s="282"/>
      <c r="C263" s="283" t="s">
        <v>1872</v>
      </c>
      <c r="D263" s="284"/>
      <c r="E263" s="284"/>
      <c r="F263" s="30"/>
      <c r="G263" s="268"/>
      <c r="H263" s="268"/>
      <c r="I263" s="31"/>
      <c r="J263" s="268"/>
      <c r="K263" s="268"/>
      <c r="L263" s="268"/>
      <c r="M263" s="268"/>
      <c r="N263" s="268"/>
      <c r="O263" s="268"/>
      <c r="P263" s="270"/>
      <c r="Q263" s="270"/>
      <c r="R263" s="270"/>
      <c r="S263" s="270"/>
      <c r="T263" s="270"/>
      <c r="U263" s="270"/>
    </row>
    <row r="264" spans="1:21" hidden="1" x14ac:dyDescent="0.25">
      <c r="A264" s="264" t="s">
        <v>164</v>
      </c>
      <c r="B264" s="265"/>
      <c r="C264" s="266" t="s">
        <v>990</v>
      </c>
      <c r="D264" s="267"/>
      <c r="E264" s="267"/>
      <c r="F264" s="32" t="s">
        <v>1813</v>
      </c>
      <c r="G264" s="269">
        <v>1.24</v>
      </c>
      <c r="H264" s="268"/>
      <c r="I264" s="27">
        <v>1.24</v>
      </c>
      <c r="J264" s="269">
        <v>3.28</v>
      </c>
      <c r="K264" s="268"/>
      <c r="L264" s="268"/>
      <c r="M264" s="268"/>
      <c r="N264" s="268"/>
      <c r="O264" s="268"/>
      <c r="P264" s="175">
        <v>4.5199999999999996</v>
      </c>
      <c r="Q264" s="270"/>
      <c r="R264" s="270"/>
      <c r="S264" s="270"/>
      <c r="T264" s="270"/>
      <c r="U264" s="270"/>
    </row>
    <row r="265" spans="1:21" ht="22.5" hidden="1" x14ac:dyDescent="0.25">
      <c r="A265" s="264" t="s">
        <v>165</v>
      </c>
      <c r="B265" s="265"/>
      <c r="C265" s="266" t="s">
        <v>1871</v>
      </c>
      <c r="D265" s="267"/>
      <c r="E265" s="267"/>
      <c r="F265" s="32" t="s">
        <v>1814</v>
      </c>
      <c r="G265" s="269">
        <v>0.21</v>
      </c>
      <c r="H265" s="268"/>
      <c r="I265" s="27">
        <v>0.21</v>
      </c>
      <c r="J265" s="269">
        <v>0.01</v>
      </c>
      <c r="K265" s="268"/>
      <c r="L265" s="268"/>
      <c r="M265" s="268"/>
      <c r="N265" s="268"/>
      <c r="O265" s="268"/>
      <c r="P265" s="175">
        <v>0.22</v>
      </c>
      <c r="Q265" s="270"/>
      <c r="R265" s="270"/>
      <c r="S265" s="270"/>
      <c r="T265" s="270"/>
      <c r="U265" s="270"/>
    </row>
    <row r="266" spans="1:21" s="35" customFormat="1" ht="14.25" hidden="1" x14ac:dyDescent="0.25">
      <c r="A266" s="281"/>
      <c r="B266" s="282"/>
      <c r="C266" s="283" t="s">
        <v>1856</v>
      </c>
      <c r="D266" s="284"/>
      <c r="E266" s="284"/>
      <c r="F266" s="38"/>
      <c r="G266" s="285">
        <f>G264+G265</f>
        <v>1.45</v>
      </c>
      <c r="H266" s="286"/>
      <c r="I266" s="34">
        <f>I264+I265</f>
        <v>1.45</v>
      </c>
      <c r="J266" s="285">
        <f>J265+J264</f>
        <v>3.2899999999999996</v>
      </c>
      <c r="K266" s="286"/>
      <c r="L266" s="286"/>
      <c r="M266" s="286"/>
      <c r="N266" s="286"/>
      <c r="O266" s="286"/>
      <c r="P266" s="175">
        <f>P264+P265</f>
        <v>4.7399999999999993</v>
      </c>
      <c r="Q266" s="270"/>
      <c r="R266" s="270"/>
      <c r="S266" s="270"/>
      <c r="T266" s="270"/>
      <c r="U266" s="270"/>
    </row>
    <row r="267" spans="1:21" hidden="1" x14ac:dyDescent="0.25">
      <c r="A267" s="281" t="s">
        <v>166</v>
      </c>
      <c r="B267" s="282"/>
      <c r="C267" s="283" t="s">
        <v>991</v>
      </c>
      <c r="D267" s="284"/>
      <c r="E267" s="284"/>
      <c r="F267" s="30"/>
      <c r="G267" s="268"/>
      <c r="H267" s="268"/>
      <c r="I267" s="31"/>
      <c r="J267" s="268"/>
      <c r="K267" s="268"/>
      <c r="L267" s="268"/>
      <c r="M267" s="268"/>
      <c r="N267" s="268"/>
      <c r="O267" s="268"/>
      <c r="P267" s="270"/>
      <c r="Q267" s="270"/>
      <c r="R267" s="270"/>
      <c r="S267" s="270"/>
      <c r="T267" s="270"/>
      <c r="U267" s="270"/>
    </row>
    <row r="268" spans="1:21" hidden="1" x14ac:dyDescent="0.25">
      <c r="A268" s="264" t="s">
        <v>167</v>
      </c>
      <c r="B268" s="265"/>
      <c r="C268" s="266" t="s">
        <v>992</v>
      </c>
      <c r="D268" s="267"/>
      <c r="E268" s="267"/>
      <c r="F268" s="32" t="s">
        <v>1813</v>
      </c>
      <c r="G268" s="269">
        <v>1.1299999999999999</v>
      </c>
      <c r="H268" s="268"/>
      <c r="I268" s="27">
        <v>1.1299999999999999</v>
      </c>
      <c r="J268" s="269">
        <v>0.45</v>
      </c>
      <c r="K268" s="268"/>
      <c r="L268" s="268"/>
      <c r="M268" s="268"/>
      <c r="N268" s="268"/>
      <c r="O268" s="268"/>
      <c r="P268" s="175">
        <v>1.58</v>
      </c>
      <c r="Q268" s="270"/>
      <c r="R268" s="270"/>
      <c r="S268" s="270"/>
      <c r="T268" s="270"/>
      <c r="U268" s="270"/>
    </row>
    <row r="269" spans="1:21" ht="22.5" hidden="1" x14ac:dyDescent="0.25">
      <c r="A269" s="264" t="s">
        <v>168</v>
      </c>
      <c r="B269" s="265"/>
      <c r="C269" s="266" t="s">
        <v>1871</v>
      </c>
      <c r="D269" s="267"/>
      <c r="E269" s="267"/>
      <c r="F269" s="32" t="s">
        <v>1814</v>
      </c>
      <c r="G269" s="269">
        <v>0.21</v>
      </c>
      <c r="H269" s="268"/>
      <c r="I269" s="27">
        <v>0.21</v>
      </c>
      <c r="J269" s="269">
        <v>0.01</v>
      </c>
      <c r="K269" s="268"/>
      <c r="L269" s="268"/>
      <c r="M269" s="268"/>
      <c r="N269" s="268"/>
      <c r="O269" s="268"/>
      <c r="P269" s="175">
        <v>0.22</v>
      </c>
      <c r="Q269" s="270"/>
      <c r="R269" s="270"/>
      <c r="S269" s="270"/>
      <c r="T269" s="270"/>
      <c r="U269" s="270"/>
    </row>
    <row r="270" spans="1:21" s="35" customFormat="1" ht="14.25" hidden="1" x14ac:dyDescent="0.25">
      <c r="A270" s="281"/>
      <c r="B270" s="282"/>
      <c r="C270" s="283" t="s">
        <v>1856</v>
      </c>
      <c r="D270" s="284"/>
      <c r="E270" s="284"/>
      <c r="F270" s="38"/>
      <c r="G270" s="285">
        <f>G268+G269</f>
        <v>1.3399999999999999</v>
      </c>
      <c r="H270" s="286"/>
      <c r="I270" s="34">
        <f>I268+I269</f>
        <v>1.3399999999999999</v>
      </c>
      <c r="J270" s="285">
        <f>J268+J269</f>
        <v>0.46</v>
      </c>
      <c r="K270" s="286"/>
      <c r="L270" s="286"/>
      <c r="M270" s="286"/>
      <c r="N270" s="286"/>
      <c r="O270" s="286"/>
      <c r="P270" s="175">
        <f>P268+P269</f>
        <v>1.8</v>
      </c>
      <c r="Q270" s="270"/>
      <c r="R270" s="270"/>
      <c r="S270" s="270"/>
      <c r="T270" s="270"/>
      <c r="U270" s="270"/>
    </row>
    <row r="271" spans="1:21" hidden="1" x14ac:dyDescent="0.25">
      <c r="A271" s="281" t="s">
        <v>169</v>
      </c>
      <c r="B271" s="282"/>
      <c r="C271" s="283" t="s">
        <v>993</v>
      </c>
      <c r="D271" s="284"/>
      <c r="E271" s="284"/>
      <c r="F271" s="30"/>
      <c r="G271" s="268"/>
      <c r="H271" s="268"/>
      <c r="I271" s="31"/>
      <c r="J271" s="268"/>
      <c r="K271" s="268"/>
      <c r="L271" s="268"/>
      <c r="M271" s="268"/>
      <c r="N271" s="268"/>
      <c r="O271" s="268"/>
      <c r="P271" s="270"/>
      <c r="Q271" s="270"/>
      <c r="R271" s="270"/>
      <c r="S271" s="270"/>
      <c r="T271" s="270"/>
      <c r="U271" s="270"/>
    </row>
    <row r="272" spans="1:21" hidden="1" x14ac:dyDescent="0.25">
      <c r="A272" s="264" t="s">
        <v>170</v>
      </c>
      <c r="B272" s="265"/>
      <c r="C272" s="266" t="s">
        <v>994</v>
      </c>
      <c r="D272" s="267"/>
      <c r="E272" s="267"/>
      <c r="F272" s="32" t="s">
        <v>1813</v>
      </c>
      <c r="G272" s="269">
        <v>1.78</v>
      </c>
      <c r="H272" s="268"/>
      <c r="I272" s="27">
        <v>1.78</v>
      </c>
      <c r="J272" s="269">
        <v>0.62</v>
      </c>
      <c r="K272" s="268"/>
      <c r="L272" s="268"/>
      <c r="M272" s="268"/>
      <c r="N272" s="268"/>
      <c r="O272" s="268"/>
      <c r="P272" s="175">
        <v>2.4</v>
      </c>
      <c r="Q272" s="270"/>
      <c r="R272" s="270"/>
      <c r="S272" s="270"/>
      <c r="T272" s="270"/>
      <c r="U272" s="270"/>
    </row>
    <row r="273" spans="1:21" ht="22.5" hidden="1" x14ac:dyDescent="0.25">
      <c r="A273" s="264" t="s">
        <v>171</v>
      </c>
      <c r="B273" s="265"/>
      <c r="C273" s="266" t="s">
        <v>1871</v>
      </c>
      <c r="D273" s="267"/>
      <c r="E273" s="267"/>
      <c r="F273" s="32" t="s">
        <v>1814</v>
      </c>
      <c r="G273" s="269">
        <v>0.21</v>
      </c>
      <c r="H273" s="268"/>
      <c r="I273" s="27">
        <v>0.21</v>
      </c>
      <c r="J273" s="269">
        <v>0.01</v>
      </c>
      <c r="K273" s="268"/>
      <c r="L273" s="268"/>
      <c r="M273" s="268"/>
      <c r="N273" s="268"/>
      <c r="O273" s="268"/>
      <c r="P273" s="175">
        <v>0.22</v>
      </c>
      <c r="Q273" s="270"/>
      <c r="R273" s="270"/>
      <c r="S273" s="270"/>
      <c r="T273" s="270"/>
      <c r="U273" s="270"/>
    </row>
    <row r="274" spans="1:21" s="35" customFormat="1" ht="14.25" hidden="1" x14ac:dyDescent="0.25">
      <c r="A274" s="281"/>
      <c r="B274" s="282"/>
      <c r="C274" s="283" t="s">
        <v>1856</v>
      </c>
      <c r="D274" s="284"/>
      <c r="E274" s="284"/>
      <c r="F274" s="38"/>
      <c r="G274" s="285">
        <f>G272+G273</f>
        <v>1.99</v>
      </c>
      <c r="H274" s="286"/>
      <c r="I274" s="34">
        <f>I272+I273</f>
        <v>1.99</v>
      </c>
      <c r="J274" s="285">
        <f>J272+J273</f>
        <v>0.63</v>
      </c>
      <c r="K274" s="286"/>
      <c r="L274" s="286"/>
      <c r="M274" s="286"/>
      <c r="N274" s="286"/>
      <c r="O274" s="286"/>
      <c r="P274" s="175">
        <f>P272+P273</f>
        <v>2.62</v>
      </c>
      <c r="Q274" s="270"/>
      <c r="R274" s="270"/>
      <c r="S274" s="270"/>
      <c r="T274" s="270"/>
      <c r="U274" s="270"/>
    </row>
    <row r="275" spans="1:21" hidden="1" x14ac:dyDescent="0.25">
      <c r="A275" s="281" t="s">
        <v>172</v>
      </c>
      <c r="B275" s="282"/>
      <c r="C275" s="283" t="s">
        <v>995</v>
      </c>
      <c r="D275" s="284"/>
      <c r="E275" s="284"/>
      <c r="F275" s="30"/>
      <c r="G275" s="268"/>
      <c r="H275" s="268"/>
      <c r="I275" s="31"/>
      <c r="J275" s="268"/>
      <c r="K275" s="268"/>
      <c r="L275" s="268"/>
      <c r="M275" s="268"/>
      <c r="N275" s="268"/>
      <c r="O275" s="268"/>
      <c r="P275" s="270"/>
      <c r="Q275" s="270"/>
      <c r="R275" s="270"/>
      <c r="S275" s="270"/>
      <c r="T275" s="270"/>
      <c r="U275" s="270"/>
    </row>
    <row r="276" spans="1:21" hidden="1" x14ac:dyDescent="0.25">
      <c r="A276" s="264" t="s">
        <v>173</v>
      </c>
      <c r="B276" s="265"/>
      <c r="C276" s="266" t="s">
        <v>996</v>
      </c>
      <c r="D276" s="267"/>
      <c r="E276" s="267"/>
      <c r="F276" s="32" t="s">
        <v>1813</v>
      </c>
      <c r="G276" s="269">
        <v>1.1499999999999999</v>
      </c>
      <c r="H276" s="268"/>
      <c r="I276" s="27">
        <v>1.1499999999999999</v>
      </c>
      <c r="J276" s="269">
        <v>0.34</v>
      </c>
      <c r="K276" s="268"/>
      <c r="L276" s="268"/>
      <c r="M276" s="268"/>
      <c r="N276" s="268"/>
      <c r="O276" s="268"/>
      <c r="P276" s="175">
        <v>1.49</v>
      </c>
      <c r="Q276" s="270"/>
      <c r="R276" s="270"/>
      <c r="S276" s="270"/>
      <c r="T276" s="270"/>
      <c r="U276" s="270"/>
    </row>
    <row r="277" spans="1:21" ht="22.5" hidden="1" x14ac:dyDescent="0.25">
      <c r="A277" s="264" t="s">
        <v>174</v>
      </c>
      <c r="B277" s="265"/>
      <c r="C277" s="266" t="s">
        <v>1871</v>
      </c>
      <c r="D277" s="267"/>
      <c r="E277" s="267"/>
      <c r="F277" s="32" t="s">
        <v>1814</v>
      </c>
      <c r="G277" s="269">
        <v>0.21</v>
      </c>
      <c r="H277" s="268"/>
      <c r="I277" s="27">
        <v>0.21</v>
      </c>
      <c r="J277" s="269">
        <v>0.01</v>
      </c>
      <c r="K277" s="268"/>
      <c r="L277" s="268"/>
      <c r="M277" s="268"/>
      <c r="N277" s="268"/>
      <c r="O277" s="268"/>
      <c r="P277" s="175">
        <v>0.22</v>
      </c>
      <c r="Q277" s="270"/>
      <c r="R277" s="270"/>
      <c r="S277" s="270"/>
      <c r="T277" s="270"/>
      <c r="U277" s="270"/>
    </row>
    <row r="278" spans="1:21" s="35" customFormat="1" ht="14.25" hidden="1" x14ac:dyDescent="0.25">
      <c r="A278" s="281"/>
      <c r="B278" s="282"/>
      <c r="C278" s="283" t="s">
        <v>1856</v>
      </c>
      <c r="D278" s="284"/>
      <c r="E278" s="284"/>
      <c r="F278" s="38"/>
      <c r="G278" s="285">
        <f>G276+G277</f>
        <v>1.3599999999999999</v>
      </c>
      <c r="H278" s="286"/>
      <c r="I278" s="34">
        <f>I276+I277</f>
        <v>1.3599999999999999</v>
      </c>
      <c r="J278" s="285">
        <f>J276+J277</f>
        <v>0.35000000000000003</v>
      </c>
      <c r="K278" s="286"/>
      <c r="L278" s="286"/>
      <c r="M278" s="286"/>
      <c r="N278" s="286"/>
      <c r="O278" s="286"/>
      <c r="P278" s="175">
        <f>P276+P277</f>
        <v>1.71</v>
      </c>
      <c r="Q278" s="270"/>
      <c r="R278" s="270"/>
      <c r="S278" s="270"/>
      <c r="T278" s="270"/>
      <c r="U278" s="270"/>
    </row>
    <row r="279" spans="1:21" hidden="1" x14ac:dyDescent="0.25">
      <c r="A279" s="281" t="s">
        <v>175</v>
      </c>
      <c r="B279" s="282"/>
      <c r="C279" s="283" t="s">
        <v>997</v>
      </c>
      <c r="D279" s="284"/>
      <c r="E279" s="284"/>
      <c r="F279" s="30"/>
      <c r="G279" s="268"/>
      <c r="H279" s="268"/>
      <c r="I279" s="31"/>
      <c r="J279" s="268"/>
      <c r="K279" s="268"/>
      <c r="L279" s="268"/>
      <c r="M279" s="268"/>
      <c r="N279" s="268"/>
      <c r="O279" s="268"/>
      <c r="P279" s="270"/>
      <c r="Q279" s="270"/>
      <c r="R279" s="270"/>
      <c r="S279" s="270"/>
      <c r="T279" s="270"/>
      <c r="U279" s="270"/>
    </row>
    <row r="280" spans="1:21" hidden="1" x14ac:dyDescent="0.25">
      <c r="A280" s="264" t="s">
        <v>176</v>
      </c>
      <c r="B280" s="265"/>
      <c r="C280" s="266" t="s">
        <v>998</v>
      </c>
      <c r="D280" s="267"/>
      <c r="E280" s="267"/>
      <c r="F280" s="32" t="s">
        <v>1813</v>
      </c>
      <c r="G280" s="269">
        <v>0.52</v>
      </c>
      <c r="H280" s="268"/>
      <c r="I280" s="27">
        <v>0.52</v>
      </c>
      <c r="J280" s="269">
        <v>16.149999999999999</v>
      </c>
      <c r="K280" s="268"/>
      <c r="L280" s="268"/>
      <c r="M280" s="268"/>
      <c r="N280" s="268"/>
      <c r="O280" s="268"/>
      <c r="P280" s="175">
        <v>16.670000000000002</v>
      </c>
      <c r="Q280" s="270"/>
      <c r="R280" s="270"/>
      <c r="S280" s="270"/>
      <c r="T280" s="270"/>
      <c r="U280" s="270"/>
    </row>
    <row r="281" spans="1:21" ht="22.5" hidden="1" x14ac:dyDescent="0.25">
      <c r="A281" s="264" t="s">
        <v>177</v>
      </c>
      <c r="B281" s="265"/>
      <c r="C281" s="266" t="s">
        <v>1871</v>
      </c>
      <c r="D281" s="267"/>
      <c r="E281" s="267"/>
      <c r="F281" s="32" t="s">
        <v>1814</v>
      </c>
      <c r="G281" s="269">
        <v>0.21</v>
      </c>
      <c r="H281" s="268"/>
      <c r="I281" s="27">
        <v>0.21</v>
      </c>
      <c r="J281" s="269">
        <v>0.01</v>
      </c>
      <c r="K281" s="268"/>
      <c r="L281" s="268"/>
      <c r="M281" s="268"/>
      <c r="N281" s="268"/>
      <c r="O281" s="268"/>
      <c r="P281" s="175">
        <v>0.22</v>
      </c>
      <c r="Q281" s="270"/>
      <c r="R281" s="270"/>
      <c r="S281" s="270"/>
      <c r="T281" s="270"/>
      <c r="U281" s="270"/>
    </row>
    <row r="282" spans="1:21" s="35" customFormat="1" ht="14.25" hidden="1" x14ac:dyDescent="0.25">
      <c r="A282" s="281"/>
      <c r="B282" s="282"/>
      <c r="C282" s="283" t="s">
        <v>1856</v>
      </c>
      <c r="D282" s="284"/>
      <c r="E282" s="284"/>
      <c r="F282" s="38"/>
      <c r="G282" s="285">
        <f>G280+G281</f>
        <v>0.73</v>
      </c>
      <c r="H282" s="286"/>
      <c r="I282" s="34">
        <f>I280+I281</f>
        <v>0.73</v>
      </c>
      <c r="J282" s="285">
        <f>J280+J281</f>
        <v>16.16</v>
      </c>
      <c r="K282" s="286"/>
      <c r="L282" s="286"/>
      <c r="M282" s="286"/>
      <c r="N282" s="286"/>
      <c r="O282" s="286"/>
      <c r="P282" s="175">
        <f>P280+P281</f>
        <v>16.89</v>
      </c>
      <c r="Q282" s="270"/>
      <c r="R282" s="270"/>
      <c r="S282" s="270"/>
      <c r="T282" s="270"/>
      <c r="U282" s="270"/>
    </row>
    <row r="283" spans="1:21" hidden="1" x14ac:dyDescent="0.25">
      <c r="A283" s="281" t="s">
        <v>56</v>
      </c>
      <c r="B283" s="282"/>
      <c r="C283" s="283" t="s">
        <v>999</v>
      </c>
      <c r="D283" s="284"/>
      <c r="E283" s="284"/>
      <c r="F283" s="30"/>
      <c r="G283" s="268"/>
      <c r="H283" s="268"/>
      <c r="I283" s="31"/>
      <c r="J283" s="268"/>
      <c r="K283" s="268"/>
      <c r="L283" s="268"/>
      <c r="M283" s="268"/>
      <c r="N283" s="268"/>
      <c r="O283" s="268"/>
      <c r="P283" s="270"/>
      <c r="Q283" s="270"/>
      <c r="R283" s="270"/>
      <c r="S283" s="270"/>
      <c r="T283" s="270"/>
      <c r="U283" s="270"/>
    </row>
    <row r="284" spans="1:21" hidden="1" x14ac:dyDescent="0.25">
      <c r="A284" s="281" t="s">
        <v>178</v>
      </c>
      <c r="B284" s="282"/>
      <c r="C284" s="283" t="s">
        <v>999</v>
      </c>
      <c r="D284" s="284"/>
      <c r="E284" s="284"/>
      <c r="F284" s="30"/>
      <c r="G284" s="268"/>
      <c r="H284" s="268"/>
      <c r="I284" s="31"/>
      <c r="J284" s="268"/>
      <c r="K284" s="268"/>
      <c r="L284" s="268"/>
      <c r="M284" s="268"/>
      <c r="N284" s="268"/>
      <c r="O284" s="268"/>
      <c r="P284" s="270"/>
      <c r="Q284" s="270"/>
      <c r="R284" s="270"/>
      <c r="S284" s="270"/>
      <c r="T284" s="270"/>
      <c r="U284" s="270"/>
    </row>
    <row r="285" spans="1:21" hidden="1" x14ac:dyDescent="0.25">
      <c r="A285" s="264" t="s">
        <v>179</v>
      </c>
      <c r="B285" s="265"/>
      <c r="C285" s="266" t="s">
        <v>1000</v>
      </c>
      <c r="D285" s="267"/>
      <c r="E285" s="267"/>
      <c r="F285" s="32" t="s">
        <v>1813</v>
      </c>
      <c r="G285" s="269">
        <v>1.05</v>
      </c>
      <c r="H285" s="268"/>
      <c r="I285" s="27">
        <v>1.05</v>
      </c>
      <c r="J285" s="269">
        <v>0.32</v>
      </c>
      <c r="K285" s="268"/>
      <c r="L285" s="268"/>
      <c r="M285" s="268"/>
      <c r="N285" s="268"/>
      <c r="O285" s="268"/>
      <c r="P285" s="175">
        <v>1.37</v>
      </c>
      <c r="Q285" s="270"/>
      <c r="R285" s="270"/>
      <c r="S285" s="270"/>
      <c r="T285" s="270"/>
      <c r="U285" s="270"/>
    </row>
    <row r="286" spans="1:21" ht="22.5" hidden="1" x14ac:dyDescent="0.25">
      <c r="A286" s="264" t="s">
        <v>180</v>
      </c>
      <c r="B286" s="265"/>
      <c r="C286" s="266" t="s">
        <v>1871</v>
      </c>
      <c r="D286" s="267"/>
      <c r="E286" s="267"/>
      <c r="F286" s="32" t="s">
        <v>1814</v>
      </c>
      <c r="G286" s="269">
        <v>0.21</v>
      </c>
      <c r="H286" s="268"/>
      <c r="I286" s="27">
        <v>0.21</v>
      </c>
      <c r="J286" s="269">
        <v>0.01</v>
      </c>
      <c r="K286" s="268"/>
      <c r="L286" s="268"/>
      <c r="M286" s="268"/>
      <c r="N286" s="268"/>
      <c r="O286" s="268"/>
      <c r="P286" s="175">
        <v>0.22</v>
      </c>
      <c r="Q286" s="270"/>
      <c r="R286" s="270"/>
      <c r="S286" s="270"/>
      <c r="T286" s="270"/>
      <c r="U286" s="270"/>
    </row>
    <row r="287" spans="1:21" s="35" customFormat="1" ht="14.25" hidden="1" x14ac:dyDescent="0.25">
      <c r="A287" s="281"/>
      <c r="B287" s="282"/>
      <c r="C287" s="283" t="s">
        <v>1856</v>
      </c>
      <c r="D287" s="284"/>
      <c r="E287" s="284"/>
      <c r="F287" s="38"/>
      <c r="G287" s="285">
        <f>G285+G286</f>
        <v>1.26</v>
      </c>
      <c r="H287" s="286"/>
      <c r="I287" s="34">
        <f>I285+I286</f>
        <v>1.26</v>
      </c>
      <c r="J287" s="285">
        <f>J285+J286</f>
        <v>0.33</v>
      </c>
      <c r="K287" s="286"/>
      <c r="L287" s="286"/>
      <c r="M287" s="286"/>
      <c r="N287" s="286"/>
      <c r="O287" s="286"/>
      <c r="P287" s="175">
        <f>P285+P286</f>
        <v>1.59</v>
      </c>
      <c r="Q287" s="270"/>
      <c r="R287" s="270"/>
      <c r="S287" s="270"/>
      <c r="T287" s="270"/>
      <c r="U287" s="270"/>
    </row>
    <row r="288" spans="1:21" hidden="1" x14ac:dyDescent="0.25">
      <c r="A288" s="281" t="s">
        <v>57</v>
      </c>
      <c r="B288" s="282"/>
      <c r="C288" s="283" t="s">
        <v>1001</v>
      </c>
      <c r="D288" s="284"/>
      <c r="E288" s="284"/>
      <c r="F288" s="30"/>
      <c r="G288" s="268"/>
      <c r="H288" s="268"/>
      <c r="I288" s="31"/>
      <c r="J288" s="268"/>
      <c r="K288" s="268"/>
      <c r="L288" s="268"/>
      <c r="M288" s="268"/>
      <c r="N288" s="268"/>
      <c r="O288" s="268"/>
      <c r="P288" s="270"/>
      <c r="Q288" s="270"/>
      <c r="R288" s="270"/>
      <c r="S288" s="270"/>
      <c r="T288" s="270"/>
      <c r="U288" s="270"/>
    </row>
    <row r="289" spans="1:21" hidden="1" x14ac:dyDescent="0.25">
      <c r="A289" s="281" t="s">
        <v>181</v>
      </c>
      <c r="B289" s="282"/>
      <c r="C289" s="283" t="s">
        <v>1002</v>
      </c>
      <c r="D289" s="284"/>
      <c r="E289" s="284"/>
      <c r="F289" s="30"/>
      <c r="G289" s="268"/>
      <c r="H289" s="268"/>
      <c r="I289" s="31"/>
      <c r="J289" s="268"/>
      <c r="K289" s="268"/>
      <c r="L289" s="268"/>
      <c r="M289" s="268"/>
      <c r="N289" s="268"/>
      <c r="O289" s="268"/>
      <c r="P289" s="270"/>
      <c r="Q289" s="270"/>
      <c r="R289" s="270"/>
      <c r="S289" s="270"/>
      <c r="T289" s="270"/>
      <c r="U289" s="270"/>
    </row>
    <row r="290" spans="1:21" hidden="1" x14ac:dyDescent="0.25">
      <c r="A290" s="264" t="s">
        <v>182</v>
      </c>
      <c r="B290" s="265"/>
      <c r="C290" s="266" t="s">
        <v>1003</v>
      </c>
      <c r="D290" s="267"/>
      <c r="E290" s="267"/>
      <c r="F290" s="32" t="s">
        <v>1813</v>
      </c>
      <c r="G290" s="269">
        <v>0.37</v>
      </c>
      <c r="H290" s="268"/>
      <c r="I290" s="27">
        <v>0.37</v>
      </c>
      <c r="J290" s="269">
        <v>0.01</v>
      </c>
      <c r="K290" s="268"/>
      <c r="L290" s="268"/>
      <c r="M290" s="268"/>
      <c r="N290" s="268"/>
      <c r="O290" s="268"/>
      <c r="P290" s="175">
        <v>0.38</v>
      </c>
      <c r="Q290" s="270"/>
      <c r="R290" s="270"/>
      <c r="S290" s="270"/>
      <c r="T290" s="270"/>
      <c r="U290" s="270"/>
    </row>
    <row r="291" spans="1:21" hidden="1" x14ac:dyDescent="0.25">
      <c r="A291" s="264" t="s">
        <v>183</v>
      </c>
      <c r="B291" s="265"/>
      <c r="C291" s="266" t="s">
        <v>1004</v>
      </c>
      <c r="D291" s="267"/>
      <c r="E291" s="267"/>
      <c r="F291" s="32" t="s">
        <v>1813</v>
      </c>
      <c r="G291" s="269">
        <v>0.31</v>
      </c>
      <c r="H291" s="268"/>
      <c r="I291" s="27">
        <v>0.31</v>
      </c>
      <c r="J291" s="269">
        <v>0.09</v>
      </c>
      <c r="K291" s="268"/>
      <c r="L291" s="268"/>
      <c r="M291" s="268"/>
      <c r="N291" s="268"/>
      <c r="O291" s="268"/>
      <c r="P291" s="175">
        <v>0.4</v>
      </c>
      <c r="Q291" s="270"/>
      <c r="R291" s="270"/>
      <c r="S291" s="270"/>
      <c r="T291" s="270"/>
      <c r="U291" s="270"/>
    </row>
    <row r="292" spans="1:21" hidden="1" x14ac:dyDescent="0.25">
      <c r="A292" s="264" t="s">
        <v>184</v>
      </c>
      <c r="B292" s="265"/>
      <c r="C292" s="266" t="s">
        <v>1005</v>
      </c>
      <c r="D292" s="267"/>
      <c r="E292" s="267"/>
      <c r="F292" s="32" t="s">
        <v>1813</v>
      </c>
      <c r="G292" s="269">
        <v>0.67</v>
      </c>
      <c r="H292" s="268"/>
      <c r="I292" s="27">
        <v>0.67</v>
      </c>
      <c r="J292" s="269">
        <v>0.2</v>
      </c>
      <c r="K292" s="268"/>
      <c r="L292" s="268"/>
      <c r="M292" s="268"/>
      <c r="N292" s="268"/>
      <c r="O292" s="268"/>
      <c r="P292" s="175">
        <v>0.87</v>
      </c>
      <c r="Q292" s="270"/>
      <c r="R292" s="270"/>
      <c r="S292" s="270"/>
      <c r="T292" s="270"/>
      <c r="U292" s="270"/>
    </row>
    <row r="293" spans="1:21" hidden="1" x14ac:dyDescent="0.25">
      <c r="A293" s="264" t="s">
        <v>185</v>
      </c>
      <c r="B293" s="265"/>
      <c r="C293" s="266" t="s">
        <v>1006</v>
      </c>
      <c r="D293" s="267"/>
      <c r="E293" s="267"/>
      <c r="F293" s="32" t="s">
        <v>1813</v>
      </c>
      <c r="G293" s="269">
        <v>1.89</v>
      </c>
      <c r="H293" s="268"/>
      <c r="I293" s="27">
        <v>1.89</v>
      </c>
      <c r="J293" s="269">
        <v>0.31</v>
      </c>
      <c r="K293" s="268"/>
      <c r="L293" s="268"/>
      <c r="M293" s="268"/>
      <c r="N293" s="268"/>
      <c r="O293" s="268"/>
      <c r="P293" s="175">
        <v>2.2000000000000002</v>
      </c>
      <c r="Q293" s="270"/>
      <c r="R293" s="270"/>
      <c r="S293" s="270"/>
      <c r="T293" s="270"/>
      <c r="U293" s="270"/>
    </row>
    <row r="294" spans="1:21" hidden="1" x14ac:dyDescent="0.25">
      <c r="A294" s="264" t="s">
        <v>186</v>
      </c>
      <c r="B294" s="265"/>
      <c r="C294" s="266" t="s">
        <v>1007</v>
      </c>
      <c r="D294" s="267"/>
      <c r="E294" s="267"/>
      <c r="F294" s="32" t="s">
        <v>1813</v>
      </c>
      <c r="G294" s="269">
        <v>1.26</v>
      </c>
      <c r="H294" s="268"/>
      <c r="I294" s="27">
        <v>1.26</v>
      </c>
      <c r="J294" s="269">
        <v>0.3</v>
      </c>
      <c r="K294" s="268"/>
      <c r="L294" s="268"/>
      <c r="M294" s="268"/>
      <c r="N294" s="268"/>
      <c r="O294" s="268"/>
      <c r="P294" s="175">
        <v>1.56</v>
      </c>
      <c r="Q294" s="270"/>
      <c r="R294" s="270"/>
      <c r="S294" s="270"/>
      <c r="T294" s="270"/>
      <c r="U294" s="270"/>
    </row>
    <row r="295" spans="1:21" hidden="1" x14ac:dyDescent="0.25">
      <c r="A295" s="264" t="s">
        <v>187</v>
      </c>
      <c r="B295" s="265"/>
      <c r="C295" s="266" t="s">
        <v>1008</v>
      </c>
      <c r="D295" s="267"/>
      <c r="E295" s="267"/>
      <c r="F295" s="32" t="s">
        <v>1813</v>
      </c>
      <c r="G295" s="269">
        <v>0.78</v>
      </c>
      <c r="H295" s="268"/>
      <c r="I295" s="27">
        <v>0.78</v>
      </c>
      <c r="J295" s="269">
        <v>0.09</v>
      </c>
      <c r="K295" s="268"/>
      <c r="L295" s="268"/>
      <c r="M295" s="268"/>
      <c r="N295" s="268"/>
      <c r="O295" s="268"/>
      <c r="P295" s="175">
        <v>0.87</v>
      </c>
      <c r="Q295" s="270"/>
      <c r="R295" s="270"/>
      <c r="S295" s="270"/>
      <c r="T295" s="270"/>
      <c r="U295" s="270"/>
    </row>
    <row r="296" spans="1:21" hidden="1" x14ac:dyDescent="0.25">
      <c r="A296" s="264" t="s">
        <v>188</v>
      </c>
      <c r="B296" s="265"/>
      <c r="C296" s="266" t="s">
        <v>1009</v>
      </c>
      <c r="D296" s="267"/>
      <c r="E296" s="267"/>
      <c r="F296" s="32" t="s">
        <v>1816</v>
      </c>
      <c r="G296" s="269">
        <v>0.12</v>
      </c>
      <c r="H296" s="268"/>
      <c r="I296" s="27">
        <v>0.12</v>
      </c>
      <c r="J296" s="269">
        <v>0.15</v>
      </c>
      <c r="K296" s="268"/>
      <c r="L296" s="268"/>
      <c r="M296" s="268"/>
      <c r="N296" s="268"/>
      <c r="O296" s="268"/>
      <c r="P296" s="175">
        <v>0.27</v>
      </c>
      <c r="Q296" s="270"/>
      <c r="R296" s="270"/>
      <c r="S296" s="270"/>
      <c r="T296" s="270"/>
      <c r="U296" s="270"/>
    </row>
    <row r="297" spans="1:21" ht="22.5" hidden="1" x14ac:dyDescent="0.25">
      <c r="A297" s="264" t="s">
        <v>189</v>
      </c>
      <c r="B297" s="265"/>
      <c r="C297" s="266" t="s">
        <v>1871</v>
      </c>
      <c r="D297" s="267"/>
      <c r="E297" s="267"/>
      <c r="F297" s="32" t="s">
        <v>1814</v>
      </c>
      <c r="G297" s="269">
        <v>0.21</v>
      </c>
      <c r="H297" s="268"/>
      <c r="I297" s="27">
        <v>0.21</v>
      </c>
      <c r="J297" s="269">
        <v>0.01</v>
      </c>
      <c r="K297" s="268"/>
      <c r="L297" s="268"/>
      <c r="M297" s="268"/>
      <c r="N297" s="268"/>
      <c r="O297" s="268"/>
      <c r="P297" s="175">
        <v>0.22</v>
      </c>
      <c r="Q297" s="270"/>
      <c r="R297" s="270"/>
      <c r="S297" s="270"/>
      <c r="T297" s="270"/>
      <c r="U297" s="270"/>
    </row>
    <row r="298" spans="1:21" s="35" customFormat="1" ht="14.25" hidden="1" x14ac:dyDescent="0.25">
      <c r="A298" s="281"/>
      <c r="B298" s="282"/>
      <c r="C298" s="296" t="s">
        <v>1856</v>
      </c>
      <c r="D298" s="297"/>
      <c r="E298" s="297"/>
      <c r="F298" s="33"/>
      <c r="G298" s="285">
        <f>G290+G291+G292+G293+G294+G295+G296+G297</f>
        <v>5.61</v>
      </c>
      <c r="H298" s="286"/>
      <c r="I298" s="34">
        <f>I290+I291+I292+I293+I294+I295+I296+I297</f>
        <v>5.61</v>
      </c>
      <c r="J298" s="285">
        <f>J290+J291+J292+J293+J294+J295+J296+J297</f>
        <v>1.1599999999999999</v>
      </c>
      <c r="K298" s="286"/>
      <c r="L298" s="286"/>
      <c r="M298" s="286"/>
      <c r="N298" s="286"/>
      <c r="O298" s="286"/>
      <c r="P298" s="175">
        <f>P290+P291+P292+P294+P293+P295+P296+P297</f>
        <v>6.7700000000000005</v>
      </c>
      <c r="Q298" s="270"/>
      <c r="R298" s="270"/>
      <c r="S298" s="270"/>
      <c r="T298" s="270"/>
      <c r="U298" s="270"/>
    </row>
    <row r="299" spans="1:21" hidden="1" x14ac:dyDescent="0.25">
      <c r="A299" s="273">
        <v>2</v>
      </c>
      <c r="B299" s="274"/>
      <c r="C299" s="275" t="s">
        <v>1010</v>
      </c>
      <c r="D299" s="276"/>
      <c r="E299" s="276"/>
      <c r="F299" s="28"/>
      <c r="G299" s="277"/>
      <c r="H299" s="277"/>
      <c r="I299" s="29"/>
      <c r="J299" s="277"/>
      <c r="K299" s="277"/>
      <c r="L299" s="277"/>
      <c r="M299" s="277"/>
      <c r="N299" s="277"/>
      <c r="O299" s="277"/>
      <c r="P299" s="278"/>
      <c r="Q299" s="278"/>
      <c r="R299" s="278"/>
      <c r="S299" s="278"/>
      <c r="T299" s="278"/>
      <c r="U299" s="278"/>
    </row>
    <row r="300" spans="1:21" hidden="1" x14ac:dyDescent="0.25">
      <c r="A300" s="281" t="s">
        <v>61</v>
      </c>
      <c r="B300" s="282"/>
      <c r="C300" s="283" t="s">
        <v>1011</v>
      </c>
      <c r="D300" s="284"/>
      <c r="E300" s="284"/>
      <c r="F300" s="30"/>
      <c r="G300" s="268"/>
      <c r="H300" s="268"/>
      <c r="I300" s="31"/>
      <c r="J300" s="268"/>
      <c r="K300" s="268"/>
      <c r="L300" s="268"/>
      <c r="M300" s="268"/>
      <c r="N300" s="268"/>
      <c r="O300" s="268"/>
      <c r="P300" s="270"/>
      <c r="Q300" s="270"/>
      <c r="R300" s="270"/>
      <c r="S300" s="270"/>
      <c r="T300" s="270"/>
      <c r="U300" s="270"/>
    </row>
    <row r="301" spans="1:21" hidden="1" x14ac:dyDescent="0.25">
      <c r="A301" s="264" t="s">
        <v>190</v>
      </c>
      <c r="B301" s="265"/>
      <c r="C301" s="266" t="s">
        <v>833</v>
      </c>
      <c r="D301" s="267"/>
      <c r="E301" s="267"/>
      <c r="F301" s="32" t="s">
        <v>1813</v>
      </c>
      <c r="G301" s="269">
        <v>0.34</v>
      </c>
      <c r="H301" s="268"/>
      <c r="I301" s="27">
        <v>0.34</v>
      </c>
      <c r="J301" s="269">
        <v>0.06</v>
      </c>
      <c r="K301" s="268"/>
      <c r="L301" s="268"/>
      <c r="M301" s="268"/>
      <c r="N301" s="268"/>
      <c r="O301" s="268"/>
      <c r="P301" s="175">
        <v>0.4</v>
      </c>
      <c r="Q301" s="270"/>
      <c r="R301" s="270"/>
      <c r="S301" s="270"/>
      <c r="T301" s="270"/>
      <c r="U301" s="270"/>
    </row>
    <row r="302" spans="1:21" hidden="1" x14ac:dyDescent="0.25">
      <c r="A302" s="264" t="s">
        <v>191</v>
      </c>
      <c r="B302" s="265"/>
      <c r="C302" s="266" t="s">
        <v>834</v>
      </c>
      <c r="D302" s="267"/>
      <c r="E302" s="267"/>
      <c r="F302" s="32" t="s">
        <v>1813</v>
      </c>
      <c r="G302" s="269">
        <v>0.42</v>
      </c>
      <c r="H302" s="268"/>
      <c r="I302" s="27">
        <v>0.42</v>
      </c>
      <c r="J302" s="269">
        <v>0.06</v>
      </c>
      <c r="K302" s="268"/>
      <c r="L302" s="268"/>
      <c r="M302" s="268"/>
      <c r="N302" s="268"/>
      <c r="O302" s="268"/>
      <c r="P302" s="175">
        <v>0.48</v>
      </c>
      <c r="Q302" s="270"/>
      <c r="R302" s="270"/>
      <c r="S302" s="270"/>
      <c r="T302" s="270"/>
      <c r="U302" s="270"/>
    </row>
    <row r="303" spans="1:21" hidden="1" x14ac:dyDescent="0.25">
      <c r="A303" s="264" t="s">
        <v>192</v>
      </c>
      <c r="B303" s="265"/>
      <c r="C303" s="266" t="s">
        <v>835</v>
      </c>
      <c r="D303" s="267"/>
      <c r="E303" s="267"/>
      <c r="F303" s="32" t="s">
        <v>1813</v>
      </c>
      <c r="G303" s="269">
        <v>0.21</v>
      </c>
      <c r="H303" s="268"/>
      <c r="I303" s="27">
        <v>0.21</v>
      </c>
      <c r="J303" s="268"/>
      <c r="K303" s="268"/>
      <c r="L303" s="268"/>
      <c r="M303" s="268"/>
      <c r="N303" s="268"/>
      <c r="O303" s="268"/>
      <c r="P303" s="175">
        <v>0.21</v>
      </c>
      <c r="Q303" s="270"/>
      <c r="R303" s="270"/>
      <c r="S303" s="270"/>
      <c r="T303" s="270"/>
      <c r="U303" s="270"/>
    </row>
    <row r="304" spans="1:21" hidden="1" x14ac:dyDescent="0.25">
      <c r="A304" s="264" t="s">
        <v>193</v>
      </c>
      <c r="B304" s="265"/>
      <c r="C304" s="266" t="s">
        <v>836</v>
      </c>
      <c r="D304" s="267"/>
      <c r="E304" s="267"/>
      <c r="F304" s="32" t="s">
        <v>1815</v>
      </c>
      <c r="G304" s="269">
        <v>0.42</v>
      </c>
      <c r="H304" s="268"/>
      <c r="I304" s="27">
        <v>0.42</v>
      </c>
      <c r="J304" s="269">
        <v>0.81</v>
      </c>
      <c r="K304" s="268"/>
      <c r="L304" s="268"/>
      <c r="M304" s="268"/>
      <c r="N304" s="268"/>
      <c r="O304" s="268"/>
      <c r="P304" s="175">
        <v>1.23</v>
      </c>
      <c r="Q304" s="270"/>
      <c r="R304" s="270"/>
      <c r="S304" s="270"/>
      <c r="T304" s="270"/>
      <c r="U304" s="270"/>
    </row>
    <row r="305" spans="1:21" hidden="1" x14ac:dyDescent="0.25">
      <c r="A305" s="264" t="s">
        <v>194</v>
      </c>
      <c r="B305" s="265"/>
      <c r="C305" s="266" t="s">
        <v>837</v>
      </c>
      <c r="D305" s="267"/>
      <c r="E305" s="267"/>
      <c r="F305" s="32" t="s">
        <v>1816</v>
      </c>
      <c r="G305" s="269">
        <v>0.09</v>
      </c>
      <c r="H305" s="268"/>
      <c r="I305" s="27">
        <v>0.09</v>
      </c>
      <c r="J305" s="269">
        <v>0.68</v>
      </c>
      <c r="K305" s="268"/>
      <c r="L305" s="268"/>
      <c r="M305" s="268"/>
      <c r="N305" s="268"/>
      <c r="O305" s="268"/>
      <c r="P305" s="175">
        <v>0.77</v>
      </c>
      <c r="Q305" s="270"/>
      <c r="R305" s="270"/>
      <c r="S305" s="270"/>
      <c r="T305" s="270"/>
      <c r="U305" s="270"/>
    </row>
    <row r="306" spans="1:21" ht="22.5" hidden="1" x14ac:dyDescent="0.25">
      <c r="A306" s="264" t="s">
        <v>195</v>
      </c>
      <c r="B306" s="265"/>
      <c r="C306" s="266" t="s">
        <v>1871</v>
      </c>
      <c r="D306" s="267"/>
      <c r="E306" s="267"/>
      <c r="F306" s="32" t="s">
        <v>1814</v>
      </c>
      <c r="G306" s="269">
        <v>0.21</v>
      </c>
      <c r="H306" s="268"/>
      <c r="I306" s="27">
        <v>0.21</v>
      </c>
      <c r="J306" s="269">
        <v>0.01</v>
      </c>
      <c r="K306" s="268"/>
      <c r="L306" s="268"/>
      <c r="M306" s="268"/>
      <c r="N306" s="268"/>
      <c r="O306" s="268"/>
      <c r="P306" s="175">
        <v>0.22</v>
      </c>
      <c r="Q306" s="270"/>
      <c r="R306" s="270"/>
      <c r="S306" s="270"/>
      <c r="T306" s="270"/>
      <c r="U306" s="270"/>
    </row>
    <row r="307" spans="1:21" s="35" customFormat="1" ht="14.25" hidden="1" x14ac:dyDescent="0.25">
      <c r="A307" s="281"/>
      <c r="B307" s="282"/>
      <c r="C307" s="283" t="s">
        <v>1856</v>
      </c>
      <c r="D307" s="284"/>
      <c r="E307" s="284"/>
      <c r="F307" s="38"/>
      <c r="G307" s="285">
        <f>G301+G302+G303+G304+G305+G306</f>
        <v>1.69</v>
      </c>
      <c r="H307" s="286"/>
      <c r="I307" s="34">
        <f>I301+I302+I303+I304+I305+I306</f>
        <v>1.69</v>
      </c>
      <c r="J307" s="285">
        <f>J301+J302+J303+J304+J305+J306</f>
        <v>1.62</v>
      </c>
      <c r="K307" s="286"/>
      <c r="L307" s="286"/>
      <c r="M307" s="286"/>
      <c r="N307" s="286"/>
      <c r="O307" s="286"/>
      <c r="P307" s="175">
        <f>P301+P302+P303+P304+P305+P306</f>
        <v>3.3100000000000005</v>
      </c>
      <c r="Q307" s="270"/>
      <c r="R307" s="270"/>
      <c r="S307" s="270"/>
      <c r="T307" s="270"/>
      <c r="U307" s="270"/>
    </row>
    <row r="308" spans="1:21" hidden="1" x14ac:dyDescent="0.25">
      <c r="A308" s="281" t="s">
        <v>62</v>
      </c>
      <c r="B308" s="282"/>
      <c r="C308" s="283" t="s">
        <v>832</v>
      </c>
      <c r="D308" s="284"/>
      <c r="E308" s="284"/>
      <c r="F308" s="30"/>
      <c r="G308" s="268"/>
      <c r="H308" s="268"/>
      <c r="I308" s="31"/>
      <c r="J308" s="268"/>
      <c r="K308" s="268"/>
      <c r="L308" s="268"/>
      <c r="M308" s="268"/>
      <c r="N308" s="268"/>
      <c r="O308" s="268"/>
      <c r="P308" s="270"/>
      <c r="Q308" s="270"/>
      <c r="R308" s="270"/>
      <c r="S308" s="270"/>
      <c r="T308" s="270"/>
      <c r="U308" s="270"/>
    </row>
    <row r="309" spans="1:21" hidden="1" x14ac:dyDescent="0.25">
      <c r="A309" s="264" t="s">
        <v>196</v>
      </c>
      <c r="B309" s="265"/>
      <c r="C309" s="266" t="s">
        <v>833</v>
      </c>
      <c r="D309" s="267"/>
      <c r="E309" s="267"/>
      <c r="F309" s="32" t="s">
        <v>1813</v>
      </c>
      <c r="G309" s="269">
        <v>0.34</v>
      </c>
      <c r="H309" s="268"/>
      <c r="I309" s="27">
        <v>0.34</v>
      </c>
      <c r="J309" s="269">
        <v>0.06</v>
      </c>
      <c r="K309" s="268"/>
      <c r="L309" s="268"/>
      <c r="M309" s="268"/>
      <c r="N309" s="268"/>
      <c r="O309" s="268"/>
      <c r="P309" s="175">
        <v>0.4</v>
      </c>
      <c r="Q309" s="270"/>
      <c r="R309" s="270"/>
      <c r="S309" s="270"/>
      <c r="T309" s="270"/>
      <c r="U309" s="270"/>
    </row>
    <row r="310" spans="1:21" hidden="1" x14ac:dyDescent="0.25">
      <c r="A310" s="264" t="s">
        <v>197</v>
      </c>
      <c r="B310" s="265"/>
      <c r="C310" s="266" t="s">
        <v>834</v>
      </c>
      <c r="D310" s="267"/>
      <c r="E310" s="267"/>
      <c r="F310" s="32" t="s">
        <v>1813</v>
      </c>
      <c r="G310" s="269">
        <v>0.42</v>
      </c>
      <c r="H310" s="268"/>
      <c r="I310" s="27">
        <v>0.42</v>
      </c>
      <c r="J310" s="269">
        <v>0.06</v>
      </c>
      <c r="K310" s="268"/>
      <c r="L310" s="268"/>
      <c r="M310" s="268"/>
      <c r="N310" s="268"/>
      <c r="O310" s="268"/>
      <c r="P310" s="175">
        <v>0.48</v>
      </c>
      <c r="Q310" s="270"/>
      <c r="R310" s="270"/>
      <c r="S310" s="270"/>
      <c r="T310" s="270"/>
      <c r="U310" s="270"/>
    </row>
    <row r="311" spans="1:21" hidden="1" x14ac:dyDescent="0.25">
      <c r="A311" s="264" t="s">
        <v>198</v>
      </c>
      <c r="B311" s="265"/>
      <c r="C311" s="266" t="s">
        <v>835</v>
      </c>
      <c r="D311" s="267"/>
      <c r="E311" s="267"/>
      <c r="F311" s="32" t="s">
        <v>1813</v>
      </c>
      <c r="G311" s="269">
        <v>0.21</v>
      </c>
      <c r="H311" s="268"/>
      <c r="I311" s="27">
        <v>0.21</v>
      </c>
      <c r="J311" s="268"/>
      <c r="K311" s="268"/>
      <c r="L311" s="268"/>
      <c r="M311" s="268"/>
      <c r="N311" s="268"/>
      <c r="O311" s="268"/>
      <c r="P311" s="175">
        <v>0.21</v>
      </c>
      <c r="Q311" s="270"/>
      <c r="R311" s="270"/>
      <c r="S311" s="270"/>
      <c r="T311" s="270"/>
      <c r="U311" s="270"/>
    </row>
    <row r="312" spans="1:21" hidden="1" x14ac:dyDescent="0.25">
      <c r="A312" s="264" t="s">
        <v>199</v>
      </c>
      <c r="B312" s="265"/>
      <c r="C312" s="266" t="s">
        <v>836</v>
      </c>
      <c r="D312" s="267"/>
      <c r="E312" s="267"/>
      <c r="F312" s="32" t="s">
        <v>1815</v>
      </c>
      <c r="G312" s="269">
        <v>0.42</v>
      </c>
      <c r="H312" s="268"/>
      <c r="I312" s="27">
        <v>0.42</v>
      </c>
      <c r="J312" s="269">
        <v>0.81</v>
      </c>
      <c r="K312" s="268"/>
      <c r="L312" s="268"/>
      <c r="M312" s="268"/>
      <c r="N312" s="268"/>
      <c r="O312" s="268"/>
      <c r="P312" s="175">
        <v>1.23</v>
      </c>
      <c r="Q312" s="270"/>
      <c r="R312" s="270"/>
      <c r="S312" s="270"/>
      <c r="T312" s="270"/>
      <c r="U312" s="270"/>
    </row>
    <row r="313" spans="1:21" hidden="1" x14ac:dyDescent="0.25">
      <c r="A313" s="264" t="s">
        <v>200</v>
      </c>
      <c r="B313" s="265"/>
      <c r="C313" s="266" t="s">
        <v>837</v>
      </c>
      <c r="D313" s="267"/>
      <c r="E313" s="267"/>
      <c r="F313" s="32" t="s">
        <v>1816</v>
      </c>
      <c r="G313" s="269">
        <v>0.09</v>
      </c>
      <c r="H313" s="268"/>
      <c r="I313" s="27">
        <v>0.09</v>
      </c>
      <c r="J313" s="269">
        <v>0.68</v>
      </c>
      <c r="K313" s="268"/>
      <c r="L313" s="268"/>
      <c r="M313" s="268"/>
      <c r="N313" s="268"/>
      <c r="O313" s="268"/>
      <c r="P313" s="175">
        <v>0.77</v>
      </c>
      <c r="Q313" s="270"/>
      <c r="R313" s="270"/>
      <c r="S313" s="270"/>
      <c r="T313" s="270"/>
      <c r="U313" s="270"/>
    </row>
    <row r="314" spans="1:21" ht="22.5" hidden="1" x14ac:dyDescent="0.25">
      <c r="A314" s="264" t="s">
        <v>201</v>
      </c>
      <c r="B314" s="265"/>
      <c r="C314" s="266" t="s">
        <v>1871</v>
      </c>
      <c r="D314" s="267"/>
      <c r="E314" s="267"/>
      <c r="F314" s="32" t="s">
        <v>1814</v>
      </c>
      <c r="G314" s="269">
        <v>0.21</v>
      </c>
      <c r="H314" s="268"/>
      <c r="I314" s="27">
        <v>0.21</v>
      </c>
      <c r="J314" s="269">
        <v>0.01</v>
      </c>
      <c r="K314" s="268"/>
      <c r="L314" s="268"/>
      <c r="M314" s="268"/>
      <c r="N314" s="268"/>
      <c r="O314" s="268"/>
      <c r="P314" s="175">
        <v>0.22</v>
      </c>
      <c r="Q314" s="270"/>
      <c r="R314" s="270"/>
      <c r="S314" s="270"/>
      <c r="T314" s="270"/>
      <c r="U314" s="270"/>
    </row>
    <row r="315" spans="1:21" hidden="1" x14ac:dyDescent="0.25">
      <c r="A315" s="264" t="s">
        <v>202</v>
      </c>
      <c r="B315" s="265"/>
      <c r="C315" s="266" t="s">
        <v>838</v>
      </c>
      <c r="D315" s="267"/>
      <c r="E315" s="267"/>
      <c r="F315" s="32" t="s">
        <v>1813</v>
      </c>
      <c r="G315" s="269">
        <v>1.05</v>
      </c>
      <c r="H315" s="268"/>
      <c r="I315" s="27">
        <v>1.05</v>
      </c>
      <c r="J315" s="269">
        <v>0.08</v>
      </c>
      <c r="K315" s="268"/>
      <c r="L315" s="268"/>
      <c r="M315" s="268"/>
      <c r="N315" s="268"/>
      <c r="O315" s="268"/>
      <c r="P315" s="175">
        <v>1.1299999999999999</v>
      </c>
      <c r="Q315" s="270"/>
      <c r="R315" s="270"/>
      <c r="S315" s="270"/>
      <c r="T315" s="270"/>
      <c r="U315" s="270"/>
    </row>
    <row r="316" spans="1:21" hidden="1" x14ac:dyDescent="0.25">
      <c r="A316" s="264" t="s">
        <v>203</v>
      </c>
      <c r="B316" s="265"/>
      <c r="C316" s="266" t="s">
        <v>839</v>
      </c>
      <c r="D316" s="267"/>
      <c r="E316" s="267"/>
      <c r="F316" s="32" t="s">
        <v>1813</v>
      </c>
      <c r="G316" s="269">
        <v>0.84</v>
      </c>
      <c r="H316" s="268"/>
      <c r="I316" s="27">
        <v>0.84</v>
      </c>
      <c r="J316" s="269">
        <v>0.21</v>
      </c>
      <c r="K316" s="268"/>
      <c r="L316" s="268"/>
      <c r="M316" s="268"/>
      <c r="N316" s="268"/>
      <c r="O316" s="268"/>
      <c r="P316" s="175">
        <v>1.05</v>
      </c>
      <c r="Q316" s="270"/>
      <c r="R316" s="270"/>
      <c r="S316" s="270"/>
      <c r="T316" s="270"/>
      <c r="U316" s="270"/>
    </row>
    <row r="317" spans="1:21" s="35" customFormat="1" ht="14.25" hidden="1" x14ac:dyDescent="0.25">
      <c r="A317" s="281"/>
      <c r="B317" s="282"/>
      <c r="C317" s="283" t="s">
        <v>1856</v>
      </c>
      <c r="D317" s="284"/>
      <c r="E317" s="284"/>
      <c r="F317" s="38"/>
      <c r="G317" s="285">
        <f>SUM(G309:H316)</f>
        <v>3.58</v>
      </c>
      <c r="H317" s="286"/>
      <c r="I317" s="34">
        <f>SUM(I309:I316)</f>
        <v>3.58</v>
      </c>
      <c r="J317" s="285">
        <f>SUM(J309:M316)</f>
        <v>1.9100000000000001</v>
      </c>
      <c r="K317" s="286"/>
      <c r="L317" s="286"/>
      <c r="M317" s="286"/>
      <c r="N317" s="286"/>
      <c r="O317" s="286"/>
      <c r="P317" s="175">
        <f>SUM(P309:U316)</f>
        <v>5.49</v>
      </c>
      <c r="Q317" s="270"/>
      <c r="R317" s="270"/>
      <c r="S317" s="270"/>
      <c r="T317" s="270"/>
      <c r="U317" s="270"/>
    </row>
    <row r="318" spans="1:21" hidden="1" x14ac:dyDescent="0.25">
      <c r="A318" s="281" t="s">
        <v>63</v>
      </c>
      <c r="B318" s="282"/>
      <c r="C318" s="283" t="s">
        <v>1012</v>
      </c>
      <c r="D318" s="284"/>
      <c r="E318" s="284"/>
      <c r="F318" s="30"/>
      <c r="G318" s="268"/>
      <c r="H318" s="268"/>
      <c r="I318" s="31"/>
      <c r="J318" s="268"/>
      <c r="K318" s="268"/>
      <c r="L318" s="268"/>
      <c r="M318" s="268"/>
      <c r="N318" s="268"/>
      <c r="O318" s="268"/>
      <c r="P318" s="270"/>
      <c r="Q318" s="270"/>
      <c r="R318" s="270"/>
      <c r="S318" s="270"/>
      <c r="T318" s="270"/>
      <c r="U318" s="270"/>
    </row>
    <row r="319" spans="1:21" hidden="1" x14ac:dyDescent="0.25">
      <c r="A319" s="264" t="s">
        <v>204</v>
      </c>
      <c r="B319" s="265"/>
      <c r="C319" s="266" t="s">
        <v>838</v>
      </c>
      <c r="D319" s="267"/>
      <c r="E319" s="267"/>
      <c r="F319" s="32" t="s">
        <v>1813</v>
      </c>
      <c r="G319" s="269">
        <v>1.05</v>
      </c>
      <c r="H319" s="268"/>
      <c r="I319" s="27">
        <v>1.05</v>
      </c>
      <c r="J319" s="269">
        <v>0.08</v>
      </c>
      <c r="K319" s="268"/>
      <c r="L319" s="268"/>
      <c r="M319" s="268"/>
      <c r="N319" s="268"/>
      <c r="O319" s="268"/>
      <c r="P319" s="175">
        <v>1.1299999999999999</v>
      </c>
      <c r="Q319" s="270"/>
      <c r="R319" s="270"/>
      <c r="S319" s="270"/>
      <c r="T319" s="270"/>
      <c r="U319" s="270"/>
    </row>
    <row r="320" spans="1:21" hidden="1" x14ac:dyDescent="0.25">
      <c r="A320" s="264" t="s">
        <v>205</v>
      </c>
      <c r="B320" s="265"/>
      <c r="C320" s="266" t="s">
        <v>839</v>
      </c>
      <c r="D320" s="267"/>
      <c r="E320" s="267"/>
      <c r="F320" s="32" t="s">
        <v>1813</v>
      </c>
      <c r="G320" s="269">
        <v>0.84</v>
      </c>
      <c r="H320" s="268"/>
      <c r="I320" s="27">
        <v>0.84</v>
      </c>
      <c r="J320" s="269">
        <v>0.21</v>
      </c>
      <c r="K320" s="268"/>
      <c r="L320" s="268"/>
      <c r="M320" s="268"/>
      <c r="N320" s="268"/>
      <c r="O320" s="268"/>
      <c r="P320" s="175">
        <v>1.05</v>
      </c>
      <c r="Q320" s="270"/>
      <c r="R320" s="270"/>
      <c r="S320" s="270"/>
      <c r="T320" s="270"/>
      <c r="U320" s="270"/>
    </row>
    <row r="321" spans="1:21" s="35" customFormat="1" ht="14.25" hidden="1" x14ac:dyDescent="0.25">
      <c r="A321" s="281"/>
      <c r="B321" s="282"/>
      <c r="C321" s="283" t="s">
        <v>1856</v>
      </c>
      <c r="D321" s="284"/>
      <c r="E321" s="284"/>
      <c r="F321" s="38"/>
      <c r="G321" s="285">
        <f>G319+G320</f>
        <v>1.8900000000000001</v>
      </c>
      <c r="H321" s="286"/>
      <c r="I321" s="34">
        <f>I319+I320</f>
        <v>1.8900000000000001</v>
      </c>
      <c r="J321" s="285">
        <f>J319+J320</f>
        <v>0.28999999999999998</v>
      </c>
      <c r="K321" s="286"/>
      <c r="L321" s="286"/>
      <c r="M321" s="286"/>
      <c r="N321" s="286"/>
      <c r="O321" s="286"/>
      <c r="P321" s="175">
        <f>P319+P320</f>
        <v>2.1799999999999997</v>
      </c>
      <c r="Q321" s="270"/>
      <c r="R321" s="270"/>
      <c r="S321" s="270"/>
      <c r="T321" s="270"/>
      <c r="U321" s="270"/>
    </row>
    <row r="322" spans="1:21" hidden="1" x14ac:dyDescent="0.25">
      <c r="A322" s="281" t="s">
        <v>64</v>
      </c>
      <c r="B322" s="282"/>
      <c r="C322" s="283" t="s">
        <v>1013</v>
      </c>
      <c r="D322" s="284"/>
      <c r="E322" s="284"/>
      <c r="F322" s="30"/>
      <c r="G322" s="268"/>
      <c r="H322" s="268"/>
      <c r="I322" s="31"/>
      <c r="J322" s="268"/>
      <c r="K322" s="268"/>
      <c r="L322" s="268"/>
      <c r="M322" s="268"/>
      <c r="N322" s="268"/>
      <c r="O322" s="268"/>
      <c r="P322" s="270"/>
      <c r="Q322" s="270"/>
      <c r="R322" s="270"/>
      <c r="S322" s="270"/>
      <c r="T322" s="270"/>
      <c r="U322" s="270"/>
    </row>
    <row r="323" spans="1:21" hidden="1" x14ac:dyDescent="0.25">
      <c r="A323" s="264" t="s">
        <v>206</v>
      </c>
      <c r="B323" s="265"/>
      <c r="C323" s="266" t="s">
        <v>838</v>
      </c>
      <c r="D323" s="267"/>
      <c r="E323" s="267"/>
      <c r="F323" s="32" t="s">
        <v>1813</v>
      </c>
      <c r="G323" s="269">
        <v>1.05</v>
      </c>
      <c r="H323" s="268"/>
      <c r="I323" s="27">
        <v>1.05</v>
      </c>
      <c r="J323" s="269">
        <v>0.08</v>
      </c>
      <c r="K323" s="268"/>
      <c r="L323" s="268"/>
      <c r="M323" s="268"/>
      <c r="N323" s="268"/>
      <c r="O323" s="268"/>
      <c r="P323" s="175">
        <v>1.1299999999999999</v>
      </c>
      <c r="Q323" s="270"/>
      <c r="R323" s="270"/>
      <c r="S323" s="270"/>
      <c r="T323" s="270"/>
      <c r="U323" s="270"/>
    </row>
    <row r="324" spans="1:21" hidden="1" x14ac:dyDescent="0.25">
      <c r="A324" s="264" t="s">
        <v>207</v>
      </c>
      <c r="B324" s="265"/>
      <c r="C324" s="266" t="s">
        <v>839</v>
      </c>
      <c r="D324" s="267"/>
      <c r="E324" s="267"/>
      <c r="F324" s="32" t="s">
        <v>1813</v>
      </c>
      <c r="G324" s="269">
        <v>0.84</v>
      </c>
      <c r="H324" s="268"/>
      <c r="I324" s="27">
        <v>0.84</v>
      </c>
      <c r="J324" s="269">
        <v>0.21</v>
      </c>
      <c r="K324" s="268"/>
      <c r="L324" s="268"/>
      <c r="M324" s="268"/>
      <c r="N324" s="268"/>
      <c r="O324" s="268"/>
      <c r="P324" s="175">
        <v>1.05</v>
      </c>
      <c r="Q324" s="270"/>
      <c r="R324" s="270"/>
      <c r="S324" s="270"/>
      <c r="T324" s="270"/>
      <c r="U324" s="270"/>
    </row>
    <row r="325" spans="1:21" s="35" customFormat="1" ht="14.25" hidden="1" x14ac:dyDescent="0.25">
      <c r="A325" s="281"/>
      <c r="B325" s="282"/>
      <c r="C325" s="283" t="s">
        <v>1856</v>
      </c>
      <c r="D325" s="284"/>
      <c r="E325" s="284"/>
      <c r="F325" s="38"/>
      <c r="G325" s="285">
        <f>G323+G324</f>
        <v>1.8900000000000001</v>
      </c>
      <c r="H325" s="286"/>
      <c r="I325" s="34">
        <f>I323+I324</f>
        <v>1.8900000000000001</v>
      </c>
      <c r="J325" s="285">
        <f>J323+J324</f>
        <v>0.28999999999999998</v>
      </c>
      <c r="K325" s="286"/>
      <c r="L325" s="286"/>
      <c r="M325" s="286"/>
      <c r="N325" s="286"/>
      <c r="O325" s="286"/>
      <c r="P325" s="175">
        <f>P323+P324</f>
        <v>2.1799999999999997</v>
      </c>
      <c r="Q325" s="270"/>
      <c r="R325" s="270"/>
      <c r="S325" s="270"/>
      <c r="T325" s="270"/>
      <c r="U325" s="270"/>
    </row>
    <row r="326" spans="1:21" hidden="1" x14ac:dyDescent="0.25">
      <c r="A326" s="281" t="s">
        <v>65</v>
      </c>
      <c r="B326" s="282"/>
      <c r="C326" s="283" t="s">
        <v>1014</v>
      </c>
      <c r="D326" s="284"/>
      <c r="E326" s="284"/>
      <c r="F326" s="30"/>
      <c r="G326" s="268"/>
      <c r="H326" s="268"/>
      <c r="I326" s="31"/>
      <c r="J326" s="268"/>
      <c r="K326" s="268"/>
      <c r="L326" s="268"/>
      <c r="M326" s="268"/>
      <c r="N326" s="268"/>
      <c r="O326" s="268"/>
      <c r="P326" s="270"/>
      <c r="Q326" s="270"/>
      <c r="R326" s="270"/>
      <c r="S326" s="270"/>
      <c r="T326" s="270"/>
      <c r="U326" s="270"/>
    </row>
    <row r="327" spans="1:21" hidden="1" x14ac:dyDescent="0.25">
      <c r="A327" s="264" t="s">
        <v>208</v>
      </c>
      <c r="B327" s="265"/>
      <c r="C327" s="266" t="s">
        <v>1015</v>
      </c>
      <c r="D327" s="267"/>
      <c r="E327" s="267"/>
      <c r="F327" s="32" t="s">
        <v>1813</v>
      </c>
      <c r="G327" s="269">
        <v>0.53</v>
      </c>
      <c r="H327" s="268"/>
      <c r="I327" s="27">
        <v>0.53</v>
      </c>
      <c r="J327" s="269">
        <v>0.03</v>
      </c>
      <c r="K327" s="268"/>
      <c r="L327" s="268"/>
      <c r="M327" s="268"/>
      <c r="N327" s="268"/>
      <c r="O327" s="268"/>
      <c r="P327" s="175">
        <v>0.56000000000000005</v>
      </c>
      <c r="Q327" s="270"/>
      <c r="R327" s="270"/>
      <c r="S327" s="270"/>
      <c r="T327" s="270"/>
      <c r="U327" s="270"/>
    </row>
    <row r="328" spans="1:21" hidden="1" x14ac:dyDescent="0.25">
      <c r="A328" s="281" t="s">
        <v>66</v>
      </c>
      <c r="B328" s="282"/>
      <c r="C328" s="283" t="s">
        <v>1016</v>
      </c>
      <c r="D328" s="284"/>
      <c r="E328" s="284"/>
      <c r="F328" s="30"/>
      <c r="G328" s="268"/>
      <c r="H328" s="268"/>
      <c r="I328" s="31"/>
      <c r="J328" s="268"/>
      <c r="K328" s="268"/>
      <c r="L328" s="268"/>
      <c r="M328" s="268"/>
      <c r="N328" s="268"/>
      <c r="O328" s="268"/>
      <c r="P328" s="270"/>
      <c r="Q328" s="270"/>
      <c r="R328" s="270"/>
      <c r="S328" s="270"/>
      <c r="T328" s="270"/>
      <c r="U328" s="270"/>
    </row>
    <row r="329" spans="1:21" hidden="1" x14ac:dyDescent="0.25">
      <c r="A329" s="264" t="s">
        <v>209</v>
      </c>
      <c r="B329" s="265"/>
      <c r="C329" s="266" t="s">
        <v>1017</v>
      </c>
      <c r="D329" s="267"/>
      <c r="E329" s="267"/>
      <c r="F329" s="32" t="s">
        <v>1813</v>
      </c>
      <c r="G329" s="269">
        <v>1.51</v>
      </c>
      <c r="H329" s="268"/>
      <c r="I329" s="27">
        <v>1.51</v>
      </c>
      <c r="J329" s="269">
        <v>0.4</v>
      </c>
      <c r="K329" s="268"/>
      <c r="L329" s="268"/>
      <c r="M329" s="268"/>
      <c r="N329" s="268"/>
      <c r="O329" s="268"/>
      <c r="P329" s="175">
        <v>1.91</v>
      </c>
      <c r="Q329" s="270"/>
      <c r="R329" s="270"/>
      <c r="S329" s="270"/>
      <c r="T329" s="270"/>
      <c r="U329" s="270"/>
    </row>
    <row r="330" spans="1:21" hidden="1" x14ac:dyDescent="0.25">
      <c r="A330" s="281" t="s">
        <v>67</v>
      </c>
      <c r="B330" s="282"/>
      <c r="C330" s="283" t="s">
        <v>840</v>
      </c>
      <c r="D330" s="284"/>
      <c r="E330" s="284"/>
      <c r="F330" s="30"/>
      <c r="G330" s="268"/>
      <c r="H330" s="268"/>
      <c r="I330" s="31"/>
      <c r="J330" s="268"/>
      <c r="K330" s="268"/>
      <c r="L330" s="268"/>
      <c r="M330" s="268"/>
      <c r="N330" s="268"/>
      <c r="O330" s="268"/>
      <c r="P330" s="270"/>
      <c r="Q330" s="270"/>
      <c r="R330" s="270"/>
      <c r="S330" s="270"/>
      <c r="T330" s="270"/>
      <c r="U330" s="270"/>
    </row>
    <row r="331" spans="1:21" hidden="1" x14ac:dyDescent="0.25">
      <c r="A331" s="264" t="s">
        <v>210</v>
      </c>
      <c r="B331" s="265"/>
      <c r="C331" s="266" t="s">
        <v>841</v>
      </c>
      <c r="D331" s="267"/>
      <c r="E331" s="267"/>
      <c r="F331" s="32" t="s">
        <v>1813</v>
      </c>
      <c r="G331" s="269">
        <v>1.9</v>
      </c>
      <c r="H331" s="268"/>
      <c r="I331" s="27">
        <v>1.9</v>
      </c>
      <c r="J331" s="269">
        <v>7.0000000000000007E-2</v>
      </c>
      <c r="K331" s="268"/>
      <c r="L331" s="268"/>
      <c r="M331" s="268"/>
      <c r="N331" s="268"/>
      <c r="O331" s="268"/>
      <c r="P331" s="175">
        <v>1.97</v>
      </c>
      <c r="Q331" s="270"/>
      <c r="R331" s="270"/>
      <c r="S331" s="270"/>
      <c r="T331" s="270"/>
      <c r="U331" s="270"/>
    </row>
    <row r="332" spans="1:21" hidden="1" x14ac:dyDescent="0.25">
      <c r="A332" s="273">
        <v>3</v>
      </c>
      <c r="B332" s="274"/>
      <c r="C332" s="275" t="s">
        <v>1018</v>
      </c>
      <c r="D332" s="276"/>
      <c r="E332" s="276"/>
      <c r="F332" s="28"/>
      <c r="G332" s="277"/>
      <c r="H332" s="277"/>
      <c r="I332" s="29"/>
      <c r="J332" s="277"/>
      <c r="K332" s="277"/>
      <c r="L332" s="277"/>
      <c r="M332" s="277"/>
      <c r="N332" s="277"/>
      <c r="O332" s="277"/>
      <c r="P332" s="278"/>
      <c r="Q332" s="278"/>
      <c r="R332" s="278"/>
      <c r="S332" s="278"/>
      <c r="T332" s="278"/>
      <c r="U332" s="278"/>
    </row>
    <row r="333" spans="1:21" hidden="1" x14ac:dyDescent="0.25">
      <c r="A333" s="281" t="s">
        <v>5</v>
      </c>
      <c r="B333" s="282"/>
      <c r="C333" s="283" t="s">
        <v>1019</v>
      </c>
      <c r="D333" s="284"/>
      <c r="E333" s="284"/>
      <c r="F333" s="30"/>
      <c r="G333" s="268"/>
      <c r="H333" s="268"/>
      <c r="I333" s="31"/>
      <c r="J333" s="268"/>
      <c r="K333" s="268"/>
      <c r="L333" s="268"/>
      <c r="M333" s="268"/>
      <c r="N333" s="268"/>
      <c r="O333" s="268"/>
      <c r="P333" s="270"/>
      <c r="Q333" s="270"/>
      <c r="R333" s="270"/>
      <c r="S333" s="270"/>
      <c r="T333" s="270"/>
      <c r="U333" s="270"/>
    </row>
    <row r="334" spans="1:21" hidden="1" x14ac:dyDescent="0.25">
      <c r="A334" s="281" t="s">
        <v>6</v>
      </c>
      <c r="B334" s="282"/>
      <c r="C334" s="283" t="s">
        <v>1020</v>
      </c>
      <c r="D334" s="284"/>
      <c r="E334" s="284"/>
      <c r="F334" s="30"/>
      <c r="G334" s="268"/>
      <c r="H334" s="268"/>
      <c r="I334" s="31"/>
      <c r="J334" s="268"/>
      <c r="K334" s="268"/>
      <c r="L334" s="268"/>
      <c r="M334" s="268"/>
      <c r="N334" s="268"/>
      <c r="O334" s="268"/>
      <c r="P334" s="270"/>
      <c r="Q334" s="270"/>
      <c r="R334" s="270"/>
      <c r="S334" s="270"/>
      <c r="T334" s="270"/>
      <c r="U334" s="270"/>
    </row>
    <row r="335" spans="1:21" ht="22.5" hidden="1" x14ac:dyDescent="0.25">
      <c r="A335" s="264" t="s">
        <v>211</v>
      </c>
      <c r="B335" s="265"/>
      <c r="C335" s="266" t="s">
        <v>1871</v>
      </c>
      <c r="D335" s="267"/>
      <c r="E335" s="267"/>
      <c r="F335" s="32" t="s">
        <v>1814</v>
      </c>
      <c r="G335" s="269">
        <v>0.21</v>
      </c>
      <c r="H335" s="268"/>
      <c r="I335" s="27">
        <v>0.21</v>
      </c>
      <c r="J335" s="269">
        <v>0.01</v>
      </c>
      <c r="K335" s="268"/>
      <c r="L335" s="268"/>
      <c r="M335" s="268"/>
      <c r="N335" s="268"/>
      <c r="O335" s="268"/>
      <c r="P335" s="175">
        <v>0.22</v>
      </c>
      <c r="Q335" s="270"/>
      <c r="R335" s="270"/>
      <c r="S335" s="270"/>
      <c r="T335" s="270"/>
      <c r="U335" s="270"/>
    </row>
    <row r="336" spans="1:21" hidden="1" x14ac:dyDescent="0.25">
      <c r="A336" s="264" t="s">
        <v>212</v>
      </c>
      <c r="B336" s="265"/>
      <c r="C336" s="266" t="s">
        <v>829</v>
      </c>
      <c r="D336" s="267"/>
      <c r="E336" s="267"/>
      <c r="F336" s="32" t="s">
        <v>1815</v>
      </c>
      <c r="G336" s="269">
        <v>0.46</v>
      </c>
      <c r="H336" s="268"/>
      <c r="I336" s="27">
        <v>0.46</v>
      </c>
      <c r="J336" s="269">
        <v>0.84</v>
      </c>
      <c r="K336" s="268"/>
      <c r="L336" s="268"/>
      <c r="M336" s="268"/>
      <c r="N336" s="268"/>
      <c r="O336" s="268"/>
      <c r="P336" s="175">
        <v>1.3</v>
      </c>
      <c r="Q336" s="270"/>
      <c r="R336" s="270"/>
      <c r="S336" s="270"/>
      <c r="T336" s="270"/>
      <c r="U336" s="270"/>
    </row>
    <row r="337" spans="1:21" hidden="1" x14ac:dyDescent="0.25">
      <c r="A337" s="264" t="s">
        <v>213</v>
      </c>
      <c r="B337" s="265"/>
      <c r="C337" s="266" t="s">
        <v>830</v>
      </c>
      <c r="D337" s="267"/>
      <c r="E337" s="267"/>
      <c r="F337" s="32" t="s">
        <v>1815</v>
      </c>
      <c r="G337" s="269">
        <v>0.31</v>
      </c>
      <c r="H337" s="268"/>
      <c r="I337" s="27">
        <v>0.31</v>
      </c>
      <c r="J337" s="269">
        <v>0.12</v>
      </c>
      <c r="K337" s="268"/>
      <c r="L337" s="268"/>
      <c r="M337" s="268"/>
      <c r="N337" s="268"/>
      <c r="O337" s="268"/>
      <c r="P337" s="175">
        <v>0.43</v>
      </c>
      <c r="Q337" s="270"/>
      <c r="R337" s="270"/>
      <c r="S337" s="270"/>
      <c r="T337" s="270"/>
      <c r="U337" s="270"/>
    </row>
    <row r="338" spans="1:21" s="35" customFormat="1" ht="14.25" hidden="1" x14ac:dyDescent="0.25">
      <c r="A338" s="281"/>
      <c r="B338" s="282"/>
      <c r="C338" s="283" t="s">
        <v>1856</v>
      </c>
      <c r="D338" s="284"/>
      <c r="E338" s="284"/>
      <c r="F338" s="38"/>
      <c r="G338" s="285">
        <f>G335+G336+G337</f>
        <v>0.98</v>
      </c>
      <c r="H338" s="286"/>
      <c r="I338" s="34">
        <f>I335+I336+I337</f>
        <v>0.98</v>
      </c>
      <c r="J338" s="285">
        <f>J335+J336+J337</f>
        <v>0.97</v>
      </c>
      <c r="K338" s="286"/>
      <c r="L338" s="286"/>
      <c r="M338" s="286"/>
      <c r="N338" s="286"/>
      <c r="O338" s="286"/>
      <c r="P338" s="175">
        <f>P335+P336+P337</f>
        <v>1.95</v>
      </c>
      <c r="Q338" s="270"/>
      <c r="R338" s="270"/>
      <c r="S338" s="270"/>
      <c r="T338" s="270"/>
      <c r="U338" s="270"/>
    </row>
    <row r="339" spans="1:21" hidden="1" x14ac:dyDescent="0.25">
      <c r="A339" s="281" t="s">
        <v>7</v>
      </c>
      <c r="B339" s="282"/>
      <c r="C339" s="283" t="s">
        <v>1021</v>
      </c>
      <c r="D339" s="284"/>
      <c r="E339" s="284"/>
      <c r="F339" s="30"/>
      <c r="G339" s="268"/>
      <c r="H339" s="268"/>
      <c r="I339" s="31"/>
      <c r="J339" s="268"/>
      <c r="K339" s="268"/>
      <c r="L339" s="268"/>
      <c r="M339" s="268"/>
      <c r="N339" s="268"/>
      <c r="O339" s="268"/>
      <c r="P339" s="270"/>
      <c r="Q339" s="270"/>
      <c r="R339" s="270"/>
      <c r="S339" s="270"/>
      <c r="T339" s="270"/>
      <c r="U339" s="270"/>
    </row>
    <row r="340" spans="1:21" hidden="1" x14ac:dyDescent="0.25">
      <c r="A340" s="264" t="s">
        <v>214</v>
      </c>
      <c r="B340" s="265"/>
      <c r="C340" s="266" t="s">
        <v>1022</v>
      </c>
      <c r="D340" s="267"/>
      <c r="E340" s="267"/>
      <c r="F340" s="32" t="s">
        <v>1813</v>
      </c>
      <c r="G340" s="269">
        <v>0.34</v>
      </c>
      <c r="H340" s="268"/>
      <c r="I340" s="27">
        <v>0.34</v>
      </c>
      <c r="J340" s="269">
        <v>0.16</v>
      </c>
      <c r="K340" s="268"/>
      <c r="L340" s="268"/>
      <c r="M340" s="268"/>
      <c r="N340" s="268"/>
      <c r="O340" s="268"/>
      <c r="P340" s="175">
        <v>0.5</v>
      </c>
      <c r="Q340" s="270"/>
      <c r="R340" s="270"/>
      <c r="S340" s="270"/>
      <c r="T340" s="270"/>
      <c r="U340" s="270"/>
    </row>
    <row r="341" spans="1:21" hidden="1" x14ac:dyDescent="0.25">
      <c r="A341" s="264" t="s">
        <v>215</v>
      </c>
      <c r="B341" s="265"/>
      <c r="C341" s="266" t="s">
        <v>1873</v>
      </c>
      <c r="D341" s="267"/>
      <c r="E341" s="267"/>
      <c r="F341" s="32" t="s">
        <v>1816</v>
      </c>
      <c r="G341" s="269">
        <v>0.02</v>
      </c>
      <c r="H341" s="268"/>
      <c r="I341" s="27">
        <v>0.02</v>
      </c>
      <c r="J341" s="269">
        <v>0.15</v>
      </c>
      <c r="K341" s="268"/>
      <c r="L341" s="268"/>
      <c r="M341" s="268"/>
      <c r="N341" s="268"/>
      <c r="O341" s="268"/>
      <c r="P341" s="175">
        <v>0.17</v>
      </c>
      <c r="Q341" s="270"/>
      <c r="R341" s="270"/>
      <c r="S341" s="270"/>
      <c r="T341" s="270"/>
      <c r="U341" s="270"/>
    </row>
    <row r="342" spans="1:21" s="35" customFormat="1" ht="14.25" hidden="1" x14ac:dyDescent="0.25">
      <c r="A342" s="281"/>
      <c r="B342" s="282"/>
      <c r="C342" s="283" t="s">
        <v>1856</v>
      </c>
      <c r="D342" s="284"/>
      <c r="E342" s="284"/>
      <c r="F342" s="38"/>
      <c r="G342" s="285">
        <f>G340+G341</f>
        <v>0.36000000000000004</v>
      </c>
      <c r="H342" s="286"/>
      <c r="I342" s="34">
        <f>I340+I341</f>
        <v>0.36000000000000004</v>
      </c>
      <c r="J342" s="285">
        <f>J340+J341</f>
        <v>0.31</v>
      </c>
      <c r="K342" s="286"/>
      <c r="L342" s="286"/>
      <c r="M342" s="286"/>
      <c r="N342" s="286"/>
      <c r="O342" s="286"/>
      <c r="P342" s="175">
        <f>P340+P341</f>
        <v>0.67</v>
      </c>
      <c r="Q342" s="270"/>
      <c r="R342" s="270"/>
      <c r="S342" s="270"/>
      <c r="T342" s="270"/>
      <c r="U342" s="270"/>
    </row>
    <row r="343" spans="1:21" hidden="1" x14ac:dyDescent="0.25">
      <c r="A343" s="281" t="s">
        <v>216</v>
      </c>
      <c r="B343" s="282"/>
      <c r="C343" s="283" t="s">
        <v>1023</v>
      </c>
      <c r="D343" s="284"/>
      <c r="E343" s="284"/>
      <c r="F343" s="30"/>
      <c r="G343" s="268"/>
      <c r="H343" s="268"/>
      <c r="I343" s="31"/>
      <c r="J343" s="268"/>
      <c r="K343" s="268"/>
      <c r="L343" s="268"/>
      <c r="M343" s="268"/>
      <c r="N343" s="268"/>
      <c r="O343" s="268"/>
      <c r="P343" s="270"/>
      <c r="Q343" s="270"/>
      <c r="R343" s="270"/>
      <c r="S343" s="270"/>
      <c r="T343" s="270"/>
      <c r="U343" s="270"/>
    </row>
    <row r="344" spans="1:21" hidden="1" x14ac:dyDescent="0.25">
      <c r="A344" s="264" t="s">
        <v>217</v>
      </c>
      <c r="B344" s="265"/>
      <c r="C344" s="266" t="s">
        <v>1024</v>
      </c>
      <c r="D344" s="267"/>
      <c r="E344" s="267"/>
      <c r="F344" s="32" t="s">
        <v>1813</v>
      </c>
      <c r="G344" s="269">
        <v>0.34</v>
      </c>
      <c r="H344" s="268"/>
      <c r="I344" s="27">
        <v>0.34</v>
      </c>
      <c r="J344" s="269">
        <v>0.25</v>
      </c>
      <c r="K344" s="268"/>
      <c r="L344" s="268"/>
      <c r="M344" s="268"/>
      <c r="N344" s="268"/>
      <c r="O344" s="268"/>
      <c r="P344" s="175">
        <v>0.59</v>
      </c>
      <c r="Q344" s="270"/>
      <c r="R344" s="270"/>
      <c r="S344" s="270"/>
      <c r="T344" s="270"/>
      <c r="U344" s="270"/>
    </row>
    <row r="345" spans="1:21" hidden="1" x14ac:dyDescent="0.25">
      <c r="A345" s="264" t="s">
        <v>218</v>
      </c>
      <c r="B345" s="265"/>
      <c r="C345" s="266" t="s">
        <v>1873</v>
      </c>
      <c r="D345" s="267"/>
      <c r="E345" s="267"/>
      <c r="F345" s="32" t="s">
        <v>1816</v>
      </c>
      <c r="G345" s="269">
        <v>0.02</v>
      </c>
      <c r="H345" s="268"/>
      <c r="I345" s="27">
        <v>0.02</v>
      </c>
      <c r="J345" s="269">
        <v>0.15</v>
      </c>
      <c r="K345" s="268"/>
      <c r="L345" s="268"/>
      <c r="M345" s="268"/>
      <c r="N345" s="268"/>
      <c r="O345" s="268"/>
      <c r="P345" s="175">
        <v>0.17</v>
      </c>
      <c r="Q345" s="270"/>
      <c r="R345" s="270"/>
      <c r="S345" s="270"/>
      <c r="T345" s="270"/>
      <c r="U345" s="270"/>
    </row>
    <row r="346" spans="1:21" s="35" customFormat="1" ht="14.25" hidden="1" x14ac:dyDescent="0.25">
      <c r="A346" s="281"/>
      <c r="B346" s="282"/>
      <c r="C346" s="283" t="s">
        <v>1856</v>
      </c>
      <c r="D346" s="284"/>
      <c r="E346" s="284"/>
      <c r="F346" s="38"/>
      <c r="G346" s="285">
        <f>G344+G345</f>
        <v>0.36000000000000004</v>
      </c>
      <c r="H346" s="286"/>
      <c r="I346" s="34">
        <f>I344+I345</f>
        <v>0.36000000000000004</v>
      </c>
      <c r="J346" s="285">
        <f>J344+J345</f>
        <v>0.4</v>
      </c>
      <c r="K346" s="286"/>
      <c r="L346" s="286"/>
      <c r="M346" s="286"/>
      <c r="N346" s="286"/>
      <c r="O346" s="286"/>
      <c r="P346" s="175">
        <f>P344+P345</f>
        <v>0.76</v>
      </c>
      <c r="Q346" s="270"/>
      <c r="R346" s="270"/>
      <c r="S346" s="270"/>
      <c r="T346" s="270"/>
      <c r="U346" s="270"/>
    </row>
    <row r="347" spans="1:21" s="35" customFormat="1" ht="14.25" hidden="1" x14ac:dyDescent="0.25">
      <c r="A347" s="281" t="s">
        <v>219</v>
      </c>
      <c r="B347" s="282"/>
      <c r="C347" s="283" t="s">
        <v>1025</v>
      </c>
      <c r="D347" s="284"/>
      <c r="E347" s="284"/>
      <c r="F347" s="38"/>
      <c r="G347" s="286"/>
      <c r="H347" s="286"/>
      <c r="I347" s="39"/>
      <c r="J347" s="286"/>
      <c r="K347" s="286"/>
      <c r="L347" s="286"/>
      <c r="M347" s="286"/>
      <c r="N347" s="286"/>
      <c r="O347" s="286"/>
      <c r="P347" s="270"/>
      <c r="Q347" s="270"/>
      <c r="R347" s="270"/>
      <c r="S347" s="270"/>
      <c r="T347" s="270"/>
      <c r="U347" s="270"/>
    </row>
    <row r="348" spans="1:21" hidden="1" x14ac:dyDescent="0.25">
      <c r="A348" s="264" t="s">
        <v>220</v>
      </c>
      <c r="B348" s="265"/>
      <c r="C348" s="266" t="s">
        <v>1026</v>
      </c>
      <c r="D348" s="267"/>
      <c r="E348" s="267"/>
      <c r="F348" s="32" t="s">
        <v>1813</v>
      </c>
      <c r="G348" s="269">
        <v>0.56000000000000005</v>
      </c>
      <c r="H348" s="268"/>
      <c r="I348" s="27">
        <v>0.56000000000000005</v>
      </c>
      <c r="J348" s="269">
        <v>0.77</v>
      </c>
      <c r="K348" s="268"/>
      <c r="L348" s="268"/>
      <c r="M348" s="268"/>
      <c r="N348" s="268"/>
      <c r="O348" s="268"/>
      <c r="P348" s="175">
        <v>1.33</v>
      </c>
      <c r="Q348" s="270"/>
      <c r="R348" s="270"/>
      <c r="S348" s="270"/>
      <c r="T348" s="270"/>
      <c r="U348" s="270"/>
    </row>
    <row r="349" spans="1:21" hidden="1" x14ac:dyDescent="0.25">
      <c r="A349" s="264" t="s">
        <v>221</v>
      </c>
      <c r="B349" s="265"/>
      <c r="C349" s="266" t="s">
        <v>1873</v>
      </c>
      <c r="D349" s="267"/>
      <c r="E349" s="267"/>
      <c r="F349" s="32" t="s">
        <v>1816</v>
      </c>
      <c r="G349" s="269">
        <v>0.02</v>
      </c>
      <c r="H349" s="268"/>
      <c r="I349" s="27">
        <v>0.02</v>
      </c>
      <c r="J349" s="269">
        <v>0.15</v>
      </c>
      <c r="K349" s="268"/>
      <c r="L349" s="268"/>
      <c r="M349" s="268"/>
      <c r="N349" s="268"/>
      <c r="O349" s="268"/>
      <c r="P349" s="175">
        <v>0.17</v>
      </c>
      <c r="Q349" s="270"/>
      <c r="R349" s="270"/>
      <c r="S349" s="270"/>
      <c r="T349" s="270"/>
      <c r="U349" s="270"/>
    </row>
    <row r="350" spans="1:21" s="35" customFormat="1" ht="14.25" hidden="1" x14ac:dyDescent="0.25">
      <c r="A350" s="281"/>
      <c r="B350" s="282"/>
      <c r="C350" s="283" t="s">
        <v>1856</v>
      </c>
      <c r="D350" s="284"/>
      <c r="E350" s="284"/>
      <c r="F350" s="38"/>
      <c r="G350" s="285">
        <f>SUM(G348:H349)</f>
        <v>0.58000000000000007</v>
      </c>
      <c r="H350" s="286"/>
      <c r="I350" s="34">
        <f>SUM(I348:I349)</f>
        <v>0.58000000000000007</v>
      </c>
      <c r="J350" s="285">
        <f>SUM(J348:M349)</f>
        <v>0.92</v>
      </c>
      <c r="K350" s="286"/>
      <c r="L350" s="286"/>
      <c r="M350" s="286"/>
      <c r="N350" s="286"/>
      <c r="O350" s="286"/>
      <c r="P350" s="175">
        <f>SUM(P348:U349)</f>
        <v>1.5</v>
      </c>
      <c r="Q350" s="270"/>
      <c r="R350" s="270"/>
      <c r="S350" s="270"/>
      <c r="T350" s="270"/>
      <c r="U350" s="270"/>
    </row>
    <row r="351" spans="1:21" hidden="1" x14ac:dyDescent="0.25">
      <c r="A351" s="281" t="s">
        <v>222</v>
      </c>
      <c r="B351" s="282"/>
      <c r="C351" s="283" t="s">
        <v>1027</v>
      </c>
      <c r="D351" s="284"/>
      <c r="E351" s="284"/>
      <c r="F351" s="30"/>
      <c r="G351" s="268"/>
      <c r="H351" s="268"/>
      <c r="I351" s="31"/>
      <c r="J351" s="268"/>
      <c r="K351" s="268"/>
      <c r="L351" s="268"/>
      <c r="M351" s="268"/>
      <c r="N351" s="268"/>
      <c r="O351" s="268"/>
      <c r="P351" s="270"/>
      <c r="Q351" s="270"/>
      <c r="R351" s="270"/>
      <c r="S351" s="270"/>
      <c r="T351" s="270"/>
      <c r="U351" s="270"/>
    </row>
    <row r="352" spans="1:21" hidden="1" x14ac:dyDescent="0.25">
      <c r="A352" s="264" t="s">
        <v>223</v>
      </c>
      <c r="B352" s="265"/>
      <c r="C352" s="266" t="s">
        <v>1028</v>
      </c>
      <c r="D352" s="267"/>
      <c r="E352" s="267"/>
      <c r="F352" s="32" t="s">
        <v>1813</v>
      </c>
      <c r="G352" s="269">
        <v>0.56000000000000005</v>
      </c>
      <c r="H352" s="268"/>
      <c r="I352" s="27">
        <v>0.56000000000000005</v>
      </c>
      <c r="J352" s="269">
        <v>0.17</v>
      </c>
      <c r="K352" s="268"/>
      <c r="L352" s="268"/>
      <c r="M352" s="268"/>
      <c r="N352" s="268"/>
      <c r="O352" s="268"/>
      <c r="P352" s="175">
        <v>0.73</v>
      </c>
      <c r="Q352" s="270"/>
      <c r="R352" s="270"/>
      <c r="S352" s="270"/>
      <c r="T352" s="270"/>
      <c r="U352" s="270"/>
    </row>
    <row r="353" spans="1:21" hidden="1" x14ac:dyDescent="0.25">
      <c r="A353" s="264" t="s">
        <v>224</v>
      </c>
      <c r="B353" s="265"/>
      <c r="C353" s="266" t="s">
        <v>1873</v>
      </c>
      <c r="D353" s="267"/>
      <c r="E353" s="267"/>
      <c r="F353" s="32" t="s">
        <v>1816</v>
      </c>
      <c r="G353" s="269">
        <v>0.02</v>
      </c>
      <c r="H353" s="268"/>
      <c r="I353" s="27">
        <v>0.02</v>
      </c>
      <c r="J353" s="269">
        <v>0.15</v>
      </c>
      <c r="K353" s="268"/>
      <c r="L353" s="268"/>
      <c r="M353" s="268"/>
      <c r="N353" s="268"/>
      <c r="O353" s="268"/>
      <c r="P353" s="175">
        <v>0.17</v>
      </c>
      <c r="Q353" s="270"/>
      <c r="R353" s="270"/>
      <c r="S353" s="270"/>
      <c r="T353" s="270"/>
      <c r="U353" s="270"/>
    </row>
    <row r="354" spans="1:21" s="35" customFormat="1" ht="14.25" hidden="1" x14ac:dyDescent="0.25">
      <c r="A354" s="281"/>
      <c r="B354" s="282"/>
      <c r="C354" s="283" t="s">
        <v>1856</v>
      </c>
      <c r="D354" s="284"/>
      <c r="E354" s="284"/>
      <c r="F354" s="38"/>
      <c r="G354" s="285">
        <f>SUM(G352:H353)</f>
        <v>0.58000000000000007</v>
      </c>
      <c r="H354" s="286"/>
      <c r="I354" s="34">
        <f>SUM(I352:I353)</f>
        <v>0.58000000000000007</v>
      </c>
      <c r="J354" s="307">
        <f>SUM(J352:M353)</f>
        <v>0.32</v>
      </c>
      <c r="K354" s="309"/>
      <c r="L354" s="309"/>
      <c r="M354" s="310"/>
      <c r="N354" s="286"/>
      <c r="O354" s="286"/>
      <c r="P354" s="175">
        <f>SUM(P352:U353)</f>
        <v>0.9</v>
      </c>
      <c r="Q354" s="270"/>
      <c r="R354" s="270"/>
      <c r="S354" s="270"/>
      <c r="T354" s="270"/>
      <c r="U354" s="270"/>
    </row>
    <row r="355" spans="1:21" hidden="1" x14ac:dyDescent="0.25">
      <c r="A355" s="281" t="s">
        <v>225</v>
      </c>
      <c r="B355" s="282"/>
      <c r="C355" s="283" t="s">
        <v>1029</v>
      </c>
      <c r="D355" s="284"/>
      <c r="E355" s="284"/>
      <c r="F355" s="30"/>
      <c r="G355" s="268"/>
      <c r="H355" s="268"/>
      <c r="I355" s="31"/>
      <c r="J355" s="268"/>
      <c r="K355" s="268"/>
      <c r="L355" s="268"/>
      <c r="M355" s="268"/>
      <c r="N355" s="268"/>
      <c r="O355" s="268"/>
      <c r="P355" s="270"/>
      <c r="Q355" s="270"/>
      <c r="R355" s="270"/>
      <c r="S355" s="270"/>
      <c r="T355" s="270"/>
      <c r="U355" s="270"/>
    </row>
    <row r="356" spans="1:21" hidden="1" x14ac:dyDescent="0.25">
      <c r="A356" s="264" t="s">
        <v>226</v>
      </c>
      <c r="B356" s="265"/>
      <c r="C356" s="266" t="s">
        <v>1030</v>
      </c>
      <c r="D356" s="267"/>
      <c r="E356" s="267"/>
      <c r="F356" s="32" t="s">
        <v>1813</v>
      </c>
      <c r="G356" s="269">
        <v>0.56000000000000005</v>
      </c>
      <c r="H356" s="268"/>
      <c r="I356" s="27">
        <v>0.56000000000000005</v>
      </c>
      <c r="J356" s="269">
        <v>0.59</v>
      </c>
      <c r="K356" s="268"/>
      <c r="L356" s="268"/>
      <c r="M356" s="268"/>
      <c r="N356" s="268"/>
      <c r="O356" s="268"/>
      <c r="P356" s="175">
        <v>1.1499999999999999</v>
      </c>
      <c r="Q356" s="270"/>
      <c r="R356" s="270"/>
      <c r="S356" s="270"/>
      <c r="T356" s="270"/>
      <c r="U356" s="270"/>
    </row>
    <row r="357" spans="1:21" hidden="1" x14ac:dyDescent="0.25">
      <c r="A357" s="264" t="s">
        <v>227</v>
      </c>
      <c r="B357" s="265"/>
      <c r="C357" s="266" t="s">
        <v>926</v>
      </c>
      <c r="D357" s="267"/>
      <c r="E357" s="267"/>
      <c r="F357" s="32" t="s">
        <v>1816</v>
      </c>
      <c r="G357" s="269">
        <v>0.02</v>
      </c>
      <c r="H357" s="268"/>
      <c r="I357" s="27">
        <v>0.02</v>
      </c>
      <c r="J357" s="269">
        <v>0.15</v>
      </c>
      <c r="K357" s="268"/>
      <c r="L357" s="268"/>
      <c r="M357" s="268"/>
      <c r="N357" s="268"/>
      <c r="O357" s="268"/>
      <c r="P357" s="175">
        <v>0.17</v>
      </c>
      <c r="Q357" s="270"/>
      <c r="R357" s="270"/>
      <c r="S357" s="270"/>
      <c r="T357" s="270"/>
      <c r="U357" s="270"/>
    </row>
    <row r="358" spans="1:21" s="35" customFormat="1" ht="14.25" hidden="1" x14ac:dyDescent="0.25">
      <c r="A358" s="281"/>
      <c r="B358" s="282"/>
      <c r="C358" s="283" t="s">
        <v>1856</v>
      </c>
      <c r="D358" s="284"/>
      <c r="E358" s="284"/>
      <c r="F358" s="38"/>
      <c r="G358" s="285">
        <f>SUM(G356:H357)</f>
        <v>0.58000000000000007</v>
      </c>
      <c r="H358" s="286"/>
      <c r="I358" s="34">
        <f>SUM(I356:I357)</f>
        <v>0.58000000000000007</v>
      </c>
      <c r="J358" s="285">
        <f>SUM(J356:M357)</f>
        <v>0.74</v>
      </c>
      <c r="K358" s="286"/>
      <c r="L358" s="286"/>
      <c r="M358" s="286"/>
      <c r="N358" s="286"/>
      <c r="O358" s="286"/>
      <c r="P358" s="175">
        <f>SUM(P356:U357)</f>
        <v>1.3199999999999998</v>
      </c>
      <c r="Q358" s="270"/>
      <c r="R358" s="270"/>
      <c r="S358" s="270"/>
      <c r="T358" s="270"/>
      <c r="U358" s="270"/>
    </row>
    <row r="359" spans="1:21" hidden="1" x14ac:dyDescent="0.25">
      <c r="A359" s="281" t="s">
        <v>228</v>
      </c>
      <c r="B359" s="282"/>
      <c r="C359" s="283" t="s">
        <v>1031</v>
      </c>
      <c r="D359" s="284"/>
      <c r="E359" s="284"/>
      <c r="F359" s="30"/>
      <c r="G359" s="268"/>
      <c r="H359" s="268"/>
      <c r="I359" s="31"/>
      <c r="J359" s="268"/>
      <c r="K359" s="268"/>
      <c r="L359" s="268"/>
      <c r="M359" s="268"/>
      <c r="N359" s="268"/>
      <c r="O359" s="268"/>
      <c r="P359" s="270"/>
      <c r="Q359" s="270"/>
      <c r="R359" s="270"/>
      <c r="S359" s="270"/>
      <c r="T359" s="270"/>
      <c r="U359" s="270"/>
    </row>
    <row r="360" spans="1:21" hidden="1" x14ac:dyDescent="0.25">
      <c r="A360" s="264" t="s">
        <v>229</v>
      </c>
      <c r="B360" s="265"/>
      <c r="C360" s="266" t="s">
        <v>1032</v>
      </c>
      <c r="D360" s="267"/>
      <c r="E360" s="267"/>
      <c r="F360" s="32" t="s">
        <v>1813</v>
      </c>
      <c r="G360" s="269">
        <v>0.78</v>
      </c>
      <c r="H360" s="268"/>
      <c r="I360" s="27">
        <v>0.78</v>
      </c>
      <c r="J360" s="269">
        <v>0.27</v>
      </c>
      <c r="K360" s="268"/>
      <c r="L360" s="268"/>
      <c r="M360" s="268"/>
      <c r="N360" s="268"/>
      <c r="O360" s="268"/>
      <c r="P360" s="175">
        <v>1.05</v>
      </c>
      <c r="Q360" s="270"/>
      <c r="R360" s="270"/>
      <c r="S360" s="270"/>
      <c r="T360" s="270"/>
      <c r="U360" s="270"/>
    </row>
    <row r="361" spans="1:21" hidden="1" x14ac:dyDescent="0.25">
      <c r="A361" s="264" t="s">
        <v>230</v>
      </c>
      <c r="B361" s="265"/>
      <c r="C361" s="266" t="s">
        <v>831</v>
      </c>
      <c r="D361" s="267"/>
      <c r="E361" s="267"/>
      <c r="F361" s="32" t="s">
        <v>1816</v>
      </c>
      <c r="G361" s="269">
        <v>0.04</v>
      </c>
      <c r="H361" s="268"/>
      <c r="I361" s="27">
        <v>0.04</v>
      </c>
      <c r="J361" s="269">
        <v>0.15</v>
      </c>
      <c r="K361" s="268"/>
      <c r="L361" s="268"/>
      <c r="M361" s="268"/>
      <c r="N361" s="268"/>
      <c r="O361" s="268"/>
      <c r="P361" s="175">
        <v>0.19</v>
      </c>
      <c r="Q361" s="270"/>
      <c r="R361" s="270"/>
      <c r="S361" s="270"/>
      <c r="T361" s="270"/>
      <c r="U361" s="270"/>
    </row>
    <row r="362" spans="1:21" s="35" customFormat="1" ht="14.25" hidden="1" x14ac:dyDescent="0.25">
      <c r="A362" s="281"/>
      <c r="B362" s="282"/>
      <c r="C362" s="283" t="s">
        <v>1856</v>
      </c>
      <c r="D362" s="284"/>
      <c r="E362" s="284"/>
      <c r="F362" s="38"/>
      <c r="G362" s="285">
        <f>SUM(G360:H361)</f>
        <v>0.82000000000000006</v>
      </c>
      <c r="H362" s="286"/>
      <c r="I362" s="34">
        <f>SUM(I360:I361)</f>
        <v>0.82000000000000006</v>
      </c>
      <c r="J362" s="285">
        <f>SUM(J360:M361)</f>
        <v>0.42000000000000004</v>
      </c>
      <c r="K362" s="286"/>
      <c r="L362" s="286"/>
      <c r="M362" s="286"/>
      <c r="N362" s="286"/>
      <c r="O362" s="286"/>
      <c r="P362" s="175">
        <f>SUM(P360:U361)</f>
        <v>1.24</v>
      </c>
      <c r="Q362" s="270"/>
      <c r="R362" s="270"/>
      <c r="S362" s="270"/>
      <c r="T362" s="270"/>
      <c r="U362" s="270"/>
    </row>
    <row r="363" spans="1:21" hidden="1" x14ac:dyDescent="0.25">
      <c r="A363" s="281" t="s">
        <v>231</v>
      </c>
      <c r="B363" s="282"/>
      <c r="C363" s="283" t="s">
        <v>1033</v>
      </c>
      <c r="D363" s="284"/>
      <c r="E363" s="284"/>
      <c r="F363" s="30"/>
      <c r="G363" s="268"/>
      <c r="H363" s="268"/>
      <c r="I363" s="31"/>
      <c r="J363" s="268"/>
      <c r="K363" s="268"/>
      <c r="L363" s="268"/>
      <c r="M363" s="268"/>
      <c r="N363" s="268"/>
      <c r="O363" s="268"/>
      <c r="P363" s="270"/>
      <c r="Q363" s="270"/>
      <c r="R363" s="270"/>
      <c r="S363" s="270"/>
      <c r="T363" s="270"/>
      <c r="U363" s="270"/>
    </row>
    <row r="364" spans="1:21" hidden="1" x14ac:dyDescent="0.25">
      <c r="A364" s="264" t="s">
        <v>232</v>
      </c>
      <c r="B364" s="265"/>
      <c r="C364" s="266" t="s">
        <v>1034</v>
      </c>
      <c r="D364" s="267"/>
      <c r="E364" s="267"/>
      <c r="F364" s="32" t="s">
        <v>1813</v>
      </c>
      <c r="G364" s="269">
        <v>0.54</v>
      </c>
      <c r="H364" s="268"/>
      <c r="I364" s="27">
        <v>0.54</v>
      </c>
      <c r="J364" s="269">
        <v>1.03</v>
      </c>
      <c r="K364" s="268"/>
      <c r="L364" s="268"/>
      <c r="M364" s="268"/>
      <c r="N364" s="268"/>
      <c r="O364" s="268"/>
      <c r="P364" s="175">
        <v>1.57</v>
      </c>
      <c r="Q364" s="270"/>
      <c r="R364" s="270"/>
      <c r="S364" s="270"/>
      <c r="T364" s="270"/>
      <c r="U364" s="270"/>
    </row>
    <row r="365" spans="1:21" hidden="1" x14ac:dyDescent="0.25">
      <c r="A365" s="264" t="s">
        <v>233</v>
      </c>
      <c r="B365" s="265"/>
      <c r="C365" s="266" t="s">
        <v>1873</v>
      </c>
      <c r="D365" s="267"/>
      <c r="E365" s="267"/>
      <c r="F365" s="32" t="s">
        <v>1816</v>
      </c>
      <c r="G365" s="269">
        <v>0.02</v>
      </c>
      <c r="H365" s="268"/>
      <c r="I365" s="27">
        <v>0.02</v>
      </c>
      <c r="J365" s="269">
        <v>0.15</v>
      </c>
      <c r="K365" s="268"/>
      <c r="L365" s="268"/>
      <c r="M365" s="268"/>
      <c r="N365" s="268"/>
      <c r="O365" s="268"/>
      <c r="P365" s="175">
        <v>0.17</v>
      </c>
      <c r="Q365" s="270"/>
      <c r="R365" s="270"/>
      <c r="S365" s="270"/>
      <c r="T365" s="270"/>
      <c r="U365" s="270"/>
    </row>
    <row r="366" spans="1:21" s="35" customFormat="1" ht="14.25" hidden="1" x14ac:dyDescent="0.25">
      <c r="A366" s="281"/>
      <c r="B366" s="282"/>
      <c r="C366" s="283" t="s">
        <v>1856</v>
      </c>
      <c r="D366" s="284"/>
      <c r="E366" s="284"/>
      <c r="F366" s="38"/>
      <c r="G366" s="285">
        <f>SUM(G364:H365)</f>
        <v>0.56000000000000005</v>
      </c>
      <c r="H366" s="286"/>
      <c r="I366" s="34">
        <f>SUM(I364:I365)</f>
        <v>0.56000000000000005</v>
      </c>
      <c r="J366" s="285">
        <f>SUM(J364:M365)</f>
        <v>1.18</v>
      </c>
      <c r="K366" s="286"/>
      <c r="L366" s="286"/>
      <c r="M366" s="286"/>
      <c r="N366" s="286"/>
      <c r="O366" s="286"/>
      <c r="P366" s="175">
        <f>SUM(P364:U365)</f>
        <v>1.74</v>
      </c>
      <c r="Q366" s="270"/>
      <c r="R366" s="270"/>
      <c r="S366" s="270"/>
      <c r="T366" s="270"/>
      <c r="U366" s="270"/>
    </row>
    <row r="367" spans="1:21" hidden="1" x14ac:dyDescent="0.25">
      <c r="A367" s="281" t="s">
        <v>234</v>
      </c>
      <c r="B367" s="282"/>
      <c r="C367" s="283" t="s">
        <v>1035</v>
      </c>
      <c r="D367" s="284"/>
      <c r="E367" s="284"/>
      <c r="F367" s="30"/>
      <c r="G367" s="268"/>
      <c r="H367" s="268"/>
      <c r="I367" s="31"/>
      <c r="J367" s="268"/>
      <c r="K367" s="268"/>
      <c r="L367" s="268"/>
      <c r="M367" s="268"/>
      <c r="N367" s="268"/>
      <c r="O367" s="268"/>
      <c r="P367" s="270"/>
      <c r="Q367" s="270"/>
      <c r="R367" s="270"/>
      <c r="S367" s="270"/>
      <c r="T367" s="270"/>
      <c r="U367" s="270"/>
    </row>
    <row r="368" spans="1:21" hidden="1" x14ac:dyDescent="0.25">
      <c r="A368" s="264" t="s">
        <v>235</v>
      </c>
      <c r="B368" s="265"/>
      <c r="C368" s="266" t="s">
        <v>1036</v>
      </c>
      <c r="D368" s="267"/>
      <c r="E368" s="267"/>
      <c r="F368" s="32" t="s">
        <v>1813</v>
      </c>
      <c r="G368" s="269">
        <v>0.67</v>
      </c>
      <c r="H368" s="268"/>
      <c r="I368" s="27">
        <v>0.67</v>
      </c>
      <c r="J368" s="269">
        <v>0.43</v>
      </c>
      <c r="K368" s="268"/>
      <c r="L368" s="268"/>
      <c r="M368" s="268"/>
      <c r="N368" s="268"/>
      <c r="O368" s="268"/>
      <c r="P368" s="175">
        <v>1.1000000000000001</v>
      </c>
      <c r="Q368" s="270"/>
      <c r="R368" s="270"/>
      <c r="S368" s="270"/>
      <c r="T368" s="270"/>
      <c r="U368" s="270"/>
    </row>
    <row r="369" spans="1:21" hidden="1" x14ac:dyDescent="0.25">
      <c r="A369" s="264" t="s">
        <v>236</v>
      </c>
      <c r="B369" s="265"/>
      <c r="C369" s="266" t="s">
        <v>1873</v>
      </c>
      <c r="D369" s="267"/>
      <c r="E369" s="267"/>
      <c r="F369" s="32" t="s">
        <v>1816</v>
      </c>
      <c r="G369" s="269">
        <v>0.02</v>
      </c>
      <c r="H369" s="268"/>
      <c r="I369" s="27">
        <v>0.02</v>
      </c>
      <c r="J369" s="269">
        <v>0.15</v>
      </c>
      <c r="K369" s="268"/>
      <c r="L369" s="268"/>
      <c r="M369" s="268"/>
      <c r="N369" s="268"/>
      <c r="O369" s="268"/>
      <c r="P369" s="175">
        <v>0.17</v>
      </c>
      <c r="Q369" s="270"/>
      <c r="R369" s="270"/>
      <c r="S369" s="270"/>
      <c r="T369" s="270"/>
      <c r="U369" s="270"/>
    </row>
    <row r="370" spans="1:21" s="35" customFormat="1" ht="14.25" hidden="1" x14ac:dyDescent="0.25">
      <c r="A370" s="281"/>
      <c r="B370" s="282"/>
      <c r="C370" s="283" t="s">
        <v>1856</v>
      </c>
      <c r="D370" s="284"/>
      <c r="E370" s="284"/>
      <c r="F370" s="38"/>
      <c r="G370" s="285">
        <f>G368+G369</f>
        <v>0.69000000000000006</v>
      </c>
      <c r="H370" s="286"/>
      <c r="I370" s="34">
        <f>I368+I369</f>
        <v>0.69000000000000006</v>
      </c>
      <c r="J370" s="285">
        <f>J368+J369</f>
        <v>0.57999999999999996</v>
      </c>
      <c r="K370" s="286"/>
      <c r="L370" s="286"/>
      <c r="M370" s="286"/>
      <c r="N370" s="286"/>
      <c r="O370" s="286"/>
      <c r="P370" s="175">
        <f>P368+P369</f>
        <v>1.27</v>
      </c>
      <c r="Q370" s="270"/>
      <c r="R370" s="270"/>
      <c r="S370" s="270"/>
      <c r="T370" s="270"/>
      <c r="U370" s="270"/>
    </row>
    <row r="371" spans="1:21" hidden="1" x14ac:dyDescent="0.25">
      <c r="A371" s="281" t="s">
        <v>237</v>
      </c>
      <c r="B371" s="282"/>
      <c r="C371" s="283" t="s">
        <v>1037</v>
      </c>
      <c r="D371" s="284"/>
      <c r="E371" s="284"/>
      <c r="F371" s="30"/>
      <c r="G371" s="268"/>
      <c r="H371" s="268"/>
      <c r="I371" s="31"/>
      <c r="J371" s="268"/>
      <c r="K371" s="268"/>
      <c r="L371" s="268"/>
      <c r="M371" s="268"/>
      <c r="N371" s="268"/>
      <c r="O371" s="268"/>
      <c r="P371" s="270"/>
      <c r="Q371" s="270"/>
      <c r="R371" s="270"/>
      <c r="S371" s="270"/>
      <c r="T371" s="270"/>
      <c r="U371" s="270"/>
    </row>
    <row r="372" spans="1:21" hidden="1" x14ac:dyDescent="0.25">
      <c r="A372" s="264" t="s">
        <v>238</v>
      </c>
      <c r="B372" s="265"/>
      <c r="C372" s="266" t="s">
        <v>1036</v>
      </c>
      <c r="D372" s="267"/>
      <c r="E372" s="267"/>
      <c r="F372" s="32" t="s">
        <v>1813</v>
      </c>
      <c r="G372" s="269">
        <v>0.67</v>
      </c>
      <c r="H372" s="268"/>
      <c r="I372" s="27">
        <v>0.67</v>
      </c>
      <c r="J372" s="269">
        <v>0.46</v>
      </c>
      <c r="K372" s="268"/>
      <c r="L372" s="268"/>
      <c r="M372" s="268"/>
      <c r="N372" s="268"/>
      <c r="O372" s="268"/>
      <c r="P372" s="175">
        <v>1.1299999999999999</v>
      </c>
      <c r="Q372" s="270"/>
      <c r="R372" s="270"/>
      <c r="S372" s="270"/>
      <c r="T372" s="270"/>
      <c r="U372" s="270"/>
    </row>
    <row r="373" spans="1:21" hidden="1" x14ac:dyDescent="0.25">
      <c r="A373" s="264" t="s">
        <v>239</v>
      </c>
      <c r="B373" s="265"/>
      <c r="C373" s="266" t="s">
        <v>1873</v>
      </c>
      <c r="D373" s="267"/>
      <c r="E373" s="267"/>
      <c r="F373" s="32" t="s">
        <v>1816</v>
      </c>
      <c r="G373" s="269">
        <v>0.02</v>
      </c>
      <c r="H373" s="268"/>
      <c r="I373" s="27">
        <v>0.02</v>
      </c>
      <c r="J373" s="269">
        <v>0.15</v>
      </c>
      <c r="K373" s="268"/>
      <c r="L373" s="268"/>
      <c r="M373" s="268"/>
      <c r="N373" s="268"/>
      <c r="O373" s="268"/>
      <c r="P373" s="175">
        <v>0.17</v>
      </c>
      <c r="Q373" s="270"/>
      <c r="R373" s="270"/>
      <c r="S373" s="270"/>
      <c r="T373" s="270"/>
      <c r="U373" s="270"/>
    </row>
    <row r="374" spans="1:21" s="35" customFormat="1" ht="14.25" hidden="1" x14ac:dyDescent="0.25">
      <c r="A374" s="281"/>
      <c r="B374" s="282"/>
      <c r="C374" s="283" t="s">
        <v>1856</v>
      </c>
      <c r="D374" s="284"/>
      <c r="E374" s="284"/>
      <c r="F374" s="38"/>
      <c r="G374" s="285">
        <f>SUM(G372+G373)</f>
        <v>0.69000000000000006</v>
      </c>
      <c r="H374" s="286"/>
      <c r="I374" s="34">
        <f>SUM(I372+I373)</f>
        <v>0.69000000000000006</v>
      </c>
      <c r="J374" s="285">
        <f>SUM(J372+J373)</f>
        <v>0.61</v>
      </c>
      <c r="K374" s="286"/>
      <c r="L374" s="286"/>
      <c r="M374" s="286"/>
      <c r="N374" s="286"/>
      <c r="O374" s="286"/>
      <c r="P374" s="175">
        <f>SUM(P372+P373)</f>
        <v>1.2999999999999998</v>
      </c>
      <c r="Q374" s="270"/>
      <c r="R374" s="270"/>
      <c r="S374" s="270"/>
      <c r="T374" s="270"/>
      <c r="U374" s="270"/>
    </row>
    <row r="375" spans="1:21" hidden="1" x14ac:dyDescent="0.25">
      <c r="A375" s="281" t="s">
        <v>240</v>
      </c>
      <c r="B375" s="282"/>
      <c r="C375" s="283" t="s">
        <v>1038</v>
      </c>
      <c r="D375" s="284"/>
      <c r="E375" s="284"/>
      <c r="F375" s="30"/>
      <c r="G375" s="268"/>
      <c r="H375" s="268"/>
      <c r="I375" s="31"/>
      <c r="J375" s="268"/>
      <c r="K375" s="268"/>
      <c r="L375" s="268"/>
      <c r="M375" s="268"/>
      <c r="N375" s="268"/>
      <c r="O375" s="268"/>
      <c r="P375" s="270"/>
      <c r="Q375" s="270"/>
      <c r="R375" s="270"/>
      <c r="S375" s="270"/>
      <c r="T375" s="270"/>
      <c r="U375" s="270"/>
    </row>
    <row r="376" spans="1:21" hidden="1" x14ac:dyDescent="0.25">
      <c r="A376" s="264" t="s">
        <v>241</v>
      </c>
      <c r="B376" s="265"/>
      <c r="C376" s="266" t="s">
        <v>1039</v>
      </c>
      <c r="D376" s="267"/>
      <c r="E376" s="267"/>
      <c r="F376" s="32" t="s">
        <v>1813</v>
      </c>
      <c r="G376" s="269">
        <v>0.73</v>
      </c>
      <c r="H376" s="268"/>
      <c r="I376" s="27">
        <v>0.73</v>
      </c>
      <c r="J376" s="269">
        <v>1.71</v>
      </c>
      <c r="K376" s="268"/>
      <c r="L376" s="268"/>
      <c r="M376" s="268"/>
      <c r="N376" s="268"/>
      <c r="O376" s="268"/>
      <c r="P376" s="175">
        <v>2.44</v>
      </c>
      <c r="Q376" s="270"/>
      <c r="R376" s="270"/>
      <c r="S376" s="270"/>
      <c r="T376" s="270"/>
      <c r="U376" s="270"/>
    </row>
    <row r="377" spans="1:21" hidden="1" x14ac:dyDescent="0.25">
      <c r="A377" s="264" t="s">
        <v>242</v>
      </c>
      <c r="B377" s="265"/>
      <c r="C377" s="266" t="s">
        <v>1873</v>
      </c>
      <c r="D377" s="267"/>
      <c r="E377" s="267"/>
      <c r="F377" s="32" t="s">
        <v>1816</v>
      </c>
      <c r="G377" s="269">
        <v>0.02</v>
      </c>
      <c r="H377" s="268"/>
      <c r="I377" s="27">
        <v>0.02</v>
      </c>
      <c r="J377" s="269">
        <v>0.15</v>
      </c>
      <c r="K377" s="268"/>
      <c r="L377" s="268"/>
      <c r="M377" s="268"/>
      <c r="N377" s="268"/>
      <c r="O377" s="268"/>
      <c r="P377" s="175">
        <v>0.17</v>
      </c>
      <c r="Q377" s="270"/>
      <c r="R377" s="270"/>
      <c r="S377" s="270"/>
      <c r="T377" s="270"/>
      <c r="U377" s="270"/>
    </row>
    <row r="378" spans="1:21" s="35" customFormat="1" ht="14.25" hidden="1" x14ac:dyDescent="0.25">
      <c r="A378" s="281"/>
      <c r="B378" s="282"/>
      <c r="C378" s="283" t="s">
        <v>1856</v>
      </c>
      <c r="D378" s="284"/>
      <c r="E378" s="284"/>
      <c r="F378" s="38"/>
      <c r="G378" s="285">
        <f>G376+G377</f>
        <v>0.75</v>
      </c>
      <c r="H378" s="286"/>
      <c r="I378" s="34">
        <f>I376+I377</f>
        <v>0.75</v>
      </c>
      <c r="J378" s="285">
        <f>J376+J377</f>
        <v>1.8599999999999999</v>
      </c>
      <c r="K378" s="286"/>
      <c r="L378" s="286"/>
      <c r="M378" s="286"/>
      <c r="N378" s="286"/>
      <c r="O378" s="286"/>
      <c r="P378" s="175">
        <f>P376+P377</f>
        <v>2.61</v>
      </c>
      <c r="Q378" s="270"/>
      <c r="R378" s="270"/>
      <c r="S378" s="270"/>
      <c r="T378" s="270"/>
      <c r="U378" s="270"/>
    </row>
    <row r="379" spans="1:21" hidden="1" x14ac:dyDescent="0.25">
      <c r="A379" s="281" t="s">
        <v>243</v>
      </c>
      <c r="B379" s="282"/>
      <c r="C379" s="283" t="s">
        <v>1040</v>
      </c>
      <c r="D379" s="284"/>
      <c r="E379" s="284"/>
      <c r="F379" s="30"/>
      <c r="G379" s="268"/>
      <c r="H379" s="268"/>
      <c r="I379" s="31"/>
      <c r="J379" s="268"/>
      <c r="K379" s="268"/>
      <c r="L379" s="268"/>
      <c r="M379" s="268"/>
      <c r="N379" s="268"/>
      <c r="O379" s="268"/>
      <c r="P379" s="270"/>
      <c r="Q379" s="270"/>
      <c r="R379" s="270"/>
      <c r="S379" s="270"/>
      <c r="T379" s="270"/>
      <c r="U379" s="270"/>
    </row>
    <row r="380" spans="1:21" hidden="1" x14ac:dyDescent="0.25">
      <c r="A380" s="264" t="s">
        <v>244</v>
      </c>
      <c r="B380" s="265"/>
      <c r="C380" s="266" t="s">
        <v>1041</v>
      </c>
      <c r="D380" s="267"/>
      <c r="E380" s="267"/>
      <c r="F380" s="32" t="s">
        <v>1813</v>
      </c>
      <c r="G380" s="269">
        <v>0.51</v>
      </c>
      <c r="H380" s="268"/>
      <c r="I380" s="27">
        <v>0.51</v>
      </c>
      <c r="J380" s="269">
        <v>0.66</v>
      </c>
      <c r="K380" s="268"/>
      <c r="L380" s="268"/>
      <c r="M380" s="268"/>
      <c r="N380" s="268"/>
      <c r="O380" s="268"/>
      <c r="P380" s="175">
        <v>1.17</v>
      </c>
      <c r="Q380" s="270"/>
      <c r="R380" s="270"/>
      <c r="S380" s="270"/>
      <c r="T380" s="270"/>
      <c r="U380" s="270"/>
    </row>
    <row r="381" spans="1:21" hidden="1" x14ac:dyDescent="0.25">
      <c r="A381" s="264" t="s">
        <v>245</v>
      </c>
      <c r="B381" s="265"/>
      <c r="C381" s="266" t="s">
        <v>1873</v>
      </c>
      <c r="D381" s="267"/>
      <c r="E381" s="267"/>
      <c r="F381" s="32" t="s">
        <v>1816</v>
      </c>
      <c r="G381" s="269">
        <v>0.02</v>
      </c>
      <c r="H381" s="268"/>
      <c r="I381" s="27">
        <v>0.02</v>
      </c>
      <c r="J381" s="269">
        <v>0.15</v>
      </c>
      <c r="K381" s="268"/>
      <c r="L381" s="268"/>
      <c r="M381" s="268"/>
      <c r="N381" s="268"/>
      <c r="O381" s="268"/>
      <c r="P381" s="175">
        <v>0.17</v>
      </c>
      <c r="Q381" s="270"/>
      <c r="R381" s="270"/>
      <c r="S381" s="270"/>
      <c r="T381" s="270"/>
      <c r="U381" s="270"/>
    </row>
    <row r="382" spans="1:21" s="35" customFormat="1" ht="14.25" hidden="1" x14ac:dyDescent="0.25">
      <c r="A382" s="281"/>
      <c r="B382" s="282"/>
      <c r="C382" s="283" t="s">
        <v>1856</v>
      </c>
      <c r="D382" s="284"/>
      <c r="E382" s="284"/>
      <c r="F382" s="38"/>
      <c r="G382" s="285">
        <f>G380+G381</f>
        <v>0.53</v>
      </c>
      <c r="H382" s="286"/>
      <c r="I382" s="34">
        <f>I380+I381</f>
        <v>0.53</v>
      </c>
      <c r="J382" s="285">
        <f>J380+J381</f>
        <v>0.81</v>
      </c>
      <c r="K382" s="286"/>
      <c r="L382" s="286"/>
      <c r="M382" s="286"/>
      <c r="N382" s="286"/>
      <c r="O382" s="286"/>
      <c r="P382" s="175">
        <f>P380+P381</f>
        <v>1.3399999999999999</v>
      </c>
      <c r="Q382" s="270"/>
      <c r="R382" s="270"/>
      <c r="S382" s="270"/>
      <c r="T382" s="270"/>
      <c r="U382" s="270"/>
    </row>
    <row r="383" spans="1:21" hidden="1" x14ac:dyDescent="0.25">
      <c r="A383" s="281" t="s">
        <v>246</v>
      </c>
      <c r="B383" s="282"/>
      <c r="C383" s="283" t="s">
        <v>1042</v>
      </c>
      <c r="D383" s="284"/>
      <c r="E383" s="284"/>
      <c r="F383" s="30"/>
      <c r="G383" s="268"/>
      <c r="H383" s="268"/>
      <c r="I383" s="31"/>
      <c r="J383" s="268"/>
      <c r="K383" s="268"/>
      <c r="L383" s="268"/>
      <c r="M383" s="268"/>
      <c r="N383" s="268"/>
      <c r="O383" s="268"/>
      <c r="P383" s="270"/>
      <c r="Q383" s="270"/>
      <c r="R383" s="270"/>
      <c r="S383" s="270"/>
      <c r="T383" s="270"/>
      <c r="U383" s="270"/>
    </row>
    <row r="384" spans="1:21" hidden="1" x14ac:dyDescent="0.25">
      <c r="A384" s="264" t="s">
        <v>247</v>
      </c>
      <c r="B384" s="265"/>
      <c r="C384" s="266" t="s">
        <v>1043</v>
      </c>
      <c r="D384" s="267"/>
      <c r="E384" s="267"/>
      <c r="F384" s="32" t="s">
        <v>1813</v>
      </c>
      <c r="G384" s="269">
        <v>0.45</v>
      </c>
      <c r="H384" s="268"/>
      <c r="I384" s="27">
        <v>0.45</v>
      </c>
      <c r="J384" s="269">
        <v>0.6</v>
      </c>
      <c r="K384" s="268"/>
      <c r="L384" s="268"/>
      <c r="M384" s="268"/>
      <c r="N384" s="268"/>
      <c r="O384" s="268"/>
      <c r="P384" s="175">
        <v>1.05</v>
      </c>
      <c r="Q384" s="270"/>
      <c r="R384" s="270"/>
      <c r="S384" s="270"/>
      <c r="T384" s="270"/>
      <c r="U384" s="270"/>
    </row>
    <row r="385" spans="1:21" hidden="1" x14ac:dyDescent="0.25">
      <c r="A385" s="264" t="s">
        <v>248</v>
      </c>
      <c r="B385" s="265"/>
      <c r="C385" s="266" t="s">
        <v>1873</v>
      </c>
      <c r="D385" s="267"/>
      <c r="E385" s="267"/>
      <c r="F385" s="32" t="s">
        <v>1816</v>
      </c>
      <c r="G385" s="269">
        <v>0.02</v>
      </c>
      <c r="H385" s="268"/>
      <c r="I385" s="27">
        <v>0.02</v>
      </c>
      <c r="J385" s="269">
        <v>0.15</v>
      </c>
      <c r="K385" s="268"/>
      <c r="L385" s="268"/>
      <c r="M385" s="268"/>
      <c r="N385" s="268"/>
      <c r="O385" s="268"/>
      <c r="P385" s="175">
        <v>0.17</v>
      </c>
      <c r="Q385" s="270"/>
      <c r="R385" s="270"/>
      <c r="S385" s="270"/>
      <c r="T385" s="270"/>
      <c r="U385" s="270"/>
    </row>
    <row r="386" spans="1:21" s="35" customFormat="1" ht="14.25" hidden="1" x14ac:dyDescent="0.25">
      <c r="A386" s="281"/>
      <c r="B386" s="282"/>
      <c r="C386" s="283" t="s">
        <v>1856</v>
      </c>
      <c r="D386" s="284"/>
      <c r="E386" s="284"/>
      <c r="F386" s="38"/>
      <c r="G386" s="285">
        <f>G384+G385</f>
        <v>0.47000000000000003</v>
      </c>
      <c r="H386" s="286"/>
      <c r="I386" s="34">
        <f>I384+I385</f>
        <v>0.47000000000000003</v>
      </c>
      <c r="J386" s="285">
        <f>J384+J385</f>
        <v>0.75</v>
      </c>
      <c r="K386" s="286"/>
      <c r="L386" s="286"/>
      <c r="M386" s="286"/>
      <c r="N386" s="286"/>
      <c r="O386" s="286"/>
      <c r="P386" s="175">
        <f>P384+P385</f>
        <v>1.22</v>
      </c>
      <c r="Q386" s="270"/>
      <c r="R386" s="270"/>
      <c r="S386" s="270"/>
      <c r="T386" s="270"/>
      <c r="U386" s="270"/>
    </row>
    <row r="387" spans="1:21" hidden="1" x14ac:dyDescent="0.25">
      <c r="A387" s="281" t="s">
        <v>249</v>
      </c>
      <c r="B387" s="282"/>
      <c r="C387" s="283" t="s">
        <v>1044</v>
      </c>
      <c r="D387" s="284"/>
      <c r="E387" s="284"/>
      <c r="F387" s="30"/>
      <c r="G387" s="268"/>
      <c r="H387" s="268"/>
      <c r="I387" s="31"/>
      <c r="J387" s="268"/>
      <c r="K387" s="268"/>
      <c r="L387" s="268"/>
      <c r="M387" s="268"/>
      <c r="N387" s="268"/>
      <c r="O387" s="268"/>
      <c r="P387" s="270"/>
      <c r="Q387" s="270"/>
      <c r="R387" s="270"/>
      <c r="S387" s="270"/>
      <c r="T387" s="270"/>
      <c r="U387" s="270"/>
    </row>
    <row r="388" spans="1:21" hidden="1" x14ac:dyDescent="0.25">
      <c r="A388" s="264" t="s">
        <v>250</v>
      </c>
      <c r="B388" s="265"/>
      <c r="C388" s="266" t="s">
        <v>1045</v>
      </c>
      <c r="D388" s="267"/>
      <c r="E388" s="267"/>
      <c r="F388" s="32" t="s">
        <v>1813</v>
      </c>
      <c r="G388" s="269">
        <v>0.78</v>
      </c>
      <c r="H388" s="268"/>
      <c r="I388" s="27">
        <v>0.78</v>
      </c>
      <c r="J388" s="269">
        <v>1.81</v>
      </c>
      <c r="K388" s="268"/>
      <c r="L388" s="268"/>
      <c r="M388" s="268"/>
      <c r="N388" s="268"/>
      <c r="O388" s="268"/>
      <c r="P388" s="175">
        <v>2.59</v>
      </c>
      <c r="Q388" s="270"/>
      <c r="R388" s="270"/>
      <c r="S388" s="270"/>
      <c r="T388" s="270"/>
      <c r="U388" s="270"/>
    </row>
    <row r="389" spans="1:21" hidden="1" x14ac:dyDescent="0.25">
      <c r="A389" s="264" t="s">
        <v>251</v>
      </c>
      <c r="B389" s="265"/>
      <c r="C389" s="266" t="s">
        <v>1873</v>
      </c>
      <c r="D389" s="267"/>
      <c r="E389" s="267"/>
      <c r="F389" s="32" t="s">
        <v>1816</v>
      </c>
      <c r="G389" s="269">
        <v>0.02</v>
      </c>
      <c r="H389" s="268"/>
      <c r="I389" s="27">
        <v>0.02</v>
      </c>
      <c r="J389" s="269">
        <v>0.15</v>
      </c>
      <c r="K389" s="268"/>
      <c r="L389" s="268"/>
      <c r="M389" s="268"/>
      <c r="N389" s="268"/>
      <c r="O389" s="268"/>
      <c r="P389" s="175">
        <v>0.17</v>
      </c>
      <c r="Q389" s="270"/>
      <c r="R389" s="270"/>
      <c r="S389" s="270"/>
      <c r="T389" s="270"/>
      <c r="U389" s="270"/>
    </row>
    <row r="390" spans="1:21" s="35" customFormat="1" ht="14.25" hidden="1" x14ac:dyDescent="0.25">
      <c r="A390" s="281"/>
      <c r="B390" s="282"/>
      <c r="C390" s="283" t="s">
        <v>1856</v>
      </c>
      <c r="D390" s="284"/>
      <c r="E390" s="284"/>
      <c r="F390" s="38"/>
      <c r="G390" s="285">
        <f>G388+G389</f>
        <v>0.8</v>
      </c>
      <c r="H390" s="286"/>
      <c r="I390" s="34">
        <f>I388+I389</f>
        <v>0.8</v>
      </c>
      <c r="J390" s="285">
        <f>J388+J389</f>
        <v>1.96</v>
      </c>
      <c r="K390" s="286"/>
      <c r="L390" s="286"/>
      <c r="M390" s="286"/>
      <c r="N390" s="286"/>
      <c r="O390" s="286"/>
      <c r="P390" s="175">
        <f>P388+P389</f>
        <v>2.76</v>
      </c>
      <c r="Q390" s="270"/>
      <c r="R390" s="270"/>
      <c r="S390" s="270"/>
      <c r="T390" s="270"/>
      <c r="U390" s="270"/>
    </row>
    <row r="391" spans="1:21" hidden="1" x14ac:dyDescent="0.25">
      <c r="A391" s="281" t="s">
        <v>252</v>
      </c>
      <c r="B391" s="282"/>
      <c r="C391" s="283" t="s">
        <v>1046</v>
      </c>
      <c r="D391" s="284"/>
      <c r="E391" s="284"/>
      <c r="F391" s="30"/>
      <c r="G391" s="268"/>
      <c r="H391" s="268"/>
      <c r="I391" s="31"/>
      <c r="J391" s="268"/>
      <c r="K391" s="268"/>
      <c r="L391" s="268"/>
      <c r="M391" s="268"/>
      <c r="N391" s="268"/>
      <c r="O391" s="268"/>
      <c r="P391" s="270"/>
      <c r="Q391" s="270"/>
      <c r="R391" s="270"/>
      <c r="S391" s="270"/>
      <c r="T391" s="270"/>
      <c r="U391" s="270"/>
    </row>
    <row r="392" spans="1:21" hidden="1" x14ac:dyDescent="0.25">
      <c r="A392" s="264" t="s">
        <v>253</v>
      </c>
      <c r="B392" s="265"/>
      <c r="C392" s="266" t="s">
        <v>1047</v>
      </c>
      <c r="D392" s="267"/>
      <c r="E392" s="267"/>
      <c r="F392" s="32" t="s">
        <v>1813</v>
      </c>
      <c r="G392" s="269">
        <v>0.56000000000000005</v>
      </c>
      <c r="H392" s="268"/>
      <c r="I392" s="27">
        <v>0.56000000000000005</v>
      </c>
      <c r="J392" s="269">
        <v>0.49</v>
      </c>
      <c r="K392" s="268"/>
      <c r="L392" s="268"/>
      <c r="M392" s="268"/>
      <c r="N392" s="268"/>
      <c r="O392" s="268"/>
      <c r="P392" s="175">
        <v>1.05</v>
      </c>
      <c r="Q392" s="270"/>
      <c r="R392" s="270"/>
      <c r="S392" s="270"/>
      <c r="T392" s="270"/>
      <c r="U392" s="270"/>
    </row>
    <row r="393" spans="1:21" hidden="1" x14ac:dyDescent="0.25">
      <c r="A393" s="264" t="s">
        <v>254</v>
      </c>
      <c r="B393" s="265"/>
      <c r="C393" s="266" t="s">
        <v>1874</v>
      </c>
      <c r="D393" s="267"/>
      <c r="E393" s="267"/>
      <c r="F393" s="32" t="s">
        <v>1816</v>
      </c>
      <c r="G393" s="269">
        <v>0.02</v>
      </c>
      <c r="H393" s="268"/>
      <c r="I393" s="27">
        <v>0.02</v>
      </c>
      <c r="J393" s="269">
        <v>0.15</v>
      </c>
      <c r="K393" s="268"/>
      <c r="L393" s="268"/>
      <c r="M393" s="268"/>
      <c r="N393" s="268"/>
      <c r="O393" s="268"/>
      <c r="P393" s="175">
        <v>0.17</v>
      </c>
      <c r="Q393" s="270"/>
      <c r="R393" s="270"/>
      <c r="S393" s="270"/>
      <c r="T393" s="270"/>
      <c r="U393" s="270"/>
    </row>
    <row r="394" spans="1:21" s="35" customFormat="1" ht="14.25" hidden="1" x14ac:dyDescent="0.25">
      <c r="A394" s="281"/>
      <c r="B394" s="282"/>
      <c r="C394" s="283" t="s">
        <v>1856</v>
      </c>
      <c r="D394" s="284"/>
      <c r="E394" s="284"/>
      <c r="F394" s="38"/>
      <c r="G394" s="285">
        <f>G392+G393</f>
        <v>0.58000000000000007</v>
      </c>
      <c r="H394" s="286"/>
      <c r="I394" s="34">
        <f>I392+I393</f>
        <v>0.58000000000000007</v>
      </c>
      <c r="J394" s="285">
        <f>J392+J393</f>
        <v>0.64</v>
      </c>
      <c r="K394" s="286"/>
      <c r="L394" s="286"/>
      <c r="M394" s="286"/>
      <c r="N394" s="286"/>
      <c r="O394" s="286"/>
      <c r="P394" s="175">
        <f>P392+P393</f>
        <v>1.22</v>
      </c>
      <c r="Q394" s="270"/>
      <c r="R394" s="270"/>
      <c r="S394" s="270"/>
      <c r="T394" s="270"/>
      <c r="U394" s="270"/>
    </row>
    <row r="395" spans="1:21" hidden="1" x14ac:dyDescent="0.25">
      <c r="A395" s="281" t="s">
        <v>255</v>
      </c>
      <c r="B395" s="282"/>
      <c r="C395" s="283" t="s">
        <v>1048</v>
      </c>
      <c r="D395" s="284"/>
      <c r="E395" s="284"/>
      <c r="F395" s="30"/>
      <c r="G395" s="268"/>
      <c r="H395" s="268"/>
      <c r="I395" s="31"/>
      <c r="J395" s="268"/>
      <c r="K395" s="268"/>
      <c r="L395" s="268"/>
      <c r="M395" s="268"/>
      <c r="N395" s="268"/>
      <c r="O395" s="268"/>
      <c r="P395" s="270"/>
      <c r="Q395" s="270"/>
      <c r="R395" s="270"/>
      <c r="S395" s="270"/>
      <c r="T395" s="270"/>
      <c r="U395" s="270"/>
    </row>
    <row r="396" spans="1:21" hidden="1" x14ac:dyDescent="0.25">
      <c r="A396" s="264" t="s">
        <v>256</v>
      </c>
      <c r="B396" s="265"/>
      <c r="C396" s="266" t="s">
        <v>1049</v>
      </c>
      <c r="D396" s="267"/>
      <c r="E396" s="267"/>
      <c r="F396" s="32" t="s">
        <v>1813</v>
      </c>
      <c r="G396" s="269">
        <v>0.56000000000000005</v>
      </c>
      <c r="H396" s="268"/>
      <c r="I396" s="27">
        <v>0.56000000000000005</v>
      </c>
      <c r="J396" s="269">
        <v>1.95</v>
      </c>
      <c r="K396" s="268"/>
      <c r="L396" s="268"/>
      <c r="M396" s="268"/>
      <c r="N396" s="268"/>
      <c r="O396" s="268"/>
      <c r="P396" s="175">
        <v>2.5099999999999998</v>
      </c>
      <c r="Q396" s="270"/>
      <c r="R396" s="270"/>
      <c r="S396" s="270"/>
      <c r="T396" s="270"/>
      <c r="U396" s="270"/>
    </row>
    <row r="397" spans="1:21" hidden="1" x14ac:dyDescent="0.25">
      <c r="A397" s="264" t="s">
        <v>257</v>
      </c>
      <c r="B397" s="265"/>
      <c r="C397" s="266" t="s">
        <v>1873</v>
      </c>
      <c r="D397" s="267"/>
      <c r="E397" s="267"/>
      <c r="F397" s="32" t="s">
        <v>1816</v>
      </c>
      <c r="G397" s="269">
        <v>0.02</v>
      </c>
      <c r="H397" s="268"/>
      <c r="I397" s="27">
        <v>0.02</v>
      </c>
      <c r="J397" s="269">
        <v>0.15</v>
      </c>
      <c r="K397" s="268"/>
      <c r="L397" s="268"/>
      <c r="M397" s="268"/>
      <c r="N397" s="268"/>
      <c r="O397" s="268"/>
      <c r="P397" s="175">
        <v>0.17</v>
      </c>
      <c r="Q397" s="270"/>
      <c r="R397" s="270"/>
      <c r="S397" s="270"/>
      <c r="T397" s="270"/>
      <c r="U397" s="270"/>
    </row>
    <row r="398" spans="1:21" s="35" customFormat="1" ht="14.25" hidden="1" x14ac:dyDescent="0.25">
      <c r="A398" s="281"/>
      <c r="B398" s="282"/>
      <c r="C398" s="283" t="s">
        <v>1856</v>
      </c>
      <c r="D398" s="284"/>
      <c r="E398" s="284"/>
      <c r="F398" s="38"/>
      <c r="G398" s="285">
        <f>G396+G397</f>
        <v>0.58000000000000007</v>
      </c>
      <c r="H398" s="286"/>
      <c r="I398" s="34">
        <f>I396+I397</f>
        <v>0.58000000000000007</v>
      </c>
      <c r="J398" s="285">
        <f>J396+J397</f>
        <v>2.1</v>
      </c>
      <c r="K398" s="286"/>
      <c r="L398" s="286"/>
      <c r="M398" s="286"/>
      <c r="N398" s="286"/>
      <c r="O398" s="286"/>
      <c r="P398" s="175">
        <f>P396+P397</f>
        <v>2.6799999999999997</v>
      </c>
      <c r="Q398" s="270"/>
      <c r="R398" s="270"/>
      <c r="S398" s="270"/>
      <c r="T398" s="270"/>
      <c r="U398" s="270"/>
    </row>
    <row r="399" spans="1:21" hidden="1" x14ac:dyDescent="0.25">
      <c r="A399" s="281" t="s">
        <v>258</v>
      </c>
      <c r="B399" s="282"/>
      <c r="C399" s="283" t="s">
        <v>1050</v>
      </c>
      <c r="D399" s="284"/>
      <c r="E399" s="284"/>
      <c r="F399" s="30"/>
      <c r="G399" s="268"/>
      <c r="H399" s="268"/>
      <c r="I399" s="31"/>
      <c r="J399" s="268"/>
      <c r="K399" s="268"/>
      <c r="L399" s="268"/>
      <c r="M399" s="268"/>
      <c r="N399" s="268"/>
      <c r="O399" s="268"/>
      <c r="P399" s="270"/>
      <c r="Q399" s="270"/>
      <c r="R399" s="270"/>
      <c r="S399" s="270"/>
      <c r="T399" s="270"/>
      <c r="U399" s="270"/>
    </row>
    <row r="400" spans="1:21" hidden="1" x14ac:dyDescent="0.25">
      <c r="A400" s="264" t="s">
        <v>259</v>
      </c>
      <c r="B400" s="265"/>
      <c r="C400" s="266" t="s">
        <v>1051</v>
      </c>
      <c r="D400" s="267"/>
      <c r="E400" s="267"/>
      <c r="F400" s="32" t="s">
        <v>1813</v>
      </c>
      <c r="G400" s="269">
        <v>0.56000000000000005</v>
      </c>
      <c r="H400" s="268"/>
      <c r="I400" s="27">
        <v>0.56000000000000005</v>
      </c>
      <c r="J400" s="269">
        <v>0.55000000000000004</v>
      </c>
      <c r="K400" s="268"/>
      <c r="L400" s="268"/>
      <c r="M400" s="268"/>
      <c r="N400" s="268"/>
      <c r="O400" s="268"/>
      <c r="P400" s="175">
        <v>1.1100000000000001</v>
      </c>
      <c r="Q400" s="270"/>
      <c r="R400" s="270"/>
      <c r="S400" s="270"/>
      <c r="T400" s="270"/>
      <c r="U400" s="270"/>
    </row>
    <row r="401" spans="1:21" hidden="1" x14ac:dyDescent="0.25">
      <c r="A401" s="264" t="s">
        <v>260</v>
      </c>
      <c r="B401" s="265"/>
      <c r="C401" s="266" t="s">
        <v>1873</v>
      </c>
      <c r="D401" s="267"/>
      <c r="E401" s="267"/>
      <c r="F401" s="32" t="s">
        <v>1816</v>
      </c>
      <c r="G401" s="269">
        <v>0.02</v>
      </c>
      <c r="H401" s="268"/>
      <c r="I401" s="27">
        <v>0.02</v>
      </c>
      <c r="J401" s="269">
        <v>0.15</v>
      </c>
      <c r="K401" s="268"/>
      <c r="L401" s="268"/>
      <c r="M401" s="268"/>
      <c r="N401" s="268"/>
      <c r="O401" s="268"/>
      <c r="P401" s="175">
        <v>0.17</v>
      </c>
      <c r="Q401" s="270"/>
      <c r="R401" s="270"/>
      <c r="S401" s="270"/>
      <c r="T401" s="270"/>
      <c r="U401" s="270"/>
    </row>
    <row r="402" spans="1:21" s="35" customFormat="1" ht="14.25" hidden="1" x14ac:dyDescent="0.25">
      <c r="A402" s="281"/>
      <c r="B402" s="282"/>
      <c r="C402" s="283" t="s">
        <v>1856</v>
      </c>
      <c r="D402" s="284"/>
      <c r="E402" s="284"/>
      <c r="F402" s="38"/>
      <c r="G402" s="285">
        <f>SUM(G400:H401)</f>
        <v>0.58000000000000007</v>
      </c>
      <c r="H402" s="286"/>
      <c r="I402" s="34">
        <f>I400+I401</f>
        <v>0.58000000000000007</v>
      </c>
      <c r="J402" s="285">
        <f>J400+J401</f>
        <v>0.70000000000000007</v>
      </c>
      <c r="K402" s="286"/>
      <c r="L402" s="286"/>
      <c r="M402" s="286"/>
      <c r="N402" s="286"/>
      <c r="O402" s="286"/>
      <c r="P402" s="175">
        <f>P400+P401</f>
        <v>1.28</v>
      </c>
      <c r="Q402" s="270"/>
      <c r="R402" s="270"/>
      <c r="S402" s="270"/>
      <c r="T402" s="270"/>
      <c r="U402" s="270"/>
    </row>
    <row r="403" spans="1:21" hidden="1" x14ac:dyDescent="0.25">
      <c r="A403" s="281" t="s">
        <v>261</v>
      </c>
      <c r="B403" s="282"/>
      <c r="C403" s="283" t="s">
        <v>1052</v>
      </c>
      <c r="D403" s="284"/>
      <c r="E403" s="284"/>
      <c r="F403" s="30"/>
      <c r="G403" s="268"/>
      <c r="H403" s="268"/>
      <c r="I403" s="31"/>
      <c r="J403" s="268"/>
      <c r="K403" s="268"/>
      <c r="L403" s="268"/>
      <c r="M403" s="268"/>
      <c r="N403" s="268"/>
      <c r="O403" s="268"/>
      <c r="P403" s="270"/>
      <c r="Q403" s="270"/>
      <c r="R403" s="270"/>
      <c r="S403" s="270"/>
      <c r="T403" s="270"/>
      <c r="U403" s="270"/>
    </row>
    <row r="404" spans="1:21" hidden="1" x14ac:dyDescent="0.25">
      <c r="A404" s="264" t="s">
        <v>262</v>
      </c>
      <c r="B404" s="265"/>
      <c r="C404" s="266" t="s">
        <v>1053</v>
      </c>
      <c r="D404" s="267"/>
      <c r="E404" s="267"/>
      <c r="F404" s="32" t="s">
        <v>1813</v>
      </c>
      <c r="G404" s="269">
        <v>0.89</v>
      </c>
      <c r="H404" s="268"/>
      <c r="I404" s="27">
        <v>0.89</v>
      </c>
      <c r="J404" s="269">
        <v>0.31</v>
      </c>
      <c r="K404" s="268"/>
      <c r="L404" s="268"/>
      <c r="M404" s="268"/>
      <c r="N404" s="268"/>
      <c r="O404" s="268"/>
      <c r="P404" s="175">
        <v>1.2</v>
      </c>
      <c r="Q404" s="270"/>
      <c r="R404" s="270"/>
      <c r="S404" s="270"/>
      <c r="T404" s="270"/>
      <c r="U404" s="270"/>
    </row>
    <row r="405" spans="1:21" hidden="1" x14ac:dyDescent="0.25">
      <c r="A405" s="264" t="s">
        <v>263</v>
      </c>
      <c r="B405" s="265"/>
      <c r="C405" s="266" t="s">
        <v>1873</v>
      </c>
      <c r="D405" s="267"/>
      <c r="E405" s="267"/>
      <c r="F405" s="32" t="s">
        <v>1816</v>
      </c>
      <c r="G405" s="269">
        <v>0.02</v>
      </c>
      <c r="H405" s="268"/>
      <c r="I405" s="27">
        <v>0.02</v>
      </c>
      <c r="J405" s="269">
        <v>0.15</v>
      </c>
      <c r="K405" s="268"/>
      <c r="L405" s="268"/>
      <c r="M405" s="268"/>
      <c r="N405" s="268"/>
      <c r="O405" s="268"/>
      <c r="P405" s="175">
        <v>0.17</v>
      </c>
      <c r="Q405" s="270"/>
      <c r="R405" s="270"/>
      <c r="S405" s="270"/>
      <c r="T405" s="270"/>
      <c r="U405" s="270"/>
    </row>
    <row r="406" spans="1:21" s="35" customFormat="1" ht="14.25" hidden="1" x14ac:dyDescent="0.25">
      <c r="A406" s="281"/>
      <c r="B406" s="282"/>
      <c r="C406" s="283" t="s">
        <v>1856</v>
      </c>
      <c r="D406" s="284"/>
      <c r="E406" s="284"/>
      <c r="F406" s="38"/>
      <c r="G406" s="285">
        <f>G404+G405</f>
        <v>0.91</v>
      </c>
      <c r="H406" s="286"/>
      <c r="I406" s="34">
        <f>I404+I405</f>
        <v>0.91</v>
      </c>
      <c r="J406" s="285">
        <f>J404+J405</f>
        <v>0.45999999999999996</v>
      </c>
      <c r="K406" s="286"/>
      <c r="L406" s="286"/>
      <c r="M406" s="286"/>
      <c r="N406" s="286"/>
      <c r="O406" s="286"/>
      <c r="P406" s="175">
        <f>P404+P405</f>
        <v>1.3699999999999999</v>
      </c>
      <c r="Q406" s="270"/>
      <c r="R406" s="270"/>
      <c r="S406" s="270"/>
      <c r="T406" s="270"/>
      <c r="U406" s="270"/>
    </row>
    <row r="407" spans="1:21" hidden="1" x14ac:dyDescent="0.25">
      <c r="A407" s="281" t="s">
        <v>264</v>
      </c>
      <c r="B407" s="282"/>
      <c r="C407" s="283" t="s">
        <v>1054</v>
      </c>
      <c r="D407" s="284"/>
      <c r="E407" s="284"/>
      <c r="F407" s="30"/>
      <c r="G407" s="268"/>
      <c r="H407" s="268"/>
      <c r="I407" s="31"/>
      <c r="J407" s="268"/>
      <c r="K407" s="268"/>
      <c r="L407" s="268"/>
      <c r="M407" s="268"/>
      <c r="N407" s="268"/>
      <c r="O407" s="268"/>
      <c r="P407" s="270"/>
      <c r="Q407" s="270"/>
      <c r="R407" s="270"/>
      <c r="S407" s="270"/>
      <c r="T407" s="270"/>
      <c r="U407" s="270"/>
    </row>
    <row r="408" spans="1:21" hidden="1" x14ac:dyDescent="0.25">
      <c r="A408" s="264" t="s">
        <v>265</v>
      </c>
      <c r="B408" s="265"/>
      <c r="C408" s="266" t="s">
        <v>1055</v>
      </c>
      <c r="D408" s="267"/>
      <c r="E408" s="267"/>
      <c r="F408" s="32" t="s">
        <v>1813</v>
      </c>
      <c r="G408" s="269">
        <v>0.67</v>
      </c>
      <c r="H408" s="268"/>
      <c r="I408" s="27">
        <v>0.67</v>
      </c>
      <c r="J408" s="269">
        <v>1.73</v>
      </c>
      <c r="K408" s="268"/>
      <c r="L408" s="268"/>
      <c r="M408" s="268"/>
      <c r="N408" s="268"/>
      <c r="O408" s="268"/>
      <c r="P408" s="175">
        <v>2.4</v>
      </c>
      <c r="Q408" s="270"/>
      <c r="R408" s="270"/>
      <c r="S408" s="270"/>
      <c r="T408" s="270"/>
      <c r="U408" s="270"/>
    </row>
    <row r="409" spans="1:21" hidden="1" x14ac:dyDescent="0.25">
      <c r="A409" s="264" t="s">
        <v>266</v>
      </c>
      <c r="B409" s="265"/>
      <c r="C409" s="266" t="s">
        <v>1873</v>
      </c>
      <c r="D409" s="267"/>
      <c r="E409" s="267"/>
      <c r="F409" s="32" t="s">
        <v>1816</v>
      </c>
      <c r="G409" s="269">
        <v>0.02</v>
      </c>
      <c r="H409" s="268"/>
      <c r="I409" s="27">
        <v>0.02</v>
      </c>
      <c r="J409" s="269">
        <v>0.15</v>
      </c>
      <c r="K409" s="268"/>
      <c r="L409" s="268"/>
      <c r="M409" s="268"/>
      <c r="N409" s="268"/>
      <c r="O409" s="268"/>
      <c r="P409" s="175">
        <v>0.17</v>
      </c>
      <c r="Q409" s="270"/>
      <c r="R409" s="270"/>
      <c r="S409" s="270"/>
      <c r="T409" s="270"/>
      <c r="U409" s="270"/>
    </row>
    <row r="410" spans="1:21" s="35" customFormat="1" ht="14.25" hidden="1" x14ac:dyDescent="0.25">
      <c r="A410" s="281"/>
      <c r="B410" s="282"/>
      <c r="C410" s="283" t="s">
        <v>1856</v>
      </c>
      <c r="D410" s="284"/>
      <c r="E410" s="284"/>
      <c r="F410" s="38"/>
      <c r="G410" s="285">
        <f>G408+G409</f>
        <v>0.69000000000000006</v>
      </c>
      <c r="H410" s="286"/>
      <c r="I410" s="34">
        <f>I408+I409</f>
        <v>0.69000000000000006</v>
      </c>
      <c r="J410" s="285">
        <f>J408+J409</f>
        <v>1.88</v>
      </c>
      <c r="K410" s="286"/>
      <c r="L410" s="286"/>
      <c r="M410" s="286"/>
      <c r="N410" s="286"/>
      <c r="O410" s="286"/>
      <c r="P410" s="175">
        <f>P408+P409</f>
        <v>2.57</v>
      </c>
      <c r="Q410" s="270"/>
      <c r="R410" s="270"/>
      <c r="S410" s="270"/>
      <c r="T410" s="270"/>
      <c r="U410" s="270"/>
    </row>
    <row r="411" spans="1:21" hidden="1" x14ac:dyDescent="0.25">
      <c r="A411" s="281" t="s">
        <v>267</v>
      </c>
      <c r="B411" s="282"/>
      <c r="C411" s="283" t="s">
        <v>1056</v>
      </c>
      <c r="D411" s="284"/>
      <c r="E411" s="284"/>
      <c r="F411" s="30"/>
      <c r="G411" s="268"/>
      <c r="H411" s="268"/>
      <c r="I411" s="31"/>
      <c r="J411" s="268"/>
      <c r="K411" s="268"/>
      <c r="L411" s="268"/>
      <c r="M411" s="268"/>
      <c r="N411" s="268"/>
      <c r="O411" s="268"/>
      <c r="P411" s="270"/>
      <c r="Q411" s="270"/>
      <c r="R411" s="270"/>
      <c r="S411" s="270"/>
      <c r="T411" s="270"/>
      <c r="U411" s="270"/>
    </row>
    <row r="412" spans="1:21" hidden="1" x14ac:dyDescent="0.25">
      <c r="A412" s="264" t="s">
        <v>268</v>
      </c>
      <c r="B412" s="265"/>
      <c r="C412" s="266" t="s">
        <v>1057</v>
      </c>
      <c r="D412" s="267"/>
      <c r="E412" s="267"/>
      <c r="F412" s="32" t="s">
        <v>1813</v>
      </c>
      <c r="G412" s="269">
        <v>0.56000000000000005</v>
      </c>
      <c r="H412" s="268"/>
      <c r="I412" s="27">
        <v>0.56000000000000005</v>
      </c>
      <c r="J412" s="269">
        <v>0.51</v>
      </c>
      <c r="K412" s="268"/>
      <c r="L412" s="268"/>
      <c r="M412" s="268"/>
      <c r="N412" s="268"/>
      <c r="O412" s="268"/>
      <c r="P412" s="175">
        <v>1.07</v>
      </c>
      <c r="Q412" s="270"/>
      <c r="R412" s="270"/>
      <c r="S412" s="270"/>
      <c r="T412" s="270"/>
      <c r="U412" s="270"/>
    </row>
    <row r="413" spans="1:21" hidden="1" x14ac:dyDescent="0.25">
      <c r="A413" s="264" t="s">
        <v>269</v>
      </c>
      <c r="B413" s="265"/>
      <c r="C413" s="266" t="s">
        <v>1873</v>
      </c>
      <c r="D413" s="267"/>
      <c r="E413" s="267"/>
      <c r="F413" s="32" t="s">
        <v>1816</v>
      </c>
      <c r="G413" s="269">
        <v>0.02</v>
      </c>
      <c r="H413" s="268"/>
      <c r="I413" s="27">
        <v>0.02</v>
      </c>
      <c r="J413" s="269">
        <v>0.15</v>
      </c>
      <c r="K413" s="268"/>
      <c r="L413" s="268"/>
      <c r="M413" s="268"/>
      <c r="N413" s="268"/>
      <c r="O413" s="268"/>
      <c r="P413" s="175">
        <v>0.17</v>
      </c>
      <c r="Q413" s="270"/>
      <c r="R413" s="270"/>
      <c r="S413" s="270"/>
      <c r="T413" s="270"/>
      <c r="U413" s="270"/>
    </row>
    <row r="414" spans="1:21" s="35" customFormat="1" ht="14.25" hidden="1" x14ac:dyDescent="0.25">
      <c r="A414" s="281"/>
      <c r="B414" s="282"/>
      <c r="C414" s="283" t="s">
        <v>1856</v>
      </c>
      <c r="D414" s="284"/>
      <c r="E414" s="284"/>
      <c r="F414" s="38"/>
      <c r="G414" s="285">
        <f>G412+G413</f>
        <v>0.58000000000000007</v>
      </c>
      <c r="H414" s="286"/>
      <c r="I414" s="34">
        <f>I412+I413</f>
        <v>0.58000000000000007</v>
      </c>
      <c r="J414" s="285">
        <f>J412+J413</f>
        <v>0.66</v>
      </c>
      <c r="K414" s="286"/>
      <c r="L414" s="286"/>
      <c r="M414" s="286"/>
      <c r="N414" s="286"/>
      <c r="O414" s="286"/>
      <c r="P414" s="175">
        <f>P412+P413</f>
        <v>1.24</v>
      </c>
      <c r="Q414" s="270"/>
      <c r="R414" s="270"/>
      <c r="S414" s="270"/>
      <c r="T414" s="270"/>
      <c r="U414" s="270"/>
    </row>
    <row r="415" spans="1:21" hidden="1" x14ac:dyDescent="0.25">
      <c r="A415" s="281" t="s">
        <v>270</v>
      </c>
      <c r="B415" s="282"/>
      <c r="C415" s="283" t="s">
        <v>1058</v>
      </c>
      <c r="D415" s="284"/>
      <c r="E415" s="284"/>
      <c r="F415" s="30"/>
      <c r="G415" s="268"/>
      <c r="H415" s="268"/>
      <c r="I415" s="31"/>
      <c r="J415" s="268"/>
      <c r="K415" s="268"/>
      <c r="L415" s="268"/>
      <c r="M415" s="268"/>
      <c r="N415" s="268"/>
      <c r="O415" s="268"/>
      <c r="P415" s="270"/>
      <c r="Q415" s="270"/>
      <c r="R415" s="270"/>
      <c r="S415" s="270"/>
      <c r="T415" s="270"/>
      <c r="U415" s="270"/>
    </row>
    <row r="416" spans="1:21" hidden="1" x14ac:dyDescent="0.25">
      <c r="A416" s="264" t="s">
        <v>271</v>
      </c>
      <c r="B416" s="265"/>
      <c r="C416" s="266" t="s">
        <v>1059</v>
      </c>
      <c r="D416" s="267"/>
      <c r="E416" s="267"/>
      <c r="F416" s="32" t="s">
        <v>1813</v>
      </c>
      <c r="G416" s="269">
        <v>1.97</v>
      </c>
      <c r="H416" s="268"/>
      <c r="I416" s="27">
        <v>1.97</v>
      </c>
      <c r="J416" s="269">
        <v>0.2</v>
      </c>
      <c r="K416" s="268"/>
      <c r="L416" s="268"/>
      <c r="M416" s="268"/>
      <c r="N416" s="268"/>
      <c r="O416" s="268"/>
      <c r="P416" s="175">
        <v>2.17</v>
      </c>
      <c r="Q416" s="270"/>
      <c r="R416" s="270"/>
      <c r="S416" s="270"/>
      <c r="T416" s="270"/>
      <c r="U416" s="270"/>
    </row>
    <row r="417" spans="1:21" hidden="1" x14ac:dyDescent="0.25">
      <c r="A417" s="264" t="s">
        <v>272</v>
      </c>
      <c r="B417" s="265"/>
      <c r="C417" s="266" t="s">
        <v>831</v>
      </c>
      <c r="D417" s="267"/>
      <c r="E417" s="267"/>
      <c r="F417" s="32" t="s">
        <v>1816</v>
      </c>
      <c r="G417" s="269">
        <v>0.04</v>
      </c>
      <c r="H417" s="268"/>
      <c r="I417" s="27">
        <v>0.04</v>
      </c>
      <c r="J417" s="269">
        <v>0.15</v>
      </c>
      <c r="K417" s="268"/>
      <c r="L417" s="268"/>
      <c r="M417" s="268"/>
      <c r="N417" s="268"/>
      <c r="O417" s="268"/>
      <c r="P417" s="175">
        <v>0.19</v>
      </c>
      <c r="Q417" s="270"/>
      <c r="R417" s="270"/>
      <c r="S417" s="270"/>
      <c r="T417" s="270"/>
      <c r="U417" s="270"/>
    </row>
    <row r="418" spans="1:21" s="35" customFormat="1" ht="14.25" hidden="1" x14ac:dyDescent="0.25">
      <c r="A418" s="281"/>
      <c r="B418" s="282"/>
      <c r="C418" s="283" t="s">
        <v>1856</v>
      </c>
      <c r="D418" s="284"/>
      <c r="E418" s="284"/>
      <c r="F418" s="38"/>
      <c r="G418" s="285">
        <f>G416+G417</f>
        <v>2.0099999999999998</v>
      </c>
      <c r="H418" s="286"/>
      <c r="I418" s="34">
        <f>I416+I417</f>
        <v>2.0099999999999998</v>
      </c>
      <c r="J418" s="285">
        <f>J416+J417</f>
        <v>0.35</v>
      </c>
      <c r="K418" s="286"/>
      <c r="L418" s="286"/>
      <c r="M418" s="286"/>
      <c r="N418" s="286"/>
      <c r="O418" s="286"/>
      <c r="P418" s="175">
        <f>P416+P417</f>
        <v>2.36</v>
      </c>
      <c r="Q418" s="270"/>
      <c r="R418" s="270"/>
      <c r="S418" s="270"/>
      <c r="T418" s="270"/>
      <c r="U418" s="270"/>
    </row>
    <row r="419" spans="1:21" hidden="1" x14ac:dyDescent="0.25">
      <c r="A419" s="281" t="s">
        <v>273</v>
      </c>
      <c r="B419" s="282"/>
      <c r="C419" s="283" t="s">
        <v>1060</v>
      </c>
      <c r="D419" s="284"/>
      <c r="E419" s="284"/>
      <c r="F419" s="30"/>
      <c r="G419" s="268"/>
      <c r="H419" s="268"/>
      <c r="I419" s="31"/>
      <c r="J419" s="268"/>
      <c r="K419" s="268"/>
      <c r="L419" s="268"/>
      <c r="M419" s="268"/>
      <c r="N419" s="268"/>
      <c r="O419" s="268"/>
      <c r="P419" s="270"/>
      <c r="Q419" s="270"/>
      <c r="R419" s="270"/>
      <c r="S419" s="270"/>
      <c r="T419" s="270"/>
      <c r="U419" s="270"/>
    </row>
    <row r="420" spans="1:21" hidden="1" x14ac:dyDescent="0.25">
      <c r="A420" s="264" t="s">
        <v>274</v>
      </c>
      <c r="B420" s="265"/>
      <c r="C420" s="266" t="s">
        <v>1061</v>
      </c>
      <c r="D420" s="267"/>
      <c r="E420" s="267"/>
      <c r="F420" s="32" t="s">
        <v>1813</v>
      </c>
      <c r="G420" s="269">
        <v>0.54</v>
      </c>
      <c r="H420" s="268"/>
      <c r="I420" s="27">
        <v>0.54</v>
      </c>
      <c r="J420" s="269">
        <v>1.03</v>
      </c>
      <c r="K420" s="268"/>
      <c r="L420" s="268"/>
      <c r="M420" s="268"/>
      <c r="N420" s="268"/>
      <c r="O420" s="268"/>
      <c r="P420" s="175">
        <v>1.57</v>
      </c>
      <c r="Q420" s="270"/>
      <c r="R420" s="270"/>
      <c r="S420" s="270"/>
      <c r="T420" s="270"/>
      <c r="U420" s="270"/>
    </row>
    <row r="421" spans="1:21" hidden="1" x14ac:dyDescent="0.25">
      <c r="A421" s="264" t="s">
        <v>275</v>
      </c>
      <c r="B421" s="265"/>
      <c r="C421" s="266" t="s">
        <v>1062</v>
      </c>
      <c r="D421" s="267"/>
      <c r="E421" s="267"/>
      <c r="F421" s="32" t="s">
        <v>1813</v>
      </c>
      <c r="G421" s="269">
        <v>0.99</v>
      </c>
      <c r="H421" s="268"/>
      <c r="I421" s="27">
        <v>0.99</v>
      </c>
      <c r="J421" s="269">
        <v>4.82</v>
      </c>
      <c r="K421" s="268"/>
      <c r="L421" s="268"/>
      <c r="M421" s="268"/>
      <c r="N421" s="268"/>
      <c r="O421" s="268"/>
      <c r="P421" s="175">
        <v>5.81</v>
      </c>
      <c r="Q421" s="270"/>
      <c r="R421" s="270"/>
      <c r="S421" s="270"/>
      <c r="T421" s="270"/>
      <c r="U421" s="270"/>
    </row>
    <row r="422" spans="1:21" hidden="1" x14ac:dyDescent="0.25">
      <c r="A422" s="264" t="s">
        <v>276</v>
      </c>
      <c r="B422" s="265"/>
      <c r="C422" s="266" t="s">
        <v>1063</v>
      </c>
      <c r="D422" s="267"/>
      <c r="E422" s="267"/>
      <c r="F422" s="32" t="s">
        <v>1813</v>
      </c>
      <c r="G422" s="269">
        <v>0.99</v>
      </c>
      <c r="H422" s="268"/>
      <c r="I422" s="27">
        <v>0.99</v>
      </c>
      <c r="J422" s="269">
        <v>6.55</v>
      </c>
      <c r="K422" s="268"/>
      <c r="L422" s="268"/>
      <c r="M422" s="268"/>
      <c r="N422" s="268"/>
      <c r="O422" s="268"/>
      <c r="P422" s="175">
        <v>7.54</v>
      </c>
      <c r="Q422" s="270"/>
      <c r="R422" s="270"/>
      <c r="S422" s="270"/>
      <c r="T422" s="270"/>
      <c r="U422" s="270"/>
    </row>
    <row r="423" spans="1:21" hidden="1" x14ac:dyDescent="0.25">
      <c r="A423" s="264" t="s">
        <v>277</v>
      </c>
      <c r="B423" s="265"/>
      <c r="C423" s="266" t="s">
        <v>1064</v>
      </c>
      <c r="D423" s="267"/>
      <c r="E423" s="267"/>
      <c r="F423" s="32" t="s">
        <v>1813</v>
      </c>
      <c r="G423" s="269">
        <v>0.47</v>
      </c>
      <c r="H423" s="268"/>
      <c r="I423" s="27">
        <v>0.47</v>
      </c>
      <c r="J423" s="269">
        <v>1.63</v>
      </c>
      <c r="K423" s="268"/>
      <c r="L423" s="268"/>
      <c r="M423" s="268"/>
      <c r="N423" s="268"/>
      <c r="O423" s="268"/>
      <c r="P423" s="175">
        <v>2.1</v>
      </c>
      <c r="Q423" s="270"/>
      <c r="R423" s="270"/>
      <c r="S423" s="270"/>
      <c r="T423" s="270"/>
      <c r="U423" s="270"/>
    </row>
    <row r="424" spans="1:21" hidden="1" x14ac:dyDescent="0.25">
      <c r="A424" s="264" t="s">
        <v>278</v>
      </c>
      <c r="B424" s="265"/>
      <c r="C424" s="266" t="s">
        <v>1065</v>
      </c>
      <c r="D424" s="267"/>
      <c r="E424" s="267"/>
      <c r="F424" s="32" t="s">
        <v>1813</v>
      </c>
      <c r="G424" s="269">
        <v>0.5</v>
      </c>
      <c r="H424" s="268"/>
      <c r="I424" s="27">
        <v>0.5</v>
      </c>
      <c r="J424" s="268"/>
      <c r="K424" s="268"/>
      <c r="L424" s="268"/>
      <c r="M424" s="268"/>
      <c r="N424" s="268"/>
      <c r="O424" s="268"/>
      <c r="P424" s="175">
        <v>0.5</v>
      </c>
      <c r="Q424" s="270"/>
      <c r="R424" s="270"/>
      <c r="S424" s="270"/>
      <c r="T424" s="270"/>
      <c r="U424" s="270"/>
    </row>
    <row r="425" spans="1:21" s="35" customFormat="1" ht="14.25" hidden="1" x14ac:dyDescent="0.25">
      <c r="A425" s="281"/>
      <c r="B425" s="282"/>
      <c r="C425" s="283" t="s">
        <v>1856</v>
      </c>
      <c r="D425" s="284"/>
      <c r="E425" s="284"/>
      <c r="F425" s="38"/>
      <c r="G425" s="285">
        <f>G420+G421+G422+G423+G424</f>
        <v>3.49</v>
      </c>
      <c r="H425" s="286"/>
      <c r="I425" s="34">
        <f>I420+I421+I422+I423+I424</f>
        <v>3.49</v>
      </c>
      <c r="J425" s="285">
        <f>J420+J421+J422+J423+J424</f>
        <v>14.030000000000001</v>
      </c>
      <c r="K425" s="286"/>
      <c r="L425" s="286"/>
      <c r="M425" s="286"/>
      <c r="N425" s="286"/>
      <c r="O425" s="286"/>
      <c r="P425" s="175">
        <f>P420+P421+P422+P423+P424</f>
        <v>17.52</v>
      </c>
      <c r="Q425" s="270"/>
      <c r="R425" s="270"/>
      <c r="S425" s="270"/>
      <c r="T425" s="270"/>
      <c r="U425" s="270"/>
    </row>
    <row r="426" spans="1:21" hidden="1" x14ac:dyDescent="0.25">
      <c r="A426" s="281" t="s">
        <v>279</v>
      </c>
      <c r="B426" s="282"/>
      <c r="C426" s="283" t="s">
        <v>1066</v>
      </c>
      <c r="D426" s="284"/>
      <c r="E426" s="284"/>
      <c r="F426" s="30"/>
      <c r="G426" s="268"/>
      <c r="H426" s="268"/>
      <c r="I426" s="31"/>
      <c r="J426" s="268"/>
      <c r="K426" s="268"/>
      <c r="L426" s="268"/>
      <c r="M426" s="268"/>
      <c r="N426" s="268"/>
      <c r="O426" s="268"/>
      <c r="P426" s="270"/>
      <c r="Q426" s="270"/>
      <c r="R426" s="270"/>
      <c r="S426" s="270"/>
      <c r="T426" s="270"/>
      <c r="U426" s="270"/>
    </row>
    <row r="427" spans="1:21" hidden="1" x14ac:dyDescent="0.25">
      <c r="A427" s="264" t="s">
        <v>280</v>
      </c>
      <c r="B427" s="265"/>
      <c r="C427" s="266" t="s">
        <v>1875</v>
      </c>
      <c r="D427" s="267"/>
      <c r="E427" s="267"/>
      <c r="F427" s="32" t="s">
        <v>1813</v>
      </c>
      <c r="G427" s="269">
        <v>0.06</v>
      </c>
      <c r="H427" s="268"/>
      <c r="I427" s="27">
        <v>0.06</v>
      </c>
      <c r="J427" s="269">
        <v>0.46</v>
      </c>
      <c r="K427" s="268"/>
      <c r="L427" s="268"/>
      <c r="M427" s="268"/>
      <c r="N427" s="268"/>
      <c r="O427" s="268"/>
      <c r="P427" s="175">
        <v>0.52</v>
      </c>
      <c r="Q427" s="270"/>
      <c r="R427" s="270"/>
      <c r="S427" s="270"/>
      <c r="T427" s="270"/>
      <c r="U427" s="270"/>
    </row>
    <row r="428" spans="1:21" hidden="1" x14ac:dyDescent="0.25">
      <c r="A428" s="281" t="s">
        <v>281</v>
      </c>
      <c r="B428" s="282"/>
      <c r="C428" s="283" t="s">
        <v>1067</v>
      </c>
      <c r="D428" s="284"/>
      <c r="E428" s="284"/>
      <c r="F428" s="30"/>
      <c r="G428" s="268"/>
      <c r="H428" s="268"/>
      <c r="I428" s="31"/>
      <c r="J428" s="268"/>
      <c r="K428" s="268"/>
      <c r="L428" s="268"/>
      <c r="M428" s="268"/>
      <c r="N428" s="268"/>
      <c r="O428" s="268"/>
      <c r="P428" s="270"/>
      <c r="Q428" s="270"/>
      <c r="R428" s="270"/>
      <c r="S428" s="270"/>
      <c r="T428" s="270"/>
      <c r="U428" s="270"/>
    </row>
    <row r="429" spans="1:21" hidden="1" x14ac:dyDescent="0.25">
      <c r="A429" s="264" t="s">
        <v>282</v>
      </c>
      <c r="B429" s="265"/>
      <c r="C429" s="266" t="s">
        <v>1876</v>
      </c>
      <c r="D429" s="267"/>
      <c r="E429" s="267"/>
      <c r="F429" s="32" t="s">
        <v>1813</v>
      </c>
      <c r="G429" s="269">
        <v>0.6</v>
      </c>
      <c r="H429" s="268"/>
      <c r="I429" s="27">
        <v>0.6</v>
      </c>
      <c r="J429" s="269">
        <v>0.43</v>
      </c>
      <c r="K429" s="268"/>
      <c r="L429" s="268"/>
      <c r="M429" s="268"/>
      <c r="N429" s="268"/>
      <c r="O429" s="268"/>
      <c r="P429" s="175">
        <v>1.03</v>
      </c>
      <c r="Q429" s="270"/>
      <c r="R429" s="270"/>
      <c r="S429" s="270"/>
      <c r="T429" s="270"/>
      <c r="U429" s="270"/>
    </row>
    <row r="430" spans="1:21" hidden="1" x14ac:dyDescent="0.25">
      <c r="A430" s="281" t="s">
        <v>8</v>
      </c>
      <c r="B430" s="282"/>
      <c r="C430" s="283" t="s">
        <v>1068</v>
      </c>
      <c r="D430" s="284"/>
      <c r="E430" s="284"/>
      <c r="F430" s="30"/>
      <c r="G430" s="268"/>
      <c r="H430" s="268"/>
      <c r="I430" s="31"/>
      <c r="J430" s="268"/>
      <c r="K430" s="268"/>
      <c r="L430" s="268"/>
      <c r="M430" s="268"/>
      <c r="N430" s="268"/>
      <c r="O430" s="268"/>
      <c r="P430" s="270"/>
      <c r="Q430" s="270"/>
      <c r="R430" s="270"/>
      <c r="S430" s="270"/>
      <c r="T430" s="270"/>
      <c r="U430" s="270"/>
    </row>
    <row r="431" spans="1:21" hidden="1" x14ac:dyDescent="0.25">
      <c r="A431" s="281" t="s">
        <v>9</v>
      </c>
      <c r="B431" s="282"/>
      <c r="C431" s="283" t="s">
        <v>1020</v>
      </c>
      <c r="D431" s="284"/>
      <c r="E431" s="284"/>
      <c r="F431" s="30"/>
      <c r="G431" s="268"/>
      <c r="H431" s="268"/>
      <c r="I431" s="31"/>
      <c r="J431" s="268"/>
      <c r="K431" s="268"/>
      <c r="L431" s="268"/>
      <c r="M431" s="268"/>
      <c r="N431" s="268"/>
      <c r="O431" s="268"/>
      <c r="P431" s="270"/>
      <c r="Q431" s="270"/>
      <c r="R431" s="270"/>
      <c r="S431" s="270"/>
      <c r="T431" s="270"/>
      <c r="U431" s="270"/>
    </row>
    <row r="432" spans="1:21" ht="22.5" hidden="1" x14ac:dyDescent="0.25">
      <c r="A432" s="264" t="s">
        <v>283</v>
      </c>
      <c r="B432" s="265"/>
      <c r="C432" s="266" t="s">
        <v>1871</v>
      </c>
      <c r="D432" s="267"/>
      <c r="E432" s="267"/>
      <c r="F432" s="32" t="s">
        <v>1814</v>
      </c>
      <c r="G432" s="269">
        <v>0.21</v>
      </c>
      <c r="H432" s="268"/>
      <c r="I432" s="27">
        <v>0.21</v>
      </c>
      <c r="J432" s="269">
        <v>0.01</v>
      </c>
      <c r="K432" s="268"/>
      <c r="L432" s="268"/>
      <c r="M432" s="268"/>
      <c r="N432" s="268"/>
      <c r="O432" s="268"/>
      <c r="P432" s="175">
        <v>0.22</v>
      </c>
      <c r="Q432" s="270"/>
      <c r="R432" s="270"/>
      <c r="S432" s="270"/>
      <c r="T432" s="270"/>
      <c r="U432" s="270"/>
    </row>
    <row r="433" spans="1:21" hidden="1" x14ac:dyDescent="0.25">
      <c r="A433" s="264" t="s">
        <v>284</v>
      </c>
      <c r="B433" s="265"/>
      <c r="C433" s="266" t="s">
        <v>829</v>
      </c>
      <c r="D433" s="267"/>
      <c r="E433" s="267"/>
      <c r="F433" s="32" t="s">
        <v>1815</v>
      </c>
      <c r="G433" s="269">
        <v>0.46</v>
      </c>
      <c r="H433" s="268"/>
      <c r="I433" s="27">
        <v>0.46</v>
      </c>
      <c r="J433" s="269">
        <v>0.84</v>
      </c>
      <c r="K433" s="268"/>
      <c r="L433" s="268"/>
      <c r="M433" s="268"/>
      <c r="N433" s="268"/>
      <c r="O433" s="268"/>
      <c r="P433" s="175">
        <v>1.3</v>
      </c>
      <c r="Q433" s="270"/>
      <c r="R433" s="270"/>
      <c r="S433" s="270"/>
      <c r="T433" s="270"/>
      <c r="U433" s="270"/>
    </row>
    <row r="434" spans="1:21" hidden="1" x14ac:dyDescent="0.25">
      <c r="A434" s="264" t="s">
        <v>285</v>
      </c>
      <c r="B434" s="265"/>
      <c r="C434" s="266" t="s">
        <v>830</v>
      </c>
      <c r="D434" s="267"/>
      <c r="E434" s="267"/>
      <c r="F434" s="32" t="s">
        <v>1815</v>
      </c>
      <c r="G434" s="269">
        <v>0.31</v>
      </c>
      <c r="H434" s="268"/>
      <c r="I434" s="27">
        <v>0.31</v>
      </c>
      <c r="J434" s="269">
        <v>0.12</v>
      </c>
      <c r="K434" s="268"/>
      <c r="L434" s="268"/>
      <c r="M434" s="268"/>
      <c r="N434" s="268"/>
      <c r="O434" s="268"/>
      <c r="P434" s="175">
        <v>0.43</v>
      </c>
      <c r="Q434" s="270"/>
      <c r="R434" s="270"/>
      <c r="S434" s="270"/>
      <c r="T434" s="270"/>
      <c r="U434" s="270"/>
    </row>
    <row r="435" spans="1:21" s="35" customFormat="1" ht="14.25" hidden="1" x14ac:dyDescent="0.25">
      <c r="A435" s="281"/>
      <c r="B435" s="282"/>
      <c r="C435" s="296" t="s">
        <v>1856</v>
      </c>
      <c r="D435" s="297"/>
      <c r="E435" s="297"/>
      <c r="F435" s="33"/>
      <c r="G435" s="285">
        <f>G432+G433+G434</f>
        <v>0.98</v>
      </c>
      <c r="H435" s="286"/>
      <c r="I435" s="34">
        <f>I432+I433+I434</f>
        <v>0.98</v>
      </c>
      <c r="J435" s="285">
        <f>J432+J433+J434</f>
        <v>0.97</v>
      </c>
      <c r="K435" s="286"/>
      <c r="L435" s="286"/>
      <c r="M435" s="286"/>
      <c r="N435" s="286"/>
      <c r="O435" s="286"/>
      <c r="P435" s="175">
        <f>P432+P433+P434</f>
        <v>1.95</v>
      </c>
      <c r="Q435" s="270"/>
      <c r="R435" s="270"/>
      <c r="S435" s="270"/>
      <c r="T435" s="270"/>
      <c r="U435" s="270"/>
    </row>
    <row r="436" spans="1:21" hidden="1" x14ac:dyDescent="0.25">
      <c r="A436" s="264" t="s">
        <v>10</v>
      </c>
      <c r="B436" s="265"/>
      <c r="C436" s="266" t="s">
        <v>1069</v>
      </c>
      <c r="D436" s="267"/>
      <c r="E436" s="267"/>
      <c r="F436" s="32" t="s">
        <v>1813</v>
      </c>
      <c r="G436" s="269">
        <v>0.25</v>
      </c>
      <c r="H436" s="268"/>
      <c r="I436" s="27">
        <v>0.25</v>
      </c>
      <c r="J436" s="269">
        <v>1.62</v>
      </c>
      <c r="K436" s="268"/>
      <c r="L436" s="268"/>
      <c r="M436" s="268"/>
      <c r="N436" s="268"/>
      <c r="O436" s="268"/>
      <c r="P436" s="175">
        <v>1.87</v>
      </c>
      <c r="Q436" s="270"/>
      <c r="R436" s="270"/>
      <c r="S436" s="270"/>
      <c r="T436" s="270"/>
      <c r="U436" s="270"/>
    </row>
    <row r="437" spans="1:21" hidden="1" x14ac:dyDescent="0.25">
      <c r="A437" s="264" t="s">
        <v>11</v>
      </c>
      <c r="B437" s="265"/>
      <c r="C437" s="266" t="s">
        <v>1070</v>
      </c>
      <c r="D437" s="267"/>
      <c r="E437" s="267"/>
      <c r="F437" s="32" t="s">
        <v>1813</v>
      </c>
      <c r="G437" s="269">
        <v>0.25</v>
      </c>
      <c r="H437" s="268"/>
      <c r="I437" s="27">
        <v>0.25</v>
      </c>
      <c r="J437" s="269">
        <v>1.62</v>
      </c>
      <c r="K437" s="268"/>
      <c r="L437" s="268"/>
      <c r="M437" s="268"/>
      <c r="N437" s="268"/>
      <c r="O437" s="268"/>
      <c r="P437" s="175">
        <v>1.87</v>
      </c>
      <c r="Q437" s="270"/>
      <c r="R437" s="270"/>
      <c r="S437" s="270"/>
      <c r="T437" s="270"/>
      <c r="U437" s="270"/>
    </row>
    <row r="438" spans="1:21" hidden="1" x14ac:dyDescent="0.25">
      <c r="A438" s="264" t="s">
        <v>12</v>
      </c>
      <c r="B438" s="265"/>
      <c r="C438" s="266" t="s">
        <v>1071</v>
      </c>
      <c r="D438" s="267"/>
      <c r="E438" s="267"/>
      <c r="F438" s="32" t="s">
        <v>1813</v>
      </c>
      <c r="G438" s="269">
        <v>0.25</v>
      </c>
      <c r="H438" s="268"/>
      <c r="I438" s="27">
        <v>0.25</v>
      </c>
      <c r="J438" s="269">
        <v>1.67</v>
      </c>
      <c r="K438" s="268"/>
      <c r="L438" s="268"/>
      <c r="M438" s="268"/>
      <c r="N438" s="268"/>
      <c r="O438" s="268"/>
      <c r="P438" s="175">
        <v>1.92</v>
      </c>
      <c r="Q438" s="270"/>
      <c r="R438" s="270"/>
      <c r="S438" s="270"/>
      <c r="T438" s="270"/>
      <c r="U438" s="270"/>
    </row>
    <row r="439" spans="1:21" hidden="1" x14ac:dyDescent="0.25">
      <c r="A439" s="264" t="s">
        <v>13</v>
      </c>
      <c r="B439" s="265"/>
      <c r="C439" s="266" t="s">
        <v>1072</v>
      </c>
      <c r="D439" s="267"/>
      <c r="E439" s="267"/>
      <c r="F439" s="32" t="s">
        <v>1813</v>
      </c>
      <c r="G439" s="269">
        <v>0.25</v>
      </c>
      <c r="H439" s="268"/>
      <c r="I439" s="27">
        <v>0.25</v>
      </c>
      <c r="J439" s="269">
        <v>1.63</v>
      </c>
      <c r="K439" s="268"/>
      <c r="L439" s="268"/>
      <c r="M439" s="268"/>
      <c r="N439" s="268"/>
      <c r="O439" s="268"/>
      <c r="P439" s="175">
        <v>1.88</v>
      </c>
      <c r="Q439" s="270"/>
      <c r="R439" s="270"/>
      <c r="S439" s="270"/>
      <c r="T439" s="270"/>
      <c r="U439" s="270"/>
    </row>
    <row r="440" spans="1:21" hidden="1" x14ac:dyDescent="0.25">
      <c r="A440" s="264" t="s">
        <v>14</v>
      </c>
      <c r="B440" s="265"/>
      <c r="C440" s="266" t="s">
        <v>1073</v>
      </c>
      <c r="D440" s="267"/>
      <c r="E440" s="267"/>
      <c r="F440" s="32" t="s">
        <v>1813</v>
      </c>
      <c r="G440" s="269">
        <v>0.25</v>
      </c>
      <c r="H440" s="268"/>
      <c r="I440" s="27">
        <v>0.25</v>
      </c>
      <c r="J440" s="269">
        <v>1.62</v>
      </c>
      <c r="K440" s="268"/>
      <c r="L440" s="268"/>
      <c r="M440" s="268"/>
      <c r="N440" s="268"/>
      <c r="O440" s="268"/>
      <c r="P440" s="175">
        <v>1.87</v>
      </c>
      <c r="Q440" s="270"/>
      <c r="R440" s="270"/>
      <c r="S440" s="270"/>
      <c r="T440" s="270"/>
      <c r="U440" s="270"/>
    </row>
    <row r="441" spans="1:21" hidden="1" x14ac:dyDescent="0.25">
      <c r="A441" s="264" t="s">
        <v>286</v>
      </c>
      <c r="B441" s="265"/>
      <c r="C441" s="266" t="s">
        <v>1074</v>
      </c>
      <c r="D441" s="267"/>
      <c r="E441" s="267"/>
      <c r="F441" s="32" t="s">
        <v>1813</v>
      </c>
      <c r="G441" s="269">
        <v>0.25</v>
      </c>
      <c r="H441" s="268"/>
      <c r="I441" s="27">
        <v>0.25</v>
      </c>
      <c r="J441" s="269">
        <v>1.62</v>
      </c>
      <c r="K441" s="268"/>
      <c r="L441" s="268"/>
      <c r="M441" s="268"/>
      <c r="N441" s="268"/>
      <c r="O441" s="268"/>
      <c r="P441" s="175">
        <v>1.87</v>
      </c>
      <c r="Q441" s="270"/>
      <c r="R441" s="270"/>
      <c r="S441" s="270"/>
      <c r="T441" s="270"/>
      <c r="U441" s="270"/>
    </row>
    <row r="442" spans="1:21" hidden="1" x14ac:dyDescent="0.25">
      <c r="A442" s="264" t="s">
        <v>287</v>
      </c>
      <c r="B442" s="265"/>
      <c r="C442" s="266" t="s">
        <v>1075</v>
      </c>
      <c r="D442" s="267"/>
      <c r="E442" s="267"/>
      <c r="F442" s="32" t="s">
        <v>1813</v>
      </c>
      <c r="G442" s="269">
        <v>0.25</v>
      </c>
      <c r="H442" s="268"/>
      <c r="I442" s="27">
        <v>0.25</v>
      </c>
      <c r="J442" s="269">
        <v>1.62</v>
      </c>
      <c r="K442" s="268"/>
      <c r="L442" s="268"/>
      <c r="M442" s="268"/>
      <c r="N442" s="268"/>
      <c r="O442" s="268"/>
      <c r="P442" s="175">
        <v>1.87</v>
      </c>
      <c r="Q442" s="270"/>
      <c r="R442" s="270"/>
      <c r="S442" s="270"/>
      <c r="T442" s="270"/>
      <c r="U442" s="270"/>
    </row>
    <row r="443" spans="1:21" hidden="1" x14ac:dyDescent="0.25">
      <c r="A443" s="264" t="s">
        <v>288</v>
      </c>
      <c r="B443" s="265"/>
      <c r="C443" s="266" t="s">
        <v>1076</v>
      </c>
      <c r="D443" s="267"/>
      <c r="E443" s="267"/>
      <c r="F443" s="32" t="s">
        <v>1813</v>
      </c>
      <c r="G443" s="269">
        <v>0.25</v>
      </c>
      <c r="H443" s="268"/>
      <c r="I443" s="27">
        <v>0.25</v>
      </c>
      <c r="J443" s="269">
        <v>1.62</v>
      </c>
      <c r="K443" s="268"/>
      <c r="L443" s="268"/>
      <c r="M443" s="268"/>
      <c r="N443" s="268"/>
      <c r="O443" s="268"/>
      <c r="P443" s="175">
        <v>1.87</v>
      </c>
      <c r="Q443" s="270"/>
      <c r="R443" s="270"/>
      <c r="S443" s="270"/>
      <c r="T443" s="270"/>
      <c r="U443" s="270"/>
    </row>
    <row r="444" spans="1:21" hidden="1" x14ac:dyDescent="0.25">
      <c r="A444" s="264" t="s">
        <v>289</v>
      </c>
      <c r="B444" s="265"/>
      <c r="C444" s="266" t="s">
        <v>1077</v>
      </c>
      <c r="D444" s="267"/>
      <c r="E444" s="267"/>
      <c r="F444" s="32" t="s">
        <v>1813</v>
      </c>
      <c r="G444" s="269">
        <v>0.25</v>
      </c>
      <c r="H444" s="268"/>
      <c r="I444" s="27">
        <v>0.25</v>
      </c>
      <c r="J444" s="269">
        <v>1.65</v>
      </c>
      <c r="K444" s="268"/>
      <c r="L444" s="268"/>
      <c r="M444" s="268"/>
      <c r="N444" s="268"/>
      <c r="O444" s="268"/>
      <c r="P444" s="175">
        <v>1.9</v>
      </c>
      <c r="Q444" s="270"/>
      <c r="R444" s="270"/>
      <c r="S444" s="270"/>
      <c r="T444" s="270"/>
      <c r="U444" s="270"/>
    </row>
    <row r="445" spans="1:21" hidden="1" x14ac:dyDescent="0.25">
      <c r="A445" s="264" t="s">
        <v>290</v>
      </c>
      <c r="B445" s="265"/>
      <c r="C445" s="266" t="s">
        <v>1078</v>
      </c>
      <c r="D445" s="267"/>
      <c r="E445" s="267"/>
      <c r="F445" s="32" t="s">
        <v>1813</v>
      </c>
      <c r="G445" s="269">
        <v>0.25</v>
      </c>
      <c r="H445" s="268"/>
      <c r="I445" s="27">
        <v>0.25</v>
      </c>
      <c r="J445" s="269">
        <v>1.65</v>
      </c>
      <c r="K445" s="268"/>
      <c r="L445" s="268"/>
      <c r="M445" s="268"/>
      <c r="N445" s="268"/>
      <c r="O445" s="268"/>
      <c r="P445" s="175">
        <v>1.9</v>
      </c>
      <c r="Q445" s="270"/>
      <c r="R445" s="270"/>
      <c r="S445" s="270"/>
      <c r="T445" s="270"/>
      <c r="U445" s="270"/>
    </row>
    <row r="446" spans="1:21" hidden="1" x14ac:dyDescent="0.25">
      <c r="A446" s="264" t="s">
        <v>291</v>
      </c>
      <c r="B446" s="265"/>
      <c r="C446" s="266" t="s">
        <v>1079</v>
      </c>
      <c r="D446" s="267"/>
      <c r="E446" s="267"/>
      <c r="F446" s="32" t="s">
        <v>1813</v>
      </c>
      <c r="G446" s="269">
        <v>0.25</v>
      </c>
      <c r="H446" s="268"/>
      <c r="I446" s="27">
        <v>0.25</v>
      </c>
      <c r="J446" s="269">
        <v>1.66</v>
      </c>
      <c r="K446" s="268"/>
      <c r="L446" s="268"/>
      <c r="M446" s="268"/>
      <c r="N446" s="268"/>
      <c r="O446" s="268"/>
      <c r="P446" s="175">
        <v>1.91</v>
      </c>
      <c r="Q446" s="270"/>
      <c r="R446" s="270"/>
      <c r="S446" s="270"/>
      <c r="T446" s="270"/>
      <c r="U446" s="270"/>
    </row>
    <row r="447" spans="1:21" hidden="1" x14ac:dyDescent="0.25">
      <c r="A447" s="264" t="s">
        <v>292</v>
      </c>
      <c r="B447" s="265"/>
      <c r="C447" s="266" t="s">
        <v>1080</v>
      </c>
      <c r="D447" s="267"/>
      <c r="E447" s="267"/>
      <c r="F447" s="32" t="s">
        <v>1813</v>
      </c>
      <c r="G447" s="269">
        <v>0.25</v>
      </c>
      <c r="H447" s="268"/>
      <c r="I447" s="27">
        <v>0.25</v>
      </c>
      <c r="J447" s="269">
        <v>1.63</v>
      </c>
      <c r="K447" s="268"/>
      <c r="L447" s="268"/>
      <c r="M447" s="268"/>
      <c r="N447" s="268"/>
      <c r="O447" s="268"/>
      <c r="P447" s="175">
        <v>1.88</v>
      </c>
      <c r="Q447" s="270"/>
      <c r="R447" s="270"/>
      <c r="S447" s="270"/>
      <c r="T447" s="270"/>
      <c r="U447" s="270"/>
    </row>
    <row r="448" spans="1:21" hidden="1" x14ac:dyDescent="0.25">
      <c r="A448" s="264" t="s">
        <v>293</v>
      </c>
      <c r="B448" s="265"/>
      <c r="C448" s="266" t="s">
        <v>1081</v>
      </c>
      <c r="D448" s="267"/>
      <c r="E448" s="267"/>
      <c r="F448" s="32" t="s">
        <v>1813</v>
      </c>
      <c r="G448" s="269">
        <v>0.25</v>
      </c>
      <c r="H448" s="268"/>
      <c r="I448" s="27">
        <v>0.25</v>
      </c>
      <c r="J448" s="269">
        <v>1.86</v>
      </c>
      <c r="K448" s="268"/>
      <c r="L448" s="268"/>
      <c r="M448" s="268"/>
      <c r="N448" s="268"/>
      <c r="O448" s="268"/>
      <c r="P448" s="175">
        <v>2.11</v>
      </c>
      <c r="Q448" s="270"/>
      <c r="R448" s="270"/>
      <c r="S448" s="270"/>
      <c r="T448" s="270"/>
      <c r="U448" s="270"/>
    </row>
    <row r="449" spans="1:21" hidden="1" x14ac:dyDescent="0.25">
      <c r="A449" s="264" t="s">
        <v>294</v>
      </c>
      <c r="B449" s="265"/>
      <c r="C449" s="266" t="s">
        <v>1082</v>
      </c>
      <c r="D449" s="267"/>
      <c r="E449" s="267"/>
      <c r="F449" s="32" t="s">
        <v>1813</v>
      </c>
      <c r="G449" s="269">
        <v>0.25</v>
      </c>
      <c r="H449" s="268"/>
      <c r="I449" s="27">
        <v>0.25</v>
      </c>
      <c r="J449" s="269">
        <v>1.68</v>
      </c>
      <c r="K449" s="268"/>
      <c r="L449" s="268"/>
      <c r="M449" s="268"/>
      <c r="N449" s="268"/>
      <c r="O449" s="268"/>
      <c r="P449" s="175">
        <v>1.93</v>
      </c>
      <c r="Q449" s="270"/>
      <c r="R449" s="270"/>
      <c r="S449" s="270"/>
      <c r="T449" s="270"/>
      <c r="U449" s="270"/>
    </row>
    <row r="450" spans="1:21" hidden="1" x14ac:dyDescent="0.25">
      <c r="A450" s="264" t="s">
        <v>295</v>
      </c>
      <c r="B450" s="265"/>
      <c r="C450" s="266" t="s">
        <v>1083</v>
      </c>
      <c r="D450" s="267"/>
      <c r="E450" s="267"/>
      <c r="F450" s="32" t="s">
        <v>1813</v>
      </c>
      <c r="G450" s="269">
        <v>0.25</v>
      </c>
      <c r="H450" s="268"/>
      <c r="I450" s="27">
        <v>0.25</v>
      </c>
      <c r="J450" s="269">
        <v>1.67</v>
      </c>
      <c r="K450" s="268"/>
      <c r="L450" s="268"/>
      <c r="M450" s="268"/>
      <c r="N450" s="268"/>
      <c r="O450" s="268"/>
      <c r="P450" s="175">
        <v>1.92</v>
      </c>
      <c r="Q450" s="270"/>
      <c r="R450" s="270"/>
      <c r="S450" s="270"/>
      <c r="T450" s="270"/>
      <c r="U450" s="270"/>
    </row>
    <row r="451" spans="1:21" hidden="1" x14ac:dyDescent="0.25">
      <c r="A451" s="264" t="s">
        <v>296</v>
      </c>
      <c r="B451" s="265"/>
      <c r="C451" s="266" t="s">
        <v>1084</v>
      </c>
      <c r="D451" s="267"/>
      <c r="E451" s="267"/>
      <c r="F451" s="32" t="s">
        <v>1813</v>
      </c>
      <c r="G451" s="269">
        <v>0.25</v>
      </c>
      <c r="H451" s="268"/>
      <c r="I451" s="27">
        <v>0.25</v>
      </c>
      <c r="J451" s="269">
        <v>1.73</v>
      </c>
      <c r="K451" s="268"/>
      <c r="L451" s="268"/>
      <c r="M451" s="268"/>
      <c r="N451" s="268"/>
      <c r="O451" s="268"/>
      <c r="P451" s="175">
        <v>1.98</v>
      </c>
      <c r="Q451" s="270"/>
      <c r="R451" s="270"/>
      <c r="S451" s="270"/>
      <c r="T451" s="270"/>
      <c r="U451" s="270"/>
    </row>
    <row r="452" spans="1:21" hidden="1" x14ac:dyDescent="0.25">
      <c r="A452" s="264" t="s">
        <v>297</v>
      </c>
      <c r="B452" s="265"/>
      <c r="C452" s="266" t="s">
        <v>1085</v>
      </c>
      <c r="D452" s="267"/>
      <c r="E452" s="267"/>
      <c r="F452" s="32" t="s">
        <v>1813</v>
      </c>
      <c r="G452" s="269">
        <v>0.25</v>
      </c>
      <c r="H452" s="268"/>
      <c r="I452" s="27">
        <v>0.25</v>
      </c>
      <c r="J452" s="269">
        <v>1.66</v>
      </c>
      <c r="K452" s="268"/>
      <c r="L452" s="268"/>
      <c r="M452" s="268"/>
      <c r="N452" s="268"/>
      <c r="O452" s="268"/>
      <c r="P452" s="175">
        <v>1.91</v>
      </c>
      <c r="Q452" s="270"/>
      <c r="R452" s="270"/>
      <c r="S452" s="270"/>
      <c r="T452" s="270"/>
      <c r="U452" s="270"/>
    </row>
    <row r="453" spans="1:21" hidden="1" x14ac:dyDescent="0.25">
      <c r="A453" s="264" t="s">
        <v>298</v>
      </c>
      <c r="B453" s="265"/>
      <c r="C453" s="266" t="s">
        <v>1086</v>
      </c>
      <c r="D453" s="267"/>
      <c r="E453" s="267"/>
      <c r="F453" s="32" t="s">
        <v>1813</v>
      </c>
      <c r="G453" s="269">
        <v>0.67</v>
      </c>
      <c r="H453" s="268"/>
      <c r="I453" s="27">
        <v>0.67</v>
      </c>
      <c r="J453" s="269">
        <v>0.1</v>
      </c>
      <c r="K453" s="268"/>
      <c r="L453" s="268"/>
      <c r="M453" s="268"/>
      <c r="N453" s="268"/>
      <c r="O453" s="268"/>
      <c r="P453" s="175">
        <v>0.77</v>
      </c>
      <c r="Q453" s="270"/>
      <c r="R453" s="270"/>
      <c r="S453" s="270"/>
      <c r="T453" s="270"/>
      <c r="U453" s="270"/>
    </row>
    <row r="454" spans="1:21" hidden="1" x14ac:dyDescent="0.25">
      <c r="A454" s="264" t="s">
        <v>299</v>
      </c>
      <c r="B454" s="265"/>
      <c r="C454" s="266" t="s">
        <v>1087</v>
      </c>
      <c r="D454" s="267"/>
      <c r="E454" s="267"/>
      <c r="F454" s="32" t="s">
        <v>1813</v>
      </c>
      <c r="G454" s="269">
        <v>0.25</v>
      </c>
      <c r="H454" s="268"/>
      <c r="I454" s="27">
        <v>0.25</v>
      </c>
      <c r="J454" s="269">
        <v>1.63</v>
      </c>
      <c r="K454" s="268"/>
      <c r="L454" s="268"/>
      <c r="M454" s="268"/>
      <c r="N454" s="268"/>
      <c r="O454" s="268"/>
      <c r="P454" s="175">
        <v>1.88</v>
      </c>
      <c r="Q454" s="270"/>
      <c r="R454" s="270"/>
      <c r="S454" s="270"/>
      <c r="T454" s="270"/>
      <c r="U454" s="270"/>
    </row>
    <row r="455" spans="1:21" hidden="1" x14ac:dyDescent="0.25">
      <c r="A455" s="264" t="s">
        <v>300</v>
      </c>
      <c r="B455" s="265"/>
      <c r="C455" s="266" t="s">
        <v>1088</v>
      </c>
      <c r="D455" s="267"/>
      <c r="E455" s="267"/>
      <c r="F455" s="32" t="s">
        <v>1813</v>
      </c>
      <c r="G455" s="269">
        <v>0.25</v>
      </c>
      <c r="H455" s="268"/>
      <c r="I455" s="27">
        <v>0.25</v>
      </c>
      <c r="J455" s="269">
        <v>2.46</v>
      </c>
      <c r="K455" s="268"/>
      <c r="L455" s="268"/>
      <c r="M455" s="268"/>
      <c r="N455" s="268"/>
      <c r="O455" s="268"/>
      <c r="P455" s="175">
        <v>2.71</v>
      </c>
      <c r="Q455" s="270"/>
      <c r="R455" s="270"/>
      <c r="S455" s="270"/>
      <c r="T455" s="270"/>
      <c r="U455" s="270"/>
    </row>
    <row r="456" spans="1:21" hidden="1" x14ac:dyDescent="0.25">
      <c r="A456" s="264" t="s">
        <v>301</v>
      </c>
      <c r="B456" s="265"/>
      <c r="C456" s="266" t="s">
        <v>1089</v>
      </c>
      <c r="D456" s="267"/>
      <c r="E456" s="267"/>
      <c r="F456" s="32" t="s">
        <v>1813</v>
      </c>
      <c r="G456" s="269">
        <v>0.25</v>
      </c>
      <c r="H456" s="268"/>
      <c r="I456" s="27">
        <v>0.25</v>
      </c>
      <c r="J456" s="269">
        <v>2.77</v>
      </c>
      <c r="K456" s="268"/>
      <c r="L456" s="268"/>
      <c r="M456" s="268"/>
      <c r="N456" s="268"/>
      <c r="O456" s="268"/>
      <c r="P456" s="175">
        <v>3.02</v>
      </c>
      <c r="Q456" s="270"/>
      <c r="R456" s="270"/>
      <c r="S456" s="270"/>
      <c r="T456" s="270"/>
      <c r="U456" s="270"/>
    </row>
    <row r="457" spans="1:21" hidden="1" x14ac:dyDescent="0.25">
      <c r="A457" s="264" t="s">
        <v>302</v>
      </c>
      <c r="B457" s="265"/>
      <c r="C457" s="266" t="s">
        <v>1090</v>
      </c>
      <c r="D457" s="267"/>
      <c r="E457" s="267"/>
      <c r="F457" s="32" t="s">
        <v>1813</v>
      </c>
      <c r="G457" s="269">
        <v>0.25</v>
      </c>
      <c r="H457" s="268"/>
      <c r="I457" s="27">
        <v>0.25</v>
      </c>
      <c r="J457" s="269">
        <v>1.68</v>
      </c>
      <c r="K457" s="268"/>
      <c r="L457" s="268"/>
      <c r="M457" s="268"/>
      <c r="N457" s="268"/>
      <c r="O457" s="268"/>
      <c r="P457" s="175">
        <v>1.93</v>
      </c>
      <c r="Q457" s="270"/>
      <c r="R457" s="270"/>
      <c r="S457" s="270"/>
      <c r="T457" s="270"/>
      <c r="U457" s="270"/>
    </row>
    <row r="458" spans="1:21" hidden="1" x14ac:dyDescent="0.25">
      <c r="A458" s="281" t="s">
        <v>303</v>
      </c>
      <c r="B458" s="282"/>
      <c r="C458" s="283" t="s">
        <v>1060</v>
      </c>
      <c r="D458" s="284"/>
      <c r="E458" s="284"/>
      <c r="F458" s="30"/>
      <c r="G458" s="268"/>
      <c r="H458" s="268"/>
      <c r="I458" s="31"/>
      <c r="J458" s="268"/>
      <c r="K458" s="268"/>
      <c r="L458" s="268"/>
      <c r="M458" s="268"/>
      <c r="N458" s="268"/>
      <c r="O458" s="268"/>
      <c r="P458" s="270"/>
      <c r="Q458" s="270"/>
      <c r="R458" s="270"/>
      <c r="S458" s="270"/>
      <c r="T458" s="270"/>
      <c r="U458" s="270"/>
    </row>
    <row r="459" spans="1:21" hidden="1" x14ac:dyDescent="0.25">
      <c r="A459" s="264" t="s">
        <v>304</v>
      </c>
      <c r="B459" s="265"/>
      <c r="C459" s="266" t="s">
        <v>1087</v>
      </c>
      <c r="D459" s="267"/>
      <c r="E459" s="267"/>
      <c r="F459" s="32" t="s">
        <v>1813</v>
      </c>
      <c r="G459" s="269">
        <v>0.25</v>
      </c>
      <c r="H459" s="268"/>
      <c r="I459" s="27">
        <v>0.25</v>
      </c>
      <c r="J459" s="269">
        <v>1.63</v>
      </c>
      <c r="K459" s="268"/>
      <c r="L459" s="268"/>
      <c r="M459" s="268"/>
      <c r="N459" s="268"/>
      <c r="O459" s="268"/>
      <c r="P459" s="175">
        <v>1.88</v>
      </c>
      <c r="Q459" s="270"/>
      <c r="R459" s="270"/>
      <c r="S459" s="270"/>
      <c r="T459" s="270"/>
      <c r="U459" s="270"/>
    </row>
    <row r="460" spans="1:21" hidden="1" x14ac:dyDescent="0.25">
      <c r="A460" s="264" t="s">
        <v>305</v>
      </c>
      <c r="B460" s="265"/>
      <c r="C460" s="266" t="s">
        <v>1088</v>
      </c>
      <c r="D460" s="267"/>
      <c r="E460" s="267"/>
      <c r="F460" s="32" t="s">
        <v>1813</v>
      </c>
      <c r="G460" s="269">
        <v>0.25</v>
      </c>
      <c r="H460" s="268"/>
      <c r="I460" s="27">
        <v>0.25</v>
      </c>
      <c r="J460" s="269">
        <v>2.46</v>
      </c>
      <c r="K460" s="268"/>
      <c r="L460" s="268"/>
      <c r="M460" s="268"/>
      <c r="N460" s="268"/>
      <c r="O460" s="268"/>
      <c r="P460" s="175">
        <v>2.71</v>
      </c>
      <c r="Q460" s="270"/>
      <c r="R460" s="270"/>
      <c r="S460" s="270"/>
      <c r="T460" s="270"/>
      <c r="U460" s="270"/>
    </row>
    <row r="461" spans="1:21" hidden="1" x14ac:dyDescent="0.25">
      <c r="A461" s="264" t="s">
        <v>306</v>
      </c>
      <c r="B461" s="265"/>
      <c r="C461" s="266" t="s">
        <v>1089</v>
      </c>
      <c r="D461" s="267"/>
      <c r="E461" s="267"/>
      <c r="F461" s="32" t="s">
        <v>1813</v>
      </c>
      <c r="G461" s="269">
        <v>0.25</v>
      </c>
      <c r="H461" s="268"/>
      <c r="I461" s="27">
        <v>0.25</v>
      </c>
      <c r="J461" s="269">
        <v>2.77</v>
      </c>
      <c r="K461" s="268"/>
      <c r="L461" s="268"/>
      <c r="M461" s="268"/>
      <c r="N461" s="268"/>
      <c r="O461" s="268"/>
      <c r="P461" s="175">
        <v>3.02</v>
      </c>
      <c r="Q461" s="270"/>
      <c r="R461" s="270"/>
      <c r="S461" s="270"/>
      <c r="T461" s="270"/>
      <c r="U461" s="270"/>
    </row>
    <row r="462" spans="1:21" hidden="1" x14ac:dyDescent="0.25">
      <c r="A462" s="264" t="s">
        <v>307</v>
      </c>
      <c r="B462" s="265"/>
      <c r="C462" s="266" t="s">
        <v>1090</v>
      </c>
      <c r="D462" s="267"/>
      <c r="E462" s="267"/>
      <c r="F462" s="32" t="s">
        <v>1813</v>
      </c>
      <c r="G462" s="269">
        <v>0.25</v>
      </c>
      <c r="H462" s="268"/>
      <c r="I462" s="27">
        <v>0.25</v>
      </c>
      <c r="J462" s="269">
        <v>1.68</v>
      </c>
      <c r="K462" s="268"/>
      <c r="L462" s="268"/>
      <c r="M462" s="268"/>
      <c r="N462" s="268"/>
      <c r="O462" s="268"/>
      <c r="P462" s="175">
        <v>1.93</v>
      </c>
      <c r="Q462" s="270"/>
      <c r="R462" s="270"/>
      <c r="S462" s="270"/>
      <c r="T462" s="270"/>
      <c r="U462" s="270"/>
    </row>
    <row r="463" spans="1:21" hidden="1" x14ac:dyDescent="0.25">
      <c r="A463" s="264" t="s">
        <v>308</v>
      </c>
      <c r="B463" s="265"/>
      <c r="C463" s="266" t="s">
        <v>1065</v>
      </c>
      <c r="D463" s="267"/>
      <c r="E463" s="267"/>
      <c r="F463" s="32" t="s">
        <v>1813</v>
      </c>
      <c r="G463" s="269">
        <v>0.5</v>
      </c>
      <c r="H463" s="268"/>
      <c r="I463" s="27">
        <v>0.5</v>
      </c>
      <c r="J463" s="268"/>
      <c r="K463" s="268"/>
      <c r="L463" s="268"/>
      <c r="M463" s="268"/>
      <c r="N463" s="268"/>
      <c r="O463" s="268"/>
      <c r="P463" s="175">
        <v>0.5</v>
      </c>
      <c r="Q463" s="270"/>
      <c r="R463" s="270"/>
      <c r="S463" s="270"/>
      <c r="T463" s="270"/>
      <c r="U463" s="270"/>
    </row>
    <row r="464" spans="1:21" s="35" customFormat="1" ht="14.25" hidden="1" x14ac:dyDescent="0.25">
      <c r="A464" s="281"/>
      <c r="B464" s="282"/>
      <c r="C464" s="283" t="s">
        <v>1856</v>
      </c>
      <c r="D464" s="284"/>
      <c r="E464" s="284"/>
      <c r="F464" s="38"/>
      <c r="G464" s="285">
        <f>G459+G460+G461+G462+G463</f>
        <v>1.5</v>
      </c>
      <c r="H464" s="286"/>
      <c r="I464" s="34">
        <f>I459+I460+I461+I462+I463</f>
        <v>1.5</v>
      </c>
      <c r="J464" s="285">
        <f>J459+J460+J461+J462+J463</f>
        <v>8.5399999999999991</v>
      </c>
      <c r="K464" s="286"/>
      <c r="L464" s="286"/>
      <c r="M464" s="286"/>
      <c r="N464" s="286"/>
      <c r="O464" s="286"/>
      <c r="P464" s="175">
        <f>P459+P460+P461+P462+P463</f>
        <v>10.039999999999999</v>
      </c>
      <c r="Q464" s="270"/>
      <c r="R464" s="270"/>
      <c r="S464" s="270"/>
      <c r="T464" s="270"/>
      <c r="U464" s="270"/>
    </row>
    <row r="465" spans="1:21" hidden="1" x14ac:dyDescent="0.25">
      <c r="A465" s="281" t="s">
        <v>15</v>
      </c>
      <c r="B465" s="282"/>
      <c r="C465" s="283" t="s">
        <v>1091</v>
      </c>
      <c r="D465" s="284"/>
      <c r="E465" s="284"/>
      <c r="F465" s="30"/>
      <c r="G465" s="268"/>
      <c r="H465" s="268"/>
      <c r="I465" s="31"/>
      <c r="J465" s="268"/>
      <c r="K465" s="268"/>
      <c r="L465" s="268"/>
      <c r="M465" s="268"/>
      <c r="N465" s="268"/>
      <c r="O465" s="268"/>
      <c r="P465" s="270"/>
      <c r="Q465" s="270"/>
      <c r="R465" s="270"/>
      <c r="S465" s="270"/>
      <c r="T465" s="270"/>
      <c r="U465" s="270"/>
    </row>
    <row r="466" spans="1:21" hidden="1" x14ac:dyDescent="0.25">
      <c r="A466" s="281" t="s">
        <v>16</v>
      </c>
      <c r="B466" s="282"/>
      <c r="C466" s="283" t="s">
        <v>1020</v>
      </c>
      <c r="D466" s="284"/>
      <c r="E466" s="284"/>
      <c r="F466" s="30"/>
      <c r="G466" s="268"/>
      <c r="H466" s="268"/>
      <c r="I466" s="31"/>
      <c r="J466" s="268"/>
      <c r="K466" s="268"/>
      <c r="L466" s="268"/>
      <c r="M466" s="268"/>
      <c r="N466" s="268"/>
      <c r="O466" s="268"/>
      <c r="P466" s="270"/>
      <c r="Q466" s="270"/>
      <c r="R466" s="270"/>
      <c r="S466" s="270"/>
      <c r="T466" s="270"/>
      <c r="U466" s="270"/>
    </row>
    <row r="467" spans="1:21" ht="22.5" hidden="1" x14ac:dyDescent="0.25">
      <c r="A467" s="264" t="s">
        <v>309</v>
      </c>
      <c r="B467" s="265"/>
      <c r="C467" s="266" t="s">
        <v>1871</v>
      </c>
      <c r="D467" s="267"/>
      <c r="E467" s="267"/>
      <c r="F467" s="32" t="s">
        <v>1814</v>
      </c>
      <c r="G467" s="269">
        <v>0.21</v>
      </c>
      <c r="H467" s="268"/>
      <c r="I467" s="27">
        <v>0.21</v>
      </c>
      <c r="J467" s="269">
        <v>0.01</v>
      </c>
      <c r="K467" s="268"/>
      <c r="L467" s="268"/>
      <c r="M467" s="268"/>
      <c r="N467" s="268"/>
      <c r="O467" s="268"/>
      <c r="P467" s="175">
        <v>0.22</v>
      </c>
      <c r="Q467" s="270"/>
      <c r="R467" s="270"/>
      <c r="S467" s="270"/>
      <c r="T467" s="270"/>
      <c r="U467" s="270"/>
    </row>
    <row r="468" spans="1:21" hidden="1" x14ac:dyDescent="0.25">
      <c r="A468" s="264" t="s">
        <v>310</v>
      </c>
      <c r="B468" s="265"/>
      <c r="C468" s="266" t="s">
        <v>1092</v>
      </c>
      <c r="D468" s="267"/>
      <c r="E468" s="267"/>
      <c r="F468" s="32" t="s">
        <v>1815</v>
      </c>
      <c r="G468" s="269">
        <v>0.21</v>
      </c>
      <c r="H468" s="268"/>
      <c r="I468" s="27">
        <v>0.21</v>
      </c>
      <c r="J468" s="269">
        <v>0.69</v>
      </c>
      <c r="K468" s="268"/>
      <c r="L468" s="268"/>
      <c r="M468" s="268"/>
      <c r="N468" s="268"/>
      <c r="O468" s="268"/>
      <c r="P468" s="175">
        <v>0.9</v>
      </c>
      <c r="Q468" s="270"/>
      <c r="R468" s="270"/>
      <c r="S468" s="270"/>
      <c r="T468" s="270"/>
      <c r="U468" s="270"/>
    </row>
    <row r="469" spans="1:21" s="35" customFormat="1" ht="14.25" hidden="1" x14ac:dyDescent="0.25">
      <c r="A469" s="281"/>
      <c r="B469" s="282"/>
      <c r="C469" s="283" t="s">
        <v>1856</v>
      </c>
      <c r="D469" s="284"/>
      <c r="E469" s="284"/>
      <c r="F469" s="38"/>
      <c r="G469" s="285">
        <f>G467+G468</f>
        <v>0.42</v>
      </c>
      <c r="H469" s="286"/>
      <c r="I469" s="34">
        <f>I467+I468</f>
        <v>0.42</v>
      </c>
      <c r="J469" s="285">
        <f>J467+J468</f>
        <v>0.7</v>
      </c>
      <c r="K469" s="286"/>
      <c r="L469" s="286"/>
      <c r="M469" s="286"/>
      <c r="N469" s="286"/>
      <c r="O469" s="286"/>
      <c r="P469" s="175">
        <f>P467+P468</f>
        <v>1.1200000000000001</v>
      </c>
      <c r="Q469" s="270"/>
      <c r="R469" s="270"/>
      <c r="S469" s="270"/>
      <c r="T469" s="270"/>
      <c r="U469" s="270"/>
    </row>
    <row r="470" spans="1:21" hidden="1" x14ac:dyDescent="0.25">
      <c r="A470" s="281" t="s">
        <v>17</v>
      </c>
      <c r="B470" s="282"/>
      <c r="C470" s="283" t="s">
        <v>1093</v>
      </c>
      <c r="D470" s="284"/>
      <c r="E470" s="284"/>
      <c r="F470" s="30"/>
      <c r="G470" s="268"/>
      <c r="H470" s="268"/>
      <c r="I470" s="31"/>
      <c r="J470" s="268"/>
      <c r="K470" s="268"/>
      <c r="L470" s="268"/>
      <c r="M470" s="268"/>
      <c r="N470" s="268"/>
      <c r="O470" s="268"/>
      <c r="P470" s="270"/>
      <c r="Q470" s="270"/>
      <c r="R470" s="270"/>
      <c r="S470" s="270"/>
      <c r="T470" s="270"/>
      <c r="U470" s="270"/>
    </row>
    <row r="471" spans="1:21" hidden="1" x14ac:dyDescent="0.25">
      <c r="A471" s="264" t="s">
        <v>311</v>
      </c>
      <c r="B471" s="265"/>
      <c r="C471" s="266" t="s">
        <v>1032</v>
      </c>
      <c r="D471" s="267"/>
      <c r="E471" s="267"/>
      <c r="F471" s="32" t="s">
        <v>1813</v>
      </c>
      <c r="G471" s="269">
        <v>0.78</v>
      </c>
      <c r="H471" s="268"/>
      <c r="I471" s="27">
        <v>0.78</v>
      </c>
      <c r="J471" s="269">
        <v>0.27</v>
      </c>
      <c r="K471" s="268"/>
      <c r="L471" s="268"/>
      <c r="M471" s="268"/>
      <c r="N471" s="268"/>
      <c r="O471" s="268"/>
      <c r="P471" s="175">
        <v>1.05</v>
      </c>
      <c r="Q471" s="270"/>
      <c r="R471" s="270"/>
      <c r="S471" s="270"/>
      <c r="T471" s="270"/>
      <c r="U471" s="270"/>
    </row>
    <row r="472" spans="1:21" hidden="1" x14ac:dyDescent="0.25">
      <c r="A472" s="264" t="s">
        <v>312</v>
      </c>
      <c r="B472" s="265"/>
      <c r="C472" s="266" t="s">
        <v>926</v>
      </c>
      <c r="D472" s="267"/>
      <c r="E472" s="267"/>
      <c r="F472" s="32" t="s">
        <v>1816</v>
      </c>
      <c r="G472" s="269">
        <v>0.02</v>
      </c>
      <c r="H472" s="268"/>
      <c r="I472" s="27">
        <v>0.02</v>
      </c>
      <c r="J472" s="269">
        <v>0.15</v>
      </c>
      <c r="K472" s="268"/>
      <c r="L472" s="268"/>
      <c r="M472" s="268"/>
      <c r="N472" s="268"/>
      <c r="O472" s="268"/>
      <c r="P472" s="175">
        <v>0.17</v>
      </c>
      <c r="Q472" s="270"/>
      <c r="R472" s="270"/>
      <c r="S472" s="270"/>
      <c r="T472" s="270"/>
      <c r="U472" s="270"/>
    </row>
    <row r="473" spans="1:21" s="35" customFormat="1" ht="14.25" hidden="1" x14ac:dyDescent="0.25">
      <c r="A473" s="281"/>
      <c r="B473" s="282"/>
      <c r="C473" s="283" t="s">
        <v>1856</v>
      </c>
      <c r="D473" s="284"/>
      <c r="E473" s="284"/>
      <c r="F473" s="38"/>
      <c r="G473" s="285">
        <f>G471+G472</f>
        <v>0.8</v>
      </c>
      <c r="H473" s="286"/>
      <c r="I473" s="34">
        <f>I471+I472</f>
        <v>0.8</v>
      </c>
      <c r="J473" s="285">
        <f>J471+J472</f>
        <v>0.42000000000000004</v>
      </c>
      <c r="K473" s="286"/>
      <c r="L473" s="286"/>
      <c r="M473" s="286"/>
      <c r="N473" s="286"/>
      <c r="O473" s="286"/>
      <c r="P473" s="175">
        <f>P471+P472</f>
        <v>1.22</v>
      </c>
      <c r="Q473" s="270"/>
      <c r="R473" s="270"/>
      <c r="S473" s="270"/>
      <c r="T473" s="270"/>
      <c r="U473" s="270"/>
    </row>
    <row r="474" spans="1:21" hidden="1" x14ac:dyDescent="0.25">
      <c r="A474" s="281" t="s">
        <v>18</v>
      </c>
      <c r="B474" s="282"/>
      <c r="C474" s="283" t="s">
        <v>1094</v>
      </c>
      <c r="D474" s="284"/>
      <c r="E474" s="284"/>
      <c r="F474" s="30"/>
      <c r="G474" s="268"/>
      <c r="H474" s="268"/>
      <c r="I474" s="31"/>
      <c r="J474" s="268"/>
      <c r="K474" s="268"/>
      <c r="L474" s="268"/>
      <c r="M474" s="268"/>
      <c r="N474" s="268"/>
      <c r="O474" s="268"/>
      <c r="P474" s="270"/>
      <c r="Q474" s="270"/>
      <c r="R474" s="270"/>
      <c r="S474" s="270"/>
      <c r="T474" s="270"/>
      <c r="U474" s="270"/>
    </row>
    <row r="475" spans="1:21" hidden="1" x14ac:dyDescent="0.25">
      <c r="A475" s="264" t="s">
        <v>313</v>
      </c>
      <c r="B475" s="265"/>
      <c r="C475" s="266" t="s">
        <v>1095</v>
      </c>
      <c r="D475" s="267"/>
      <c r="E475" s="267"/>
      <c r="F475" s="32" t="s">
        <v>1813</v>
      </c>
      <c r="G475" s="269">
        <v>0.63</v>
      </c>
      <c r="H475" s="268"/>
      <c r="I475" s="27">
        <v>0.63</v>
      </c>
      <c r="J475" s="269">
        <v>0.31</v>
      </c>
      <c r="K475" s="268"/>
      <c r="L475" s="268"/>
      <c r="M475" s="268"/>
      <c r="N475" s="268"/>
      <c r="O475" s="268"/>
      <c r="P475" s="175">
        <v>0.94</v>
      </c>
      <c r="Q475" s="270"/>
      <c r="R475" s="270"/>
      <c r="S475" s="270"/>
      <c r="T475" s="270"/>
      <c r="U475" s="270"/>
    </row>
    <row r="476" spans="1:21" hidden="1" x14ac:dyDescent="0.25">
      <c r="A476" s="281" t="s">
        <v>19</v>
      </c>
      <c r="B476" s="282"/>
      <c r="C476" s="283" t="s">
        <v>1096</v>
      </c>
      <c r="D476" s="284"/>
      <c r="E476" s="284"/>
      <c r="F476" s="30"/>
      <c r="G476" s="268"/>
      <c r="H476" s="268"/>
      <c r="I476" s="31"/>
      <c r="J476" s="268"/>
      <c r="K476" s="268"/>
      <c r="L476" s="268"/>
      <c r="M476" s="268"/>
      <c r="N476" s="268"/>
      <c r="O476" s="268"/>
      <c r="P476" s="270"/>
      <c r="Q476" s="270"/>
      <c r="R476" s="270"/>
      <c r="S476" s="270"/>
      <c r="T476" s="270"/>
      <c r="U476" s="270"/>
    </row>
    <row r="477" spans="1:21" hidden="1" x14ac:dyDescent="0.25">
      <c r="A477" s="264" t="s">
        <v>314</v>
      </c>
      <c r="B477" s="265"/>
      <c r="C477" s="266" t="s">
        <v>1097</v>
      </c>
      <c r="D477" s="267"/>
      <c r="E477" s="267"/>
      <c r="F477" s="32" t="s">
        <v>1813</v>
      </c>
      <c r="G477" s="269">
        <v>0.73</v>
      </c>
      <c r="H477" s="268"/>
      <c r="I477" s="27">
        <v>0.73</v>
      </c>
      <c r="J477" s="269">
        <v>1.44</v>
      </c>
      <c r="K477" s="268"/>
      <c r="L477" s="268"/>
      <c r="M477" s="268"/>
      <c r="N477" s="268"/>
      <c r="O477" s="268"/>
      <c r="P477" s="175">
        <v>2.17</v>
      </c>
      <c r="Q477" s="270"/>
      <c r="R477" s="270"/>
      <c r="S477" s="270"/>
      <c r="T477" s="270"/>
      <c r="U477" s="270"/>
    </row>
    <row r="478" spans="1:21" hidden="1" x14ac:dyDescent="0.25">
      <c r="A478" s="281" t="s">
        <v>20</v>
      </c>
      <c r="B478" s="282"/>
      <c r="C478" s="283" t="s">
        <v>1098</v>
      </c>
      <c r="D478" s="284"/>
      <c r="E478" s="284"/>
      <c r="F478" s="30"/>
      <c r="G478" s="268"/>
      <c r="H478" s="268"/>
      <c r="I478" s="31"/>
      <c r="J478" s="268"/>
      <c r="K478" s="268"/>
      <c r="L478" s="268"/>
      <c r="M478" s="268"/>
      <c r="N478" s="268"/>
      <c r="O478" s="268"/>
      <c r="P478" s="270"/>
      <c r="Q478" s="270"/>
      <c r="R478" s="270"/>
      <c r="S478" s="270"/>
      <c r="T478" s="270"/>
      <c r="U478" s="270"/>
    </row>
    <row r="479" spans="1:21" hidden="1" x14ac:dyDescent="0.25">
      <c r="A479" s="264" t="s">
        <v>315</v>
      </c>
      <c r="B479" s="265"/>
      <c r="C479" s="266" t="s">
        <v>1099</v>
      </c>
      <c r="D479" s="267"/>
      <c r="E479" s="267"/>
      <c r="F479" s="32" t="s">
        <v>1813</v>
      </c>
      <c r="G479" s="269">
        <v>0.94</v>
      </c>
      <c r="H479" s="268"/>
      <c r="I479" s="27">
        <v>0.94</v>
      </c>
      <c r="J479" s="269">
        <v>11.6</v>
      </c>
      <c r="K479" s="268"/>
      <c r="L479" s="268"/>
      <c r="M479" s="268"/>
      <c r="N479" s="268"/>
      <c r="O479" s="268"/>
      <c r="P479" s="175">
        <v>12.54</v>
      </c>
      <c r="Q479" s="270"/>
      <c r="R479" s="270"/>
      <c r="S479" s="270"/>
      <c r="T479" s="270"/>
      <c r="U479" s="270"/>
    </row>
    <row r="480" spans="1:21" hidden="1" x14ac:dyDescent="0.25">
      <c r="A480" s="281" t="s">
        <v>21</v>
      </c>
      <c r="B480" s="282"/>
      <c r="C480" s="283" t="s">
        <v>1100</v>
      </c>
      <c r="D480" s="284"/>
      <c r="E480" s="284"/>
      <c r="F480" s="30"/>
      <c r="G480" s="268"/>
      <c r="H480" s="268"/>
      <c r="I480" s="31"/>
      <c r="J480" s="268"/>
      <c r="K480" s="268"/>
      <c r="L480" s="268"/>
      <c r="M480" s="268"/>
      <c r="N480" s="268"/>
      <c r="O480" s="268"/>
      <c r="P480" s="270"/>
      <c r="Q480" s="270"/>
      <c r="R480" s="270"/>
      <c r="S480" s="270"/>
      <c r="T480" s="270"/>
      <c r="U480" s="270"/>
    </row>
    <row r="481" spans="1:21" hidden="1" x14ac:dyDescent="0.25">
      <c r="A481" s="264" t="s">
        <v>316</v>
      </c>
      <c r="B481" s="265"/>
      <c r="C481" s="266" t="s">
        <v>1101</v>
      </c>
      <c r="D481" s="267"/>
      <c r="E481" s="267"/>
      <c r="F481" s="32" t="s">
        <v>1813</v>
      </c>
      <c r="G481" s="269">
        <v>0.53</v>
      </c>
      <c r="H481" s="268"/>
      <c r="I481" s="27">
        <v>0.53</v>
      </c>
      <c r="J481" s="269">
        <v>7.15</v>
      </c>
      <c r="K481" s="268"/>
      <c r="L481" s="268"/>
      <c r="M481" s="268"/>
      <c r="N481" s="268"/>
      <c r="O481" s="268"/>
      <c r="P481" s="175">
        <v>7.68</v>
      </c>
      <c r="Q481" s="270"/>
      <c r="R481" s="270"/>
      <c r="S481" s="270"/>
      <c r="T481" s="270"/>
      <c r="U481" s="270"/>
    </row>
    <row r="482" spans="1:21" hidden="1" x14ac:dyDescent="0.25">
      <c r="A482" s="273">
        <v>4</v>
      </c>
      <c r="B482" s="274"/>
      <c r="C482" s="275" t="s">
        <v>1102</v>
      </c>
      <c r="D482" s="276"/>
      <c r="E482" s="276"/>
      <c r="F482" s="28"/>
      <c r="G482" s="277"/>
      <c r="H482" s="277"/>
      <c r="I482" s="29"/>
      <c r="J482" s="277"/>
      <c r="K482" s="277"/>
      <c r="L482" s="277"/>
      <c r="M482" s="277"/>
      <c r="N482" s="277"/>
      <c r="O482" s="277"/>
      <c r="P482" s="278"/>
      <c r="Q482" s="278"/>
      <c r="R482" s="278"/>
      <c r="S482" s="278"/>
      <c r="T482" s="278"/>
      <c r="U482" s="278"/>
    </row>
    <row r="483" spans="1:21" hidden="1" x14ac:dyDescent="0.25">
      <c r="A483" s="281" t="s">
        <v>28</v>
      </c>
      <c r="B483" s="282"/>
      <c r="C483" s="283" t="s">
        <v>1103</v>
      </c>
      <c r="D483" s="284"/>
      <c r="E483" s="284"/>
      <c r="F483" s="30"/>
      <c r="G483" s="268"/>
      <c r="H483" s="268"/>
      <c r="I483" s="31"/>
      <c r="J483" s="268"/>
      <c r="K483" s="268"/>
      <c r="L483" s="268"/>
      <c r="M483" s="268"/>
      <c r="N483" s="268"/>
      <c r="O483" s="268"/>
      <c r="P483" s="270"/>
      <c r="Q483" s="270"/>
      <c r="R483" s="270"/>
      <c r="S483" s="270"/>
      <c r="T483" s="270"/>
      <c r="U483" s="270"/>
    </row>
    <row r="484" spans="1:21" ht="22.5" hidden="1" x14ac:dyDescent="0.25">
      <c r="A484" s="264" t="s">
        <v>71</v>
      </c>
      <c r="B484" s="265"/>
      <c r="C484" s="266" t="s">
        <v>1871</v>
      </c>
      <c r="D484" s="267"/>
      <c r="E484" s="267"/>
      <c r="F484" s="32" t="s">
        <v>1814</v>
      </c>
      <c r="G484" s="269">
        <v>0.21</v>
      </c>
      <c r="H484" s="268"/>
      <c r="I484" s="27">
        <v>0.21</v>
      </c>
      <c r="J484" s="269">
        <v>0.01</v>
      </c>
      <c r="K484" s="268"/>
      <c r="L484" s="268"/>
      <c r="M484" s="268"/>
      <c r="N484" s="268"/>
      <c r="O484" s="268"/>
      <c r="P484" s="175">
        <v>0.22</v>
      </c>
      <c r="Q484" s="270"/>
      <c r="R484" s="270"/>
      <c r="S484" s="270"/>
      <c r="T484" s="270"/>
      <c r="U484" s="270"/>
    </row>
    <row r="485" spans="1:21" hidden="1" x14ac:dyDescent="0.25">
      <c r="A485" s="264" t="s">
        <v>72</v>
      </c>
      <c r="B485" s="265"/>
      <c r="C485" s="266" t="s">
        <v>829</v>
      </c>
      <c r="D485" s="267"/>
      <c r="E485" s="267"/>
      <c r="F485" s="32" t="s">
        <v>1815</v>
      </c>
      <c r="G485" s="269">
        <v>0.46</v>
      </c>
      <c r="H485" s="268"/>
      <c r="I485" s="27">
        <v>0.46</v>
      </c>
      <c r="J485" s="269">
        <v>0.84</v>
      </c>
      <c r="K485" s="268"/>
      <c r="L485" s="268"/>
      <c r="M485" s="268"/>
      <c r="N485" s="268"/>
      <c r="O485" s="268"/>
      <c r="P485" s="175">
        <v>1.3</v>
      </c>
      <c r="Q485" s="270"/>
      <c r="R485" s="270"/>
      <c r="S485" s="270"/>
      <c r="T485" s="270"/>
      <c r="U485" s="270"/>
    </row>
    <row r="486" spans="1:21" hidden="1" x14ac:dyDescent="0.25">
      <c r="A486" s="264" t="s">
        <v>317</v>
      </c>
      <c r="B486" s="265"/>
      <c r="C486" s="266" t="s">
        <v>1104</v>
      </c>
      <c r="D486" s="267"/>
      <c r="E486" s="267"/>
      <c r="F486" s="32" t="s">
        <v>1815</v>
      </c>
      <c r="G486" s="269">
        <v>0.42</v>
      </c>
      <c r="H486" s="268"/>
      <c r="I486" s="27">
        <v>0.42</v>
      </c>
      <c r="J486" s="269">
        <v>0.22</v>
      </c>
      <c r="K486" s="268"/>
      <c r="L486" s="268"/>
      <c r="M486" s="268"/>
      <c r="N486" s="268"/>
      <c r="O486" s="268"/>
      <c r="P486" s="175">
        <v>0.64</v>
      </c>
      <c r="Q486" s="270"/>
      <c r="R486" s="270"/>
      <c r="S486" s="270"/>
      <c r="T486" s="270"/>
      <c r="U486" s="270"/>
    </row>
    <row r="487" spans="1:21" hidden="1" x14ac:dyDescent="0.25">
      <c r="A487" s="264" t="s">
        <v>318</v>
      </c>
      <c r="B487" s="265"/>
      <c r="C487" s="266" t="s">
        <v>1105</v>
      </c>
      <c r="D487" s="267"/>
      <c r="E487" s="267"/>
      <c r="F487" s="32" t="s">
        <v>1813</v>
      </c>
      <c r="G487" s="269">
        <v>0.4</v>
      </c>
      <c r="H487" s="268"/>
      <c r="I487" s="27">
        <v>0.4</v>
      </c>
      <c r="J487" s="269">
        <v>0.47</v>
      </c>
      <c r="K487" s="268"/>
      <c r="L487" s="268"/>
      <c r="M487" s="268"/>
      <c r="N487" s="268"/>
      <c r="O487" s="268"/>
      <c r="P487" s="175">
        <v>0.87</v>
      </c>
      <c r="Q487" s="270"/>
      <c r="R487" s="270"/>
      <c r="S487" s="270"/>
      <c r="T487" s="270"/>
      <c r="U487" s="270"/>
    </row>
    <row r="488" spans="1:21" s="35" customFormat="1" ht="14.25" hidden="1" x14ac:dyDescent="0.25">
      <c r="A488" s="281"/>
      <c r="B488" s="282"/>
      <c r="C488" s="283" t="s">
        <v>1856</v>
      </c>
      <c r="D488" s="284"/>
      <c r="E488" s="284"/>
      <c r="F488" s="38"/>
      <c r="G488" s="285">
        <f>G484+G485+G486+G487</f>
        <v>1.4900000000000002</v>
      </c>
      <c r="H488" s="286"/>
      <c r="I488" s="34">
        <f>I484+I485+I486+I487</f>
        <v>1.4900000000000002</v>
      </c>
      <c r="J488" s="285">
        <f>J484+J485+J486+J487</f>
        <v>1.54</v>
      </c>
      <c r="K488" s="286"/>
      <c r="L488" s="286"/>
      <c r="M488" s="286"/>
      <c r="N488" s="286"/>
      <c r="O488" s="286"/>
      <c r="P488" s="175">
        <f>P484+P485+P486+P487</f>
        <v>3.0300000000000002</v>
      </c>
      <c r="Q488" s="270"/>
      <c r="R488" s="270"/>
      <c r="S488" s="270"/>
      <c r="T488" s="270"/>
      <c r="U488" s="270"/>
    </row>
    <row r="489" spans="1:21" hidden="1" x14ac:dyDescent="0.25">
      <c r="A489" s="281" t="s">
        <v>29</v>
      </c>
      <c r="B489" s="282"/>
      <c r="C489" s="283" t="s">
        <v>1106</v>
      </c>
      <c r="D489" s="284"/>
      <c r="E489" s="284"/>
      <c r="F489" s="30"/>
      <c r="G489" s="268"/>
      <c r="H489" s="268"/>
      <c r="I489" s="31"/>
      <c r="J489" s="268"/>
      <c r="K489" s="268"/>
      <c r="L489" s="268"/>
      <c r="M489" s="268"/>
      <c r="N489" s="268"/>
      <c r="O489" s="268"/>
      <c r="P489" s="270"/>
      <c r="Q489" s="270"/>
      <c r="R489" s="270"/>
      <c r="S489" s="270"/>
      <c r="T489" s="270"/>
      <c r="U489" s="270"/>
    </row>
    <row r="490" spans="1:21" hidden="1" x14ac:dyDescent="0.25">
      <c r="A490" s="264" t="s">
        <v>73</v>
      </c>
      <c r="B490" s="265"/>
      <c r="C490" s="266" t="s">
        <v>1107</v>
      </c>
      <c r="D490" s="267"/>
      <c r="E490" s="267"/>
      <c r="F490" s="32" t="s">
        <v>1813</v>
      </c>
      <c r="G490" s="269">
        <v>1.49</v>
      </c>
      <c r="H490" s="268"/>
      <c r="I490" s="27">
        <v>1.49</v>
      </c>
      <c r="J490" s="269">
        <v>0.75</v>
      </c>
      <c r="K490" s="268"/>
      <c r="L490" s="268"/>
      <c r="M490" s="268"/>
      <c r="N490" s="268"/>
      <c r="O490" s="268"/>
      <c r="P490" s="175">
        <v>2.2400000000000002</v>
      </c>
      <c r="Q490" s="270"/>
      <c r="R490" s="270"/>
      <c r="S490" s="270"/>
      <c r="T490" s="270"/>
      <c r="U490" s="270"/>
    </row>
    <row r="491" spans="1:21" hidden="1" x14ac:dyDescent="0.25">
      <c r="A491" s="264" t="s">
        <v>74</v>
      </c>
      <c r="B491" s="265"/>
      <c r="C491" s="266" t="s">
        <v>1108</v>
      </c>
      <c r="D491" s="267"/>
      <c r="E491" s="267"/>
      <c r="F491" s="32" t="s">
        <v>1813</v>
      </c>
      <c r="G491" s="269">
        <v>0.52</v>
      </c>
      <c r="H491" s="268"/>
      <c r="I491" s="27">
        <v>0.52</v>
      </c>
      <c r="J491" s="269">
        <v>17.39</v>
      </c>
      <c r="K491" s="268"/>
      <c r="L491" s="268"/>
      <c r="M491" s="268"/>
      <c r="N491" s="268"/>
      <c r="O491" s="268"/>
      <c r="P491" s="175">
        <v>17.91</v>
      </c>
      <c r="Q491" s="270"/>
      <c r="R491" s="270"/>
      <c r="S491" s="270"/>
      <c r="T491" s="270"/>
      <c r="U491" s="270"/>
    </row>
    <row r="492" spans="1:21" hidden="1" x14ac:dyDescent="0.25">
      <c r="A492" s="264" t="s">
        <v>319</v>
      </c>
      <c r="B492" s="265"/>
      <c r="C492" s="266" t="s">
        <v>1109</v>
      </c>
      <c r="D492" s="267"/>
      <c r="E492" s="267"/>
      <c r="F492" s="32" t="s">
        <v>1813</v>
      </c>
      <c r="G492" s="269">
        <v>0.88</v>
      </c>
      <c r="H492" s="268"/>
      <c r="I492" s="27">
        <v>0.88</v>
      </c>
      <c r="J492" s="269">
        <v>15.75</v>
      </c>
      <c r="K492" s="268"/>
      <c r="L492" s="268"/>
      <c r="M492" s="268"/>
      <c r="N492" s="268"/>
      <c r="O492" s="268"/>
      <c r="P492" s="175">
        <v>16.63</v>
      </c>
      <c r="Q492" s="270"/>
      <c r="R492" s="270"/>
      <c r="S492" s="270"/>
      <c r="T492" s="270"/>
      <c r="U492" s="270"/>
    </row>
    <row r="493" spans="1:21" hidden="1" x14ac:dyDescent="0.25">
      <c r="A493" s="273">
        <v>5</v>
      </c>
      <c r="B493" s="274"/>
      <c r="C493" s="275" t="s">
        <v>1110</v>
      </c>
      <c r="D493" s="276"/>
      <c r="E493" s="276"/>
      <c r="F493" s="28"/>
      <c r="G493" s="277"/>
      <c r="H493" s="277"/>
      <c r="I493" s="29"/>
      <c r="J493" s="277"/>
      <c r="K493" s="277"/>
      <c r="L493" s="277"/>
      <c r="M493" s="277"/>
      <c r="N493" s="277"/>
      <c r="O493" s="277"/>
      <c r="P493" s="278"/>
      <c r="Q493" s="278"/>
      <c r="R493" s="278"/>
      <c r="S493" s="278"/>
      <c r="T493" s="278"/>
      <c r="U493" s="278"/>
    </row>
    <row r="494" spans="1:21" hidden="1" x14ac:dyDescent="0.25">
      <c r="A494" s="281" t="s">
        <v>31</v>
      </c>
      <c r="B494" s="282"/>
      <c r="C494" s="283" t="s">
        <v>1111</v>
      </c>
      <c r="D494" s="284"/>
      <c r="E494" s="284"/>
      <c r="F494" s="30"/>
      <c r="G494" s="268"/>
      <c r="H494" s="268"/>
      <c r="I494" s="31"/>
      <c r="J494" s="268"/>
      <c r="K494" s="268"/>
      <c r="L494" s="268"/>
      <c r="M494" s="268"/>
      <c r="N494" s="268"/>
      <c r="O494" s="268"/>
      <c r="P494" s="270"/>
      <c r="Q494" s="270"/>
      <c r="R494" s="270"/>
      <c r="S494" s="270"/>
      <c r="T494" s="270"/>
      <c r="U494" s="270"/>
    </row>
    <row r="495" spans="1:21" hidden="1" x14ac:dyDescent="0.25">
      <c r="A495" s="264" t="s">
        <v>320</v>
      </c>
      <c r="B495" s="265"/>
      <c r="C495" s="266" t="s">
        <v>827</v>
      </c>
      <c r="D495" s="267"/>
      <c r="E495" s="267"/>
      <c r="F495" s="32" t="s">
        <v>1813</v>
      </c>
      <c r="G495" s="269">
        <v>1.75</v>
      </c>
      <c r="H495" s="268"/>
      <c r="I495" s="27">
        <v>1.75</v>
      </c>
      <c r="J495" s="269">
        <v>0.37</v>
      </c>
      <c r="K495" s="268"/>
      <c r="L495" s="268"/>
      <c r="M495" s="268"/>
      <c r="N495" s="268"/>
      <c r="O495" s="268"/>
      <c r="P495" s="175">
        <v>2.12</v>
      </c>
      <c r="Q495" s="270"/>
      <c r="R495" s="270"/>
      <c r="S495" s="270"/>
      <c r="T495" s="270"/>
      <c r="U495" s="270"/>
    </row>
    <row r="496" spans="1:21" hidden="1" x14ac:dyDescent="0.25">
      <c r="A496" s="264" t="s">
        <v>321</v>
      </c>
      <c r="B496" s="265"/>
      <c r="C496" s="266" t="s">
        <v>1112</v>
      </c>
      <c r="D496" s="267"/>
      <c r="E496" s="267"/>
      <c r="F496" s="32" t="s">
        <v>1813</v>
      </c>
      <c r="G496" s="269">
        <v>1.5</v>
      </c>
      <c r="H496" s="268"/>
      <c r="I496" s="27">
        <v>1.5</v>
      </c>
      <c r="J496" s="269">
        <v>0.16</v>
      </c>
      <c r="K496" s="268"/>
      <c r="L496" s="268"/>
      <c r="M496" s="268"/>
      <c r="N496" s="268"/>
      <c r="O496" s="268"/>
      <c r="P496" s="175">
        <v>1.66</v>
      </c>
      <c r="Q496" s="270"/>
      <c r="R496" s="270"/>
      <c r="S496" s="270"/>
      <c r="T496" s="270"/>
      <c r="U496" s="270"/>
    </row>
    <row r="497" spans="1:21" hidden="1" x14ac:dyDescent="0.25">
      <c r="A497" s="264" t="s">
        <v>322</v>
      </c>
      <c r="B497" s="265"/>
      <c r="C497" s="266" t="s">
        <v>1113</v>
      </c>
      <c r="D497" s="267"/>
      <c r="E497" s="267"/>
      <c r="F497" s="32" t="s">
        <v>1813</v>
      </c>
      <c r="G497" s="269">
        <v>4.37</v>
      </c>
      <c r="H497" s="268"/>
      <c r="I497" s="27">
        <v>4.37</v>
      </c>
      <c r="J497" s="269">
        <v>0.47</v>
      </c>
      <c r="K497" s="268"/>
      <c r="L497" s="268"/>
      <c r="M497" s="268"/>
      <c r="N497" s="268"/>
      <c r="O497" s="268"/>
      <c r="P497" s="175">
        <v>4.84</v>
      </c>
      <c r="Q497" s="270"/>
      <c r="R497" s="270"/>
      <c r="S497" s="270"/>
      <c r="T497" s="270"/>
      <c r="U497" s="270"/>
    </row>
    <row r="498" spans="1:21" hidden="1" x14ac:dyDescent="0.25">
      <c r="A498" s="264" t="s">
        <v>323</v>
      </c>
      <c r="B498" s="265"/>
      <c r="C498" s="266" t="s">
        <v>829</v>
      </c>
      <c r="D498" s="267"/>
      <c r="E498" s="267"/>
      <c r="F498" s="32" t="s">
        <v>1815</v>
      </c>
      <c r="G498" s="269">
        <v>0.46</v>
      </c>
      <c r="H498" s="268"/>
      <c r="I498" s="27">
        <v>0.46</v>
      </c>
      <c r="J498" s="269">
        <v>0.84</v>
      </c>
      <c r="K498" s="268"/>
      <c r="L498" s="268"/>
      <c r="M498" s="268"/>
      <c r="N498" s="268"/>
      <c r="O498" s="268"/>
      <c r="P498" s="175">
        <v>1.3</v>
      </c>
      <c r="Q498" s="270"/>
      <c r="R498" s="270"/>
      <c r="S498" s="270"/>
      <c r="T498" s="270"/>
      <c r="U498" s="270"/>
    </row>
    <row r="499" spans="1:21" hidden="1" x14ac:dyDescent="0.25">
      <c r="A499" s="264" t="s">
        <v>324</v>
      </c>
      <c r="B499" s="265"/>
      <c r="C499" s="266" t="s">
        <v>830</v>
      </c>
      <c r="D499" s="267"/>
      <c r="E499" s="267"/>
      <c r="F499" s="32" t="s">
        <v>1815</v>
      </c>
      <c r="G499" s="269">
        <v>0.31</v>
      </c>
      <c r="H499" s="268"/>
      <c r="I499" s="27">
        <v>0.31</v>
      </c>
      <c r="J499" s="269">
        <v>0.12</v>
      </c>
      <c r="K499" s="268"/>
      <c r="L499" s="268"/>
      <c r="M499" s="268"/>
      <c r="N499" s="268"/>
      <c r="O499" s="268"/>
      <c r="P499" s="175">
        <v>0.43</v>
      </c>
      <c r="Q499" s="270"/>
      <c r="R499" s="270"/>
      <c r="S499" s="270"/>
      <c r="T499" s="270"/>
      <c r="U499" s="270"/>
    </row>
    <row r="500" spans="1:21" hidden="1" x14ac:dyDescent="0.25">
      <c r="A500" s="264" t="s">
        <v>325</v>
      </c>
      <c r="B500" s="265"/>
      <c r="C500" s="266" t="s">
        <v>1114</v>
      </c>
      <c r="D500" s="267"/>
      <c r="E500" s="267"/>
      <c r="F500" s="32" t="s">
        <v>1816</v>
      </c>
      <c r="G500" s="269">
        <v>0.6</v>
      </c>
      <c r="H500" s="268"/>
      <c r="I500" s="27">
        <v>0.6</v>
      </c>
      <c r="J500" s="269">
        <v>0.68</v>
      </c>
      <c r="K500" s="268"/>
      <c r="L500" s="268"/>
      <c r="M500" s="268"/>
      <c r="N500" s="268"/>
      <c r="O500" s="268"/>
      <c r="P500" s="175">
        <v>1.28</v>
      </c>
      <c r="Q500" s="270"/>
      <c r="R500" s="270"/>
      <c r="S500" s="270"/>
      <c r="T500" s="270"/>
      <c r="U500" s="270"/>
    </row>
    <row r="501" spans="1:21" ht="22.5" hidden="1" x14ac:dyDescent="0.25">
      <c r="A501" s="264" t="s">
        <v>326</v>
      </c>
      <c r="B501" s="265"/>
      <c r="C501" s="266" t="s">
        <v>1871</v>
      </c>
      <c r="D501" s="267"/>
      <c r="E501" s="267"/>
      <c r="F501" s="32" t="s">
        <v>1814</v>
      </c>
      <c r="G501" s="269">
        <v>0.21</v>
      </c>
      <c r="H501" s="268"/>
      <c r="I501" s="27">
        <v>0.21</v>
      </c>
      <c r="J501" s="269">
        <v>0.01</v>
      </c>
      <c r="K501" s="268"/>
      <c r="L501" s="268"/>
      <c r="M501" s="268"/>
      <c r="N501" s="268"/>
      <c r="O501" s="268"/>
      <c r="P501" s="175">
        <v>0.22</v>
      </c>
      <c r="Q501" s="270"/>
      <c r="R501" s="270"/>
      <c r="S501" s="270"/>
      <c r="T501" s="270"/>
      <c r="U501" s="270"/>
    </row>
    <row r="502" spans="1:21" s="35" customFormat="1" ht="14.25" hidden="1" x14ac:dyDescent="0.25">
      <c r="A502" s="281"/>
      <c r="B502" s="282"/>
      <c r="C502" s="283" t="s">
        <v>1856</v>
      </c>
      <c r="D502" s="284"/>
      <c r="E502" s="284"/>
      <c r="F502" s="38"/>
      <c r="G502" s="285">
        <f>G495+G496+G497+G498+G499+G500+G501</f>
        <v>9.2000000000000011</v>
      </c>
      <c r="H502" s="286"/>
      <c r="I502" s="34">
        <f>I495+I496+I497+I498+I499+I501+I500</f>
        <v>9.2000000000000011</v>
      </c>
      <c r="J502" s="285">
        <f>J495+J496+J497+J498+J499+J500+J501</f>
        <v>2.65</v>
      </c>
      <c r="K502" s="286"/>
      <c r="L502" s="286"/>
      <c r="M502" s="286"/>
      <c r="N502" s="286"/>
      <c r="O502" s="286"/>
      <c r="P502" s="175">
        <f>P495+P496+P497+P498+P499+P500+P501</f>
        <v>11.850000000000001</v>
      </c>
      <c r="Q502" s="270"/>
      <c r="R502" s="270"/>
      <c r="S502" s="270"/>
      <c r="T502" s="270"/>
      <c r="U502" s="270"/>
    </row>
    <row r="503" spans="1:21" hidden="1" x14ac:dyDescent="0.25">
      <c r="A503" s="281" t="s">
        <v>32</v>
      </c>
      <c r="B503" s="282"/>
      <c r="C503" s="283" t="s">
        <v>1115</v>
      </c>
      <c r="D503" s="284"/>
      <c r="E503" s="284"/>
      <c r="F503" s="30"/>
      <c r="G503" s="268"/>
      <c r="H503" s="268"/>
      <c r="I503" s="31"/>
      <c r="J503" s="268"/>
      <c r="K503" s="268"/>
      <c r="L503" s="268"/>
      <c r="M503" s="268"/>
      <c r="N503" s="268"/>
      <c r="O503" s="268"/>
      <c r="P503" s="270"/>
      <c r="Q503" s="270"/>
      <c r="R503" s="270"/>
      <c r="S503" s="270"/>
      <c r="T503" s="270"/>
      <c r="U503" s="270"/>
    </row>
    <row r="504" spans="1:21" hidden="1" x14ac:dyDescent="0.25">
      <c r="A504" s="264" t="s">
        <v>327</v>
      </c>
      <c r="B504" s="265"/>
      <c r="C504" s="266" t="s">
        <v>827</v>
      </c>
      <c r="D504" s="267"/>
      <c r="E504" s="267"/>
      <c r="F504" s="32" t="s">
        <v>1813</v>
      </c>
      <c r="G504" s="269">
        <v>1.75</v>
      </c>
      <c r="H504" s="268"/>
      <c r="I504" s="27">
        <v>1.75</v>
      </c>
      <c r="J504" s="269">
        <v>0.37</v>
      </c>
      <c r="K504" s="268"/>
      <c r="L504" s="268"/>
      <c r="M504" s="268"/>
      <c r="N504" s="268"/>
      <c r="O504" s="268"/>
      <c r="P504" s="175">
        <v>2.12</v>
      </c>
      <c r="Q504" s="270"/>
      <c r="R504" s="270"/>
      <c r="S504" s="270"/>
      <c r="T504" s="270"/>
      <c r="U504" s="270"/>
    </row>
    <row r="505" spans="1:21" hidden="1" x14ac:dyDescent="0.25">
      <c r="A505" s="264" t="s">
        <v>328</v>
      </c>
      <c r="B505" s="265"/>
      <c r="C505" s="266" t="s">
        <v>1112</v>
      </c>
      <c r="D505" s="267"/>
      <c r="E505" s="267"/>
      <c r="F505" s="32" t="s">
        <v>1813</v>
      </c>
      <c r="G505" s="269">
        <v>1.5</v>
      </c>
      <c r="H505" s="268"/>
      <c r="I505" s="27">
        <v>1.5</v>
      </c>
      <c r="J505" s="269">
        <v>0.16</v>
      </c>
      <c r="K505" s="268"/>
      <c r="L505" s="268"/>
      <c r="M505" s="268"/>
      <c r="N505" s="268"/>
      <c r="O505" s="268"/>
      <c r="P505" s="175">
        <v>1.66</v>
      </c>
      <c r="Q505" s="270"/>
      <c r="R505" s="270"/>
      <c r="S505" s="270"/>
      <c r="T505" s="270"/>
      <c r="U505" s="270"/>
    </row>
    <row r="506" spans="1:21" hidden="1" x14ac:dyDescent="0.25">
      <c r="A506" s="264" t="s">
        <v>329</v>
      </c>
      <c r="B506" s="265"/>
      <c r="C506" s="266" t="s">
        <v>829</v>
      </c>
      <c r="D506" s="267"/>
      <c r="E506" s="267"/>
      <c r="F506" s="32" t="s">
        <v>1815</v>
      </c>
      <c r="G506" s="269">
        <v>0.46</v>
      </c>
      <c r="H506" s="268"/>
      <c r="I506" s="27">
        <v>0.46</v>
      </c>
      <c r="J506" s="269">
        <v>0.84</v>
      </c>
      <c r="K506" s="268"/>
      <c r="L506" s="268"/>
      <c r="M506" s="268"/>
      <c r="N506" s="268"/>
      <c r="O506" s="268"/>
      <c r="P506" s="175">
        <v>1.3</v>
      </c>
      <c r="Q506" s="270"/>
      <c r="R506" s="270"/>
      <c r="S506" s="270"/>
      <c r="T506" s="270"/>
      <c r="U506" s="270"/>
    </row>
    <row r="507" spans="1:21" hidden="1" x14ac:dyDescent="0.25">
      <c r="A507" s="264" t="s">
        <v>330</v>
      </c>
      <c r="B507" s="265"/>
      <c r="C507" s="266" t="s">
        <v>830</v>
      </c>
      <c r="D507" s="267"/>
      <c r="E507" s="267"/>
      <c r="F507" s="32" t="s">
        <v>1815</v>
      </c>
      <c r="G507" s="269">
        <v>0.31</v>
      </c>
      <c r="H507" s="268"/>
      <c r="I507" s="27">
        <v>0.31</v>
      </c>
      <c r="J507" s="269">
        <v>0.12</v>
      </c>
      <c r="K507" s="268"/>
      <c r="L507" s="268"/>
      <c r="M507" s="268"/>
      <c r="N507" s="268"/>
      <c r="O507" s="268"/>
      <c r="P507" s="175">
        <v>0.43</v>
      </c>
      <c r="Q507" s="270"/>
      <c r="R507" s="270"/>
      <c r="S507" s="270"/>
      <c r="T507" s="270"/>
      <c r="U507" s="270"/>
    </row>
    <row r="508" spans="1:21" hidden="1" x14ac:dyDescent="0.25">
      <c r="A508" s="264" t="s">
        <v>331</v>
      </c>
      <c r="B508" s="265"/>
      <c r="C508" s="266" t="s">
        <v>1114</v>
      </c>
      <c r="D508" s="267"/>
      <c r="E508" s="267"/>
      <c r="F508" s="32" t="s">
        <v>1816</v>
      </c>
      <c r="G508" s="269">
        <v>0.6</v>
      </c>
      <c r="H508" s="268"/>
      <c r="I508" s="27">
        <v>0.6</v>
      </c>
      <c r="J508" s="269">
        <v>0.68</v>
      </c>
      <c r="K508" s="268"/>
      <c r="L508" s="268"/>
      <c r="M508" s="268"/>
      <c r="N508" s="268"/>
      <c r="O508" s="268"/>
      <c r="P508" s="175">
        <v>1.28</v>
      </c>
      <c r="Q508" s="270"/>
      <c r="R508" s="270"/>
      <c r="S508" s="270"/>
      <c r="T508" s="270"/>
      <c r="U508" s="270"/>
    </row>
    <row r="509" spans="1:21" ht="22.5" hidden="1" x14ac:dyDescent="0.25">
      <c r="A509" s="264" t="s">
        <v>332</v>
      </c>
      <c r="B509" s="265"/>
      <c r="C509" s="266" t="s">
        <v>1871</v>
      </c>
      <c r="D509" s="267"/>
      <c r="E509" s="267"/>
      <c r="F509" s="32" t="s">
        <v>1814</v>
      </c>
      <c r="G509" s="269">
        <v>0.21</v>
      </c>
      <c r="H509" s="268"/>
      <c r="I509" s="27">
        <v>0.21</v>
      </c>
      <c r="J509" s="269">
        <v>0.01</v>
      </c>
      <c r="K509" s="268"/>
      <c r="L509" s="268"/>
      <c r="M509" s="268"/>
      <c r="N509" s="268"/>
      <c r="O509" s="268"/>
      <c r="P509" s="175">
        <v>0.22</v>
      </c>
      <c r="Q509" s="270"/>
      <c r="R509" s="270"/>
      <c r="S509" s="270"/>
      <c r="T509" s="270"/>
      <c r="U509" s="270"/>
    </row>
    <row r="510" spans="1:21" s="35" customFormat="1" ht="14.25" hidden="1" x14ac:dyDescent="0.25">
      <c r="A510" s="281"/>
      <c r="B510" s="282"/>
      <c r="C510" s="283" t="s">
        <v>1856</v>
      </c>
      <c r="D510" s="284"/>
      <c r="E510" s="284"/>
      <c r="F510" s="38"/>
      <c r="G510" s="285">
        <f>SUM(G504:H509)</f>
        <v>4.8299999999999992</v>
      </c>
      <c r="H510" s="286"/>
      <c r="I510" s="34">
        <f>SUM(I504:I509)</f>
        <v>4.8299999999999992</v>
      </c>
      <c r="J510" s="285">
        <f>SUM(J504:M509)</f>
        <v>2.1800000000000002</v>
      </c>
      <c r="K510" s="286"/>
      <c r="L510" s="286"/>
      <c r="M510" s="286"/>
      <c r="N510" s="286"/>
      <c r="O510" s="286"/>
      <c r="P510" s="175">
        <f>SUM(P504:U509)</f>
        <v>7.01</v>
      </c>
      <c r="Q510" s="270"/>
      <c r="R510" s="270"/>
      <c r="S510" s="270"/>
      <c r="T510" s="270"/>
      <c r="U510" s="270"/>
    </row>
    <row r="511" spans="1:21" hidden="1" x14ac:dyDescent="0.25">
      <c r="A511" s="281" t="s">
        <v>33</v>
      </c>
      <c r="B511" s="282"/>
      <c r="C511" s="283" t="s">
        <v>1116</v>
      </c>
      <c r="D511" s="284"/>
      <c r="E511" s="284"/>
      <c r="F511" s="30"/>
      <c r="G511" s="268"/>
      <c r="H511" s="268"/>
      <c r="I511" s="31"/>
      <c r="J511" s="268"/>
      <c r="K511" s="268"/>
      <c r="L511" s="268"/>
      <c r="M511" s="268"/>
      <c r="N511" s="268"/>
      <c r="O511" s="268"/>
      <c r="P511" s="270"/>
      <c r="Q511" s="270"/>
      <c r="R511" s="270"/>
      <c r="S511" s="270"/>
      <c r="T511" s="270"/>
      <c r="U511" s="270"/>
    </row>
    <row r="512" spans="1:21" hidden="1" x14ac:dyDescent="0.25">
      <c r="A512" s="264" t="s">
        <v>333</v>
      </c>
      <c r="B512" s="265"/>
      <c r="C512" s="266" t="s">
        <v>827</v>
      </c>
      <c r="D512" s="267"/>
      <c r="E512" s="267"/>
      <c r="F512" s="32" t="s">
        <v>1813</v>
      </c>
      <c r="G512" s="269">
        <v>1.75</v>
      </c>
      <c r="H512" s="268"/>
      <c r="I512" s="27">
        <v>1.75</v>
      </c>
      <c r="J512" s="269">
        <v>0.37</v>
      </c>
      <c r="K512" s="268"/>
      <c r="L512" s="268"/>
      <c r="M512" s="268"/>
      <c r="N512" s="268"/>
      <c r="O512" s="268"/>
      <c r="P512" s="175">
        <v>2.12</v>
      </c>
      <c r="Q512" s="270"/>
      <c r="R512" s="270"/>
      <c r="S512" s="270"/>
      <c r="T512" s="270"/>
      <c r="U512" s="270"/>
    </row>
    <row r="513" spans="1:21" hidden="1" x14ac:dyDescent="0.25">
      <c r="A513" s="264" t="s">
        <v>334</v>
      </c>
      <c r="B513" s="265"/>
      <c r="C513" s="266" t="s">
        <v>1112</v>
      </c>
      <c r="D513" s="267"/>
      <c r="E513" s="267"/>
      <c r="F513" s="32" t="s">
        <v>1813</v>
      </c>
      <c r="G513" s="269">
        <v>1.5</v>
      </c>
      <c r="H513" s="268"/>
      <c r="I513" s="27">
        <v>1.5</v>
      </c>
      <c r="J513" s="269">
        <v>0.16</v>
      </c>
      <c r="K513" s="268"/>
      <c r="L513" s="268"/>
      <c r="M513" s="268"/>
      <c r="N513" s="268"/>
      <c r="O513" s="268"/>
      <c r="P513" s="175">
        <v>1.66</v>
      </c>
      <c r="Q513" s="270"/>
      <c r="R513" s="270"/>
      <c r="S513" s="270"/>
      <c r="T513" s="270"/>
      <c r="U513" s="270"/>
    </row>
    <row r="514" spans="1:21" hidden="1" x14ac:dyDescent="0.25">
      <c r="A514" s="264" t="s">
        <v>335</v>
      </c>
      <c r="B514" s="265"/>
      <c r="C514" s="266" t="s">
        <v>1117</v>
      </c>
      <c r="D514" s="267"/>
      <c r="E514" s="267"/>
      <c r="F514" s="32" t="s">
        <v>1813</v>
      </c>
      <c r="G514" s="269">
        <v>1.04</v>
      </c>
      <c r="H514" s="268"/>
      <c r="I514" s="27">
        <v>1.04</v>
      </c>
      <c r="J514" s="269">
        <v>6.14</v>
      </c>
      <c r="K514" s="268"/>
      <c r="L514" s="268"/>
      <c r="M514" s="268"/>
      <c r="N514" s="268"/>
      <c r="O514" s="268"/>
      <c r="P514" s="175">
        <v>7.18</v>
      </c>
      <c r="Q514" s="270"/>
      <c r="R514" s="270"/>
      <c r="S514" s="270"/>
      <c r="T514" s="270"/>
      <c r="U514" s="270"/>
    </row>
    <row r="515" spans="1:21" hidden="1" x14ac:dyDescent="0.25">
      <c r="A515" s="264" t="s">
        <v>336</v>
      </c>
      <c r="B515" s="265"/>
      <c r="C515" s="266" t="s">
        <v>829</v>
      </c>
      <c r="D515" s="267"/>
      <c r="E515" s="267"/>
      <c r="F515" s="32" t="s">
        <v>1815</v>
      </c>
      <c r="G515" s="269">
        <v>0.46</v>
      </c>
      <c r="H515" s="268"/>
      <c r="I515" s="27">
        <v>0.46</v>
      </c>
      <c r="J515" s="269">
        <v>0.84</v>
      </c>
      <c r="K515" s="268"/>
      <c r="L515" s="268"/>
      <c r="M515" s="268"/>
      <c r="N515" s="268"/>
      <c r="O515" s="268"/>
      <c r="P515" s="175">
        <v>1.3</v>
      </c>
      <c r="Q515" s="270"/>
      <c r="R515" s="270"/>
      <c r="S515" s="270"/>
      <c r="T515" s="270"/>
      <c r="U515" s="270"/>
    </row>
    <row r="516" spans="1:21" hidden="1" x14ac:dyDescent="0.25">
      <c r="A516" s="264" t="s">
        <v>337</v>
      </c>
      <c r="B516" s="265"/>
      <c r="C516" s="266" t="s">
        <v>830</v>
      </c>
      <c r="D516" s="267"/>
      <c r="E516" s="267"/>
      <c r="F516" s="32" t="s">
        <v>1815</v>
      </c>
      <c r="G516" s="269">
        <v>0.31</v>
      </c>
      <c r="H516" s="268"/>
      <c r="I516" s="27">
        <v>0.31</v>
      </c>
      <c r="J516" s="269">
        <v>0.12</v>
      </c>
      <c r="K516" s="268"/>
      <c r="L516" s="268"/>
      <c r="M516" s="268"/>
      <c r="N516" s="268"/>
      <c r="O516" s="268"/>
      <c r="P516" s="175">
        <v>0.43</v>
      </c>
      <c r="Q516" s="270"/>
      <c r="R516" s="270"/>
      <c r="S516" s="270"/>
      <c r="T516" s="270"/>
      <c r="U516" s="270"/>
    </row>
    <row r="517" spans="1:21" hidden="1" x14ac:dyDescent="0.25">
      <c r="A517" s="264" t="s">
        <v>338</v>
      </c>
      <c r="B517" s="265"/>
      <c r="C517" s="266" t="s">
        <v>1114</v>
      </c>
      <c r="D517" s="267"/>
      <c r="E517" s="267"/>
      <c r="F517" s="32" t="s">
        <v>1816</v>
      </c>
      <c r="G517" s="269">
        <v>0.6</v>
      </c>
      <c r="H517" s="268"/>
      <c r="I517" s="27">
        <v>0.6</v>
      </c>
      <c r="J517" s="269">
        <v>0.68</v>
      </c>
      <c r="K517" s="268"/>
      <c r="L517" s="268"/>
      <c r="M517" s="268"/>
      <c r="N517" s="268"/>
      <c r="O517" s="268"/>
      <c r="P517" s="175">
        <v>1.28</v>
      </c>
      <c r="Q517" s="270"/>
      <c r="R517" s="270"/>
      <c r="S517" s="270"/>
      <c r="T517" s="270"/>
      <c r="U517" s="270"/>
    </row>
    <row r="518" spans="1:21" ht="22.5" hidden="1" x14ac:dyDescent="0.25">
      <c r="A518" s="264" t="s">
        <v>339</v>
      </c>
      <c r="B518" s="265"/>
      <c r="C518" s="266" t="s">
        <v>1871</v>
      </c>
      <c r="D518" s="267"/>
      <c r="E518" s="267"/>
      <c r="F518" s="32" t="s">
        <v>1814</v>
      </c>
      <c r="G518" s="269">
        <v>0.21</v>
      </c>
      <c r="H518" s="268"/>
      <c r="I518" s="27">
        <v>0.21</v>
      </c>
      <c r="J518" s="269">
        <v>0.01</v>
      </c>
      <c r="K518" s="268"/>
      <c r="L518" s="268"/>
      <c r="M518" s="268"/>
      <c r="N518" s="268"/>
      <c r="O518" s="268"/>
      <c r="P518" s="175">
        <v>0.22</v>
      </c>
      <c r="Q518" s="270"/>
      <c r="R518" s="270"/>
      <c r="S518" s="270"/>
      <c r="T518" s="270"/>
      <c r="U518" s="270"/>
    </row>
    <row r="519" spans="1:21" s="35" customFormat="1" ht="14.25" hidden="1" x14ac:dyDescent="0.25">
      <c r="A519" s="281"/>
      <c r="B519" s="282"/>
      <c r="C519" s="283" t="s">
        <v>1856</v>
      </c>
      <c r="D519" s="284"/>
      <c r="E519" s="284"/>
      <c r="F519" s="38"/>
      <c r="G519" s="285">
        <f>G512+G513+G514+G515+G516+G517+G518</f>
        <v>5.8699999999999992</v>
      </c>
      <c r="H519" s="286"/>
      <c r="I519" s="34">
        <f>I512+I513+I514+I515+I516+I517+I518</f>
        <v>5.8699999999999992</v>
      </c>
      <c r="J519" s="285">
        <f>J512+J513+J514+J515+J516+J517+J518</f>
        <v>8.32</v>
      </c>
      <c r="K519" s="286"/>
      <c r="L519" s="286"/>
      <c r="M519" s="286"/>
      <c r="N519" s="286"/>
      <c r="O519" s="286"/>
      <c r="P519" s="175">
        <f>P512+P513+P514+P515+P516+P517+P518</f>
        <v>14.190000000000001</v>
      </c>
      <c r="Q519" s="270"/>
      <c r="R519" s="270"/>
      <c r="S519" s="270"/>
      <c r="T519" s="270"/>
      <c r="U519" s="270"/>
    </row>
    <row r="520" spans="1:21" hidden="1" x14ac:dyDescent="0.25">
      <c r="A520" s="281" t="s">
        <v>34</v>
      </c>
      <c r="B520" s="282"/>
      <c r="C520" s="283" t="s">
        <v>1118</v>
      </c>
      <c r="D520" s="284"/>
      <c r="E520" s="284"/>
      <c r="F520" s="30"/>
      <c r="G520" s="268"/>
      <c r="H520" s="268"/>
      <c r="I520" s="31"/>
      <c r="J520" s="268"/>
      <c r="K520" s="268"/>
      <c r="L520" s="268"/>
      <c r="M520" s="268"/>
      <c r="N520" s="268"/>
      <c r="O520" s="268"/>
      <c r="P520" s="270"/>
      <c r="Q520" s="270"/>
      <c r="R520" s="270"/>
      <c r="S520" s="270"/>
      <c r="T520" s="270"/>
      <c r="U520" s="270"/>
    </row>
    <row r="521" spans="1:21" hidden="1" x14ac:dyDescent="0.25">
      <c r="A521" s="264" t="s">
        <v>340</v>
      </c>
      <c r="B521" s="265"/>
      <c r="C521" s="266" t="s">
        <v>1119</v>
      </c>
      <c r="D521" s="267"/>
      <c r="E521" s="267"/>
      <c r="F521" s="32" t="s">
        <v>1813</v>
      </c>
      <c r="G521" s="269">
        <v>5.01</v>
      </c>
      <c r="H521" s="268"/>
      <c r="I521" s="27">
        <v>5.01</v>
      </c>
      <c r="J521" s="269">
        <v>1.27</v>
      </c>
      <c r="K521" s="268"/>
      <c r="L521" s="268"/>
      <c r="M521" s="268"/>
      <c r="N521" s="268"/>
      <c r="O521" s="268"/>
      <c r="P521" s="175">
        <v>6.28</v>
      </c>
      <c r="Q521" s="270"/>
      <c r="R521" s="270"/>
      <c r="S521" s="270"/>
      <c r="T521" s="270"/>
      <c r="U521" s="270"/>
    </row>
    <row r="522" spans="1:21" hidden="1" x14ac:dyDescent="0.25">
      <c r="A522" s="281" t="s">
        <v>341</v>
      </c>
      <c r="B522" s="282"/>
      <c r="C522" s="283" t="s">
        <v>1120</v>
      </c>
      <c r="D522" s="284"/>
      <c r="E522" s="284"/>
      <c r="F522" s="30"/>
      <c r="G522" s="268"/>
      <c r="H522" s="268"/>
      <c r="I522" s="31"/>
      <c r="J522" s="268"/>
      <c r="K522" s="268"/>
      <c r="L522" s="268"/>
      <c r="M522" s="268"/>
      <c r="N522" s="268"/>
      <c r="O522" s="268"/>
      <c r="P522" s="270"/>
      <c r="Q522" s="270"/>
      <c r="R522" s="270"/>
      <c r="S522" s="270"/>
      <c r="T522" s="270"/>
      <c r="U522" s="270"/>
    </row>
    <row r="523" spans="1:21" hidden="1" x14ac:dyDescent="0.25">
      <c r="A523" s="264" t="s">
        <v>342</v>
      </c>
      <c r="B523" s="265"/>
      <c r="C523" s="266" t="s">
        <v>1121</v>
      </c>
      <c r="D523" s="267"/>
      <c r="E523" s="267"/>
      <c r="F523" s="32" t="s">
        <v>1813</v>
      </c>
      <c r="G523" s="269">
        <v>3.89</v>
      </c>
      <c r="H523" s="268"/>
      <c r="I523" s="27">
        <v>3.89</v>
      </c>
      <c r="J523" s="269">
        <v>24.09</v>
      </c>
      <c r="K523" s="268"/>
      <c r="L523" s="268"/>
      <c r="M523" s="268"/>
      <c r="N523" s="268"/>
      <c r="O523" s="268"/>
      <c r="P523" s="175">
        <v>27.98</v>
      </c>
      <c r="Q523" s="270"/>
      <c r="R523" s="270"/>
      <c r="S523" s="270"/>
      <c r="T523" s="270"/>
      <c r="U523" s="270"/>
    </row>
    <row r="524" spans="1:21" hidden="1" x14ac:dyDescent="0.25">
      <c r="A524" s="281" t="s">
        <v>343</v>
      </c>
      <c r="B524" s="282"/>
      <c r="C524" s="283" t="s">
        <v>1122</v>
      </c>
      <c r="D524" s="284"/>
      <c r="E524" s="284"/>
      <c r="F524" s="30"/>
      <c r="G524" s="268"/>
      <c r="H524" s="268"/>
      <c r="I524" s="31"/>
      <c r="J524" s="268"/>
      <c r="K524" s="268"/>
      <c r="L524" s="268"/>
      <c r="M524" s="268"/>
      <c r="N524" s="268"/>
      <c r="O524" s="268"/>
      <c r="P524" s="270"/>
      <c r="Q524" s="270"/>
      <c r="R524" s="270"/>
      <c r="S524" s="270"/>
      <c r="T524" s="270"/>
      <c r="U524" s="270"/>
    </row>
    <row r="525" spans="1:21" hidden="1" x14ac:dyDescent="0.25">
      <c r="A525" s="281" t="s">
        <v>344</v>
      </c>
      <c r="B525" s="282"/>
      <c r="C525" s="283" t="s">
        <v>1020</v>
      </c>
      <c r="D525" s="284"/>
      <c r="E525" s="284"/>
      <c r="F525" s="30"/>
      <c r="G525" s="268"/>
      <c r="H525" s="268"/>
      <c r="I525" s="31"/>
      <c r="J525" s="268"/>
      <c r="K525" s="268"/>
      <c r="L525" s="268"/>
      <c r="M525" s="268"/>
      <c r="N525" s="268"/>
      <c r="O525" s="268"/>
      <c r="P525" s="270"/>
      <c r="Q525" s="270"/>
      <c r="R525" s="270"/>
      <c r="S525" s="270"/>
      <c r="T525" s="270"/>
      <c r="U525" s="270"/>
    </row>
    <row r="526" spans="1:21" ht="22.5" hidden="1" x14ac:dyDescent="0.25">
      <c r="A526" s="264" t="s">
        <v>345</v>
      </c>
      <c r="B526" s="265"/>
      <c r="C526" s="266" t="s">
        <v>1871</v>
      </c>
      <c r="D526" s="267"/>
      <c r="E526" s="267"/>
      <c r="F526" s="32" t="s">
        <v>1814</v>
      </c>
      <c r="G526" s="269">
        <v>0.21</v>
      </c>
      <c r="H526" s="268"/>
      <c r="I526" s="27">
        <v>0.21</v>
      </c>
      <c r="J526" s="269">
        <v>0.01</v>
      </c>
      <c r="K526" s="268"/>
      <c r="L526" s="268"/>
      <c r="M526" s="268"/>
      <c r="N526" s="268"/>
      <c r="O526" s="268"/>
      <c r="P526" s="175">
        <v>0.22</v>
      </c>
      <c r="Q526" s="270"/>
      <c r="R526" s="270"/>
      <c r="S526" s="270"/>
      <c r="T526" s="270"/>
      <c r="U526" s="270"/>
    </row>
    <row r="527" spans="1:21" hidden="1" x14ac:dyDescent="0.25">
      <c r="A527" s="264" t="s">
        <v>346</v>
      </c>
      <c r="B527" s="265"/>
      <c r="C527" s="266" t="s">
        <v>829</v>
      </c>
      <c r="D527" s="267"/>
      <c r="E527" s="267"/>
      <c r="F527" s="32" t="s">
        <v>1815</v>
      </c>
      <c r="G527" s="269">
        <v>0.46</v>
      </c>
      <c r="H527" s="268"/>
      <c r="I527" s="27">
        <v>0.46</v>
      </c>
      <c r="J527" s="269">
        <v>0.84</v>
      </c>
      <c r="K527" s="268"/>
      <c r="L527" s="268"/>
      <c r="M527" s="268"/>
      <c r="N527" s="268"/>
      <c r="O527" s="268"/>
      <c r="P527" s="175">
        <v>1.3</v>
      </c>
      <c r="Q527" s="270"/>
      <c r="R527" s="270"/>
      <c r="S527" s="270"/>
      <c r="T527" s="270"/>
      <c r="U527" s="270"/>
    </row>
    <row r="528" spans="1:21" hidden="1" x14ac:dyDescent="0.25">
      <c r="A528" s="264" t="s">
        <v>347</v>
      </c>
      <c r="B528" s="265"/>
      <c r="C528" s="266" t="s">
        <v>830</v>
      </c>
      <c r="D528" s="267"/>
      <c r="E528" s="267"/>
      <c r="F528" s="32" t="s">
        <v>1815</v>
      </c>
      <c r="G528" s="269">
        <v>0.31</v>
      </c>
      <c r="H528" s="268"/>
      <c r="I528" s="27">
        <v>0.31</v>
      </c>
      <c r="J528" s="269">
        <v>0.12</v>
      </c>
      <c r="K528" s="268"/>
      <c r="L528" s="268"/>
      <c r="M528" s="268"/>
      <c r="N528" s="268"/>
      <c r="O528" s="268"/>
      <c r="P528" s="175">
        <v>0.43</v>
      </c>
      <c r="Q528" s="270"/>
      <c r="R528" s="270"/>
      <c r="S528" s="270"/>
      <c r="T528" s="270"/>
      <c r="U528" s="270"/>
    </row>
    <row r="529" spans="1:21" s="35" customFormat="1" ht="14.25" hidden="1" x14ac:dyDescent="0.25">
      <c r="A529" s="281"/>
      <c r="B529" s="282"/>
      <c r="C529" s="296" t="s">
        <v>1856</v>
      </c>
      <c r="D529" s="297"/>
      <c r="E529" s="297"/>
      <c r="F529" s="33"/>
      <c r="G529" s="285">
        <f>SUM(G526:H528)</f>
        <v>0.98</v>
      </c>
      <c r="H529" s="286"/>
      <c r="I529" s="34">
        <f>I526+I527+I528</f>
        <v>0.98</v>
      </c>
      <c r="J529" s="285">
        <f>J526+J527+J528</f>
        <v>0.97</v>
      </c>
      <c r="K529" s="286"/>
      <c r="L529" s="286"/>
      <c r="M529" s="286"/>
      <c r="N529" s="286"/>
      <c r="O529" s="286"/>
      <c r="P529" s="175">
        <f>P526+P527+P528</f>
        <v>1.95</v>
      </c>
      <c r="Q529" s="270"/>
      <c r="R529" s="270"/>
      <c r="S529" s="270"/>
      <c r="T529" s="270"/>
      <c r="U529" s="270"/>
    </row>
    <row r="530" spans="1:21" hidden="1" x14ac:dyDescent="0.25">
      <c r="A530" s="264" t="s">
        <v>348</v>
      </c>
      <c r="B530" s="265"/>
      <c r="C530" s="266" t="s">
        <v>1123</v>
      </c>
      <c r="D530" s="267"/>
      <c r="E530" s="267"/>
      <c r="F530" s="32" t="s">
        <v>1813</v>
      </c>
      <c r="G530" s="269">
        <v>3.24</v>
      </c>
      <c r="H530" s="268"/>
      <c r="I530" s="27">
        <v>3.24</v>
      </c>
      <c r="J530" s="269">
        <v>0.63</v>
      </c>
      <c r="K530" s="268"/>
      <c r="L530" s="268"/>
      <c r="M530" s="268"/>
      <c r="N530" s="268"/>
      <c r="O530" s="268"/>
      <c r="P530" s="175">
        <v>3.87</v>
      </c>
      <c r="Q530" s="270"/>
      <c r="R530" s="270"/>
      <c r="S530" s="270"/>
      <c r="T530" s="270"/>
      <c r="U530" s="270"/>
    </row>
    <row r="531" spans="1:21" hidden="1" x14ac:dyDescent="0.25">
      <c r="A531" s="264" t="s">
        <v>349</v>
      </c>
      <c r="B531" s="265"/>
      <c r="C531" s="266" t="s">
        <v>1124</v>
      </c>
      <c r="D531" s="267"/>
      <c r="E531" s="267"/>
      <c r="F531" s="32" t="s">
        <v>1813</v>
      </c>
      <c r="G531" s="269">
        <v>1.04</v>
      </c>
      <c r="H531" s="268"/>
      <c r="I531" s="27">
        <v>1.04</v>
      </c>
      <c r="J531" s="269">
        <v>7.0000000000000007E-2</v>
      </c>
      <c r="K531" s="268"/>
      <c r="L531" s="268"/>
      <c r="M531" s="268"/>
      <c r="N531" s="268"/>
      <c r="O531" s="268"/>
      <c r="P531" s="175">
        <v>1.1100000000000001</v>
      </c>
      <c r="Q531" s="270"/>
      <c r="R531" s="270"/>
      <c r="S531" s="270"/>
      <c r="T531" s="270"/>
      <c r="U531" s="270"/>
    </row>
    <row r="532" spans="1:21" hidden="1" x14ac:dyDescent="0.25">
      <c r="A532" s="264" t="s">
        <v>350</v>
      </c>
      <c r="B532" s="265"/>
      <c r="C532" s="266" t="s">
        <v>1125</v>
      </c>
      <c r="D532" s="267"/>
      <c r="E532" s="267"/>
      <c r="F532" s="32" t="s">
        <v>1813</v>
      </c>
      <c r="G532" s="269">
        <v>1.04</v>
      </c>
      <c r="H532" s="268"/>
      <c r="I532" s="27">
        <v>1.04</v>
      </c>
      <c r="J532" s="269">
        <v>0.08</v>
      </c>
      <c r="K532" s="268"/>
      <c r="L532" s="268"/>
      <c r="M532" s="268"/>
      <c r="N532" s="268"/>
      <c r="O532" s="268"/>
      <c r="P532" s="175">
        <v>1.1200000000000001</v>
      </c>
      <c r="Q532" s="270"/>
      <c r="R532" s="270"/>
      <c r="S532" s="270"/>
      <c r="T532" s="270"/>
      <c r="U532" s="270"/>
    </row>
    <row r="533" spans="1:21" hidden="1" x14ac:dyDescent="0.25">
      <c r="A533" s="281" t="s">
        <v>351</v>
      </c>
      <c r="B533" s="282"/>
      <c r="C533" s="283" t="s">
        <v>1126</v>
      </c>
      <c r="D533" s="284"/>
      <c r="E533" s="284"/>
      <c r="F533" s="30"/>
      <c r="G533" s="268"/>
      <c r="H533" s="268"/>
      <c r="I533" s="31"/>
      <c r="J533" s="268"/>
      <c r="K533" s="268"/>
      <c r="L533" s="268"/>
      <c r="M533" s="268"/>
      <c r="N533" s="268"/>
      <c r="O533" s="268"/>
      <c r="P533" s="270"/>
      <c r="Q533" s="270"/>
      <c r="R533" s="270"/>
      <c r="S533" s="270"/>
      <c r="T533" s="270"/>
      <c r="U533" s="270"/>
    </row>
    <row r="534" spans="1:21" hidden="1" x14ac:dyDescent="0.25">
      <c r="A534" s="281" t="s">
        <v>352</v>
      </c>
      <c r="B534" s="282"/>
      <c r="C534" s="283" t="s">
        <v>1127</v>
      </c>
      <c r="D534" s="284"/>
      <c r="E534" s="284"/>
      <c r="F534" s="30"/>
      <c r="G534" s="268"/>
      <c r="H534" s="268"/>
      <c r="I534" s="31"/>
      <c r="J534" s="268"/>
      <c r="K534" s="268"/>
      <c r="L534" s="268"/>
      <c r="M534" s="268"/>
      <c r="N534" s="268"/>
      <c r="O534" s="268"/>
      <c r="P534" s="270"/>
      <c r="Q534" s="270"/>
      <c r="R534" s="270"/>
      <c r="S534" s="270"/>
      <c r="T534" s="270"/>
      <c r="U534" s="270"/>
    </row>
    <row r="535" spans="1:21" hidden="1" x14ac:dyDescent="0.25">
      <c r="A535" s="264" t="s">
        <v>353</v>
      </c>
      <c r="B535" s="265"/>
      <c r="C535" s="266" t="s">
        <v>1128</v>
      </c>
      <c r="D535" s="267"/>
      <c r="E535" s="267"/>
      <c r="F535" s="32" t="s">
        <v>1813</v>
      </c>
      <c r="G535" s="269">
        <v>1.04</v>
      </c>
      <c r="H535" s="268"/>
      <c r="I535" s="27">
        <v>1.04</v>
      </c>
      <c r="J535" s="269">
        <v>2.44</v>
      </c>
      <c r="K535" s="268"/>
      <c r="L535" s="268"/>
      <c r="M535" s="268"/>
      <c r="N535" s="268"/>
      <c r="O535" s="268"/>
      <c r="P535" s="175">
        <v>3.48</v>
      </c>
      <c r="Q535" s="270"/>
      <c r="R535" s="270"/>
      <c r="S535" s="270"/>
      <c r="T535" s="270"/>
      <c r="U535" s="270"/>
    </row>
    <row r="536" spans="1:21" hidden="1" x14ac:dyDescent="0.25">
      <c r="A536" s="264" t="s">
        <v>354</v>
      </c>
      <c r="B536" s="265"/>
      <c r="C536" s="266" t="s">
        <v>829</v>
      </c>
      <c r="D536" s="267"/>
      <c r="E536" s="267"/>
      <c r="F536" s="32" t="s">
        <v>1815</v>
      </c>
      <c r="G536" s="269">
        <v>0.46</v>
      </c>
      <c r="H536" s="268"/>
      <c r="I536" s="27">
        <v>0.46</v>
      </c>
      <c r="J536" s="269">
        <v>0.84</v>
      </c>
      <c r="K536" s="268"/>
      <c r="L536" s="268"/>
      <c r="M536" s="268"/>
      <c r="N536" s="268"/>
      <c r="O536" s="268"/>
      <c r="P536" s="175">
        <v>1.3</v>
      </c>
      <c r="Q536" s="270"/>
      <c r="R536" s="270"/>
      <c r="S536" s="270"/>
      <c r="T536" s="270"/>
      <c r="U536" s="270"/>
    </row>
    <row r="537" spans="1:21" hidden="1" x14ac:dyDescent="0.25">
      <c r="A537" s="264" t="s">
        <v>355</v>
      </c>
      <c r="B537" s="265"/>
      <c r="C537" s="266" t="s">
        <v>830</v>
      </c>
      <c r="D537" s="267"/>
      <c r="E537" s="267"/>
      <c r="F537" s="32" t="s">
        <v>1815</v>
      </c>
      <c r="G537" s="269">
        <v>0.31</v>
      </c>
      <c r="H537" s="268"/>
      <c r="I537" s="27">
        <v>0.31</v>
      </c>
      <c r="J537" s="269">
        <v>0.12</v>
      </c>
      <c r="K537" s="268"/>
      <c r="L537" s="268"/>
      <c r="M537" s="268"/>
      <c r="N537" s="268"/>
      <c r="O537" s="268"/>
      <c r="P537" s="175">
        <v>0.43</v>
      </c>
      <c r="Q537" s="270"/>
      <c r="R537" s="270"/>
      <c r="S537" s="270"/>
      <c r="T537" s="270"/>
      <c r="U537" s="270"/>
    </row>
    <row r="538" spans="1:21" hidden="1" x14ac:dyDescent="0.25">
      <c r="A538" s="264" t="s">
        <v>356</v>
      </c>
      <c r="B538" s="265"/>
      <c r="C538" s="266" t="s">
        <v>1129</v>
      </c>
      <c r="D538" s="267"/>
      <c r="E538" s="267"/>
      <c r="F538" s="32" t="s">
        <v>1816</v>
      </c>
      <c r="G538" s="269">
        <v>0.12</v>
      </c>
      <c r="H538" s="268"/>
      <c r="I538" s="27">
        <v>0.12</v>
      </c>
      <c r="J538" s="269">
        <v>0.15</v>
      </c>
      <c r="K538" s="268"/>
      <c r="L538" s="268"/>
      <c r="M538" s="268"/>
      <c r="N538" s="268"/>
      <c r="O538" s="268"/>
      <c r="P538" s="175">
        <v>0.27</v>
      </c>
      <c r="Q538" s="270"/>
      <c r="R538" s="270"/>
      <c r="S538" s="270"/>
      <c r="T538" s="270"/>
      <c r="U538" s="270"/>
    </row>
    <row r="539" spans="1:21" ht="22.5" hidden="1" x14ac:dyDescent="0.25">
      <c r="A539" s="264" t="s">
        <v>357</v>
      </c>
      <c r="B539" s="265"/>
      <c r="C539" s="266" t="s">
        <v>1871</v>
      </c>
      <c r="D539" s="267"/>
      <c r="E539" s="267"/>
      <c r="F539" s="32" t="s">
        <v>1814</v>
      </c>
      <c r="G539" s="269">
        <v>0.21</v>
      </c>
      <c r="H539" s="268"/>
      <c r="I539" s="27">
        <v>0.21</v>
      </c>
      <c r="J539" s="269">
        <v>0.01</v>
      </c>
      <c r="K539" s="268"/>
      <c r="L539" s="268"/>
      <c r="M539" s="268"/>
      <c r="N539" s="268"/>
      <c r="O539" s="268"/>
      <c r="P539" s="175">
        <v>0.22</v>
      </c>
      <c r="Q539" s="270"/>
      <c r="R539" s="270"/>
      <c r="S539" s="270"/>
      <c r="T539" s="270"/>
      <c r="U539" s="270"/>
    </row>
    <row r="540" spans="1:21" s="35" customFormat="1" ht="14.25" hidden="1" x14ac:dyDescent="0.25">
      <c r="A540" s="281"/>
      <c r="B540" s="282"/>
      <c r="C540" s="283" t="s">
        <v>1856</v>
      </c>
      <c r="D540" s="284"/>
      <c r="E540" s="284"/>
      <c r="F540" s="38"/>
      <c r="G540" s="285">
        <f>G535+G536+G537+G538+G539</f>
        <v>2.14</v>
      </c>
      <c r="H540" s="286"/>
      <c r="I540" s="34">
        <f>I535+I536+I537+I538+I539</f>
        <v>2.14</v>
      </c>
      <c r="J540" s="285">
        <f>J535+J536+J537+J538+J539</f>
        <v>3.5599999999999996</v>
      </c>
      <c r="K540" s="286"/>
      <c r="L540" s="286"/>
      <c r="M540" s="286"/>
      <c r="N540" s="286"/>
      <c r="O540" s="286"/>
      <c r="P540" s="175">
        <f>P535+P536+P537+P538+P539</f>
        <v>5.7</v>
      </c>
      <c r="Q540" s="270"/>
      <c r="R540" s="270"/>
      <c r="S540" s="270"/>
      <c r="T540" s="270"/>
      <c r="U540" s="270"/>
    </row>
    <row r="541" spans="1:21" hidden="1" x14ac:dyDescent="0.25">
      <c r="A541" s="281" t="s">
        <v>358</v>
      </c>
      <c r="B541" s="282"/>
      <c r="C541" s="283" t="s">
        <v>1130</v>
      </c>
      <c r="D541" s="284"/>
      <c r="E541" s="284"/>
      <c r="F541" s="30"/>
      <c r="G541" s="268"/>
      <c r="H541" s="268"/>
      <c r="I541" s="31"/>
      <c r="J541" s="268"/>
      <c r="K541" s="268"/>
      <c r="L541" s="268"/>
      <c r="M541" s="268"/>
      <c r="N541" s="268"/>
      <c r="O541" s="268"/>
      <c r="P541" s="270"/>
      <c r="Q541" s="270"/>
      <c r="R541" s="270"/>
      <c r="S541" s="270"/>
      <c r="T541" s="270"/>
      <c r="U541" s="270"/>
    </row>
    <row r="542" spans="1:21" hidden="1" x14ac:dyDescent="0.25">
      <c r="A542" s="264" t="s">
        <v>359</v>
      </c>
      <c r="B542" s="265"/>
      <c r="C542" s="266" t="s">
        <v>1128</v>
      </c>
      <c r="D542" s="267"/>
      <c r="E542" s="267"/>
      <c r="F542" s="32" t="s">
        <v>1813</v>
      </c>
      <c r="G542" s="269">
        <v>1.04</v>
      </c>
      <c r="H542" s="268"/>
      <c r="I542" s="27">
        <v>1.04</v>
      </c>
      <c r="J542" s="269">
        <v>1.73</v>
      </c>
      <c r="K542" s="268"/>
      <c r="L542" s="268"/>
      <c r="M542" s="268"/>
      <c r="N542" s="268"/>
      <c r="O542" s="268"/>
      <c r="P542" s="175">
        <v>2.77</v>
      </c>
      <c r="Q542" s="270"/>
      <c r="R542" s="270"/>
      <c r="S542" s="270"/>
      <c r="T542" s="270"/>
      <c r="U542" s="270"/>
    </row>
    <row r="543" spans="1:21" hidden="1" x14ac:dyDescent="0.25">
      <c r="A543" s="264" t="s">
        <v>360</v>
      </c>
      <c r="B543" s="265"/>
      <c r="C543" s="266" t="s">
        <v>829</v>
      </c>
      <c r="D543" s="267"/>
      <c r="E543" s="267"/>
      <c r="F543" s="32" t="s">
        <v>1815</v>
      </c>
      <c r="G543" s="269">
        <v>0.46</v>
      </c>
      <c r="H543" s="268"/>
      <c r="I543" s="27">
        <v>0.46</v>
      </c>
      <c r="J543" s="269">
        <v>0.84</v>
      </c>
      <c r="K543" s="268"/>
      <c r="L543" s="268"/>
      <c r="M543" s="268"/>
      <c r="N543" s="268"/>
      <c r="O543" s="268"/>
      <c r="P543" s="175">
        <v>1.3</v>
      </c>
      <c r="Q543" s="270"/>
      <c r="R543" s="270"/>
      <c r="S543" s="270"/>
      <c r="T543" s="270"/>
      <c r="U543" s="270"/>
    </row>
    <row r="544" spans="1:21" hidden="1" x14ac:dyDescent="0.25">
      <c r="A544" s="264" t="s">
        <v>361</v>
      </c>
      <c r="B544" s="265"/>
      <c r="C544" s="266" t="s">
        <v>830</v>
      </c>
      <c r="D544" s="267"/>
      <c r="E544" s="267"/>
      <c r="F544" s="32" t="s">
        <v>1815</v>
      </c>
      <c r="G544" s="269">
        <v>0.31</v>
      </c>
      <c r="H544" s="268"/>
      <c r="I544" s="27">
        <v>0.31</v>
      </c>
      <c r="J544" s="269">
        <v>0.12</v>
      </c>
      <c r="K544" s="268"/>
      <c r="L544" s="268"/>
      <c r="M544" s="268"/>
      <c r="N544" s="268"/>
      <c r="O544" s="268"/>
      <c r="P544" s="175">
        <v>0.43</v>
      </c>
      <c r="Q544" s="270"/>
      <c r="R544" s="270"/>
      <c r="S544" s="270"/>
      <c r="T544" s="270"/>
      <c r="U544" s="270"/>
    </row>
    <row r="545" spans="1:21" hidden="1" x14ac:dyDescent="0.25">
      <c r="A545" s="264" t="s">
        <v>362</v>
      </c>
      <c r="B545" s="265"/>
      <c r="C545" s="266" t="s">
        <v>1129</v>
      </c>
      <c r="D545" s="267"/>
      <c r="E545" s="267"/>
      <c r="F545" s="32" t="s">
        <v>1816</v>
      </c>
      <c r="G545" s="269">
        <v>0.12</v>
      </c>
      <c r="H545" s="268"/>
      <c r="I545" s="27">
        <v>0.12</v>
      </c>
      <c r="J545" s="269">
        <v>0.15</v>
      </c>
      <c r="K545" s="268"/>
      <c r="L545" s="268"/>
      <c r="M545" s="268"/>
      <c r="N545" s="268"/>
      <c r="O545" s="268"/>
      <c r="P545" s="175">
        <v>0.27</v>
      </c>
      <c r="Q545" s="270"/>
      <c r="R545" s="270"/>
      <c r="S545" s="270"/>
      <c r="T545" s="270"/>
      <c r="U545" s="270"/>
    </row>
    <row r="546" spans="1:21" ht="22.5" hidden="1" x14ac:dyDescent="0.25">
      <c r="A546" s="264" t="s">
        <v>363</v>
      </c>
      <c r="B546" s="265"/>
      <c r="C546" s="266" t="s">
        <v>1871</v>
      </c>
      <c r="D546" s="267"/>
      <c r="E546" s="267"/>
      <c r="F546" s="32" t="s">
        <v>1814</v>
      </c>
      <c r="G546" s="269">
        <v>0.21</v>
      </c>
      <c r="H546" s="268"/>
      <c r="I546" s="27">
        <v>0.21</v>
      </c>
      <c r="J546" s="269">
        <v>0.01</v>
      </c>
      <c r="K546" s="268"/>
      <c r="L546" s="268"/>
      <c r="M546" s="268"/>
      <c r="N546" s="268"/>
      <c r="O546" s="268"/>
      <c r="P546" s="175">
        <v>0.22</v>
      </c>
      <c r="Q546" s="270"/>
      <c r="R546" s="270"/>
      <c r="S546" s="270"/>
      <c r="T546" s="270"/>
      <c r="U546" s="270"/>
    </row>
    <row r="547" spans="1:21" s="35" customFormat="1" ht="14.25" hidden="1" x14ac:dyDescent="0.25">
      <c r="A547" s="281"/>
      <c r="B547" s="282"/>
      <c r="C547" s="283" t="s">
        <v>1856</v>
      </c>
      <c r="D547" s="284"/>
      <c r="E547" s="284"/>
      <c r="F547" s="38"/>
      <c r="G547" s="285">
        <f>G542+G543+G544+G545+G546</f>
        <v>2.14</v>
      </c>
      <c r="H547" s="286"/>
      <c r="I547" s="34">
        <f>I542+I543+I544+I545+I546</f>
        <v>2.14</v>
      </c>
      <c r="J547" s="285">
        <f>J542+J543+J544+J545+J546</f>
        <v>2.8499999999999996</v>
      </c>
      <c r="K547" s="286"/>
      <c r="L547" s="286"/>
      <c r="M547" s="286"/>
      <c r="N547" s="286"/>
      <c r="O547" s="286"/>
      <c r="P547" s="175">
        <f>P542+P543+P544+P545+P546</f>
        <v>4.9899999999999993</v>
      </c>
      <c r="Q547" s="270"/>
      <c r="R547" s="270"/>
      <c r="S547" s="270"/>
      <c r="T547" s="270"/>
      <c r="U547" s="270"/>
    </row>
    <row r="548" spans="1:21" hidden="1" x14ac:dyDescent="0.25">
      <c r="A548" s="281" t="s">
        <v>364</v>
      </c>
      <c r="B548" s="282"/>
      <c r="C548" s="283" t="s">
        <v>1131</v>
      </c>
      <c r="D548" s="284"/>
      <c r="E548" s="284"/>
      <c r="F548" s="30"/>
      <c r="G548" s="268"/>
      <c r="H548" s="268"/>
      <c r="I548" s="31"/>
      <c r="J548" s="268"/>
      <c r="K548" s="268"/>
      <c r="L548" s="268"/>
      <c r="M548" s="268"/>
      <c r="N548" s="268"/>
      <c r="O548" s="268"/>
      <c r="P548" s="270"/>
      <c r="Q548" s="270"/>
      <c r="R548" s="270"/>
      <c r="S548" s="270"/>
      <c r="T548" s="270"/>
      <c r="U548" s="270"/>
    </row>
    <row r="549" spans="1:21" hidden="1" x14ac:dyDescent="0.25">
      <c r="A549" s="264" t="s">
        <v>365</v>
      </c>
      <c r="B549" s="265"/>
      <c r="C549" s="266" t="s">
        <v>1132</v>
      </c>
      <c r="D549" s="267"/>
      <c r="E549" s="267"/>
      <c r="F549" s="32" t="s">
        <v>1813</v>
      </c>
      <c r="G549" s="269">
        <v>0.42</v>
      </c>
      <c r="H549" s="268"/>
      <c r="I549" s="27">
        <v>0.42</v>
      </c>
      <c r="J549" s="269">
        <v>5.0599999999999996</v>
      </c>
      <c r="K549" s="268"/>
      <c r="L549" s="268"/>
      <c r="M549" s="268"/>
      <c r="N549" s="268"/>
      <c r="O549" s="268"/>
      <c r="P549" s="175">
        <v>5.48</v>
      </c>
      <c r="Q549" s="270"/>
      <c r="R549" s="270"/>
      <c r="S549" s="270"/>
      <c r="T549" s="270"/>
      <c r="U549" s="270"/>
    </row>
    <row r="550" spans="1:21" hidden="1" x14ac:dyDescent="0.25">
      <c r="A550" s="264" t="s">
        <v>366</v>
      </c>
      <c r="B550" s="265"/>
      <c r="C550" s="266" t="s">
        <v>829</v>
      </c>
      <c r="D550" s="267"/>
      <c r="E550" s="267"/>
      <c r="F550" s="32" t="s">
        <v>1815</v>
      </c>
      <c r="G550" s="269">
        <v>0.46</v>
      </c>
      <c r="H550" s="268"/>
      <c r="I550" s="27">
        <v>0.46</v>
      </c>
      <c r="J550" s="269">
        <v>0.84</v>
      </c>
      <c r="K550" s="268"/>
      <c r="L550" s="268"/>
      <c r="M550" s="268"/>
      <c r="N550" s="268"/>
      <c r="O550" s="268"/>
      <c r="P550" s="175">
        <v>1.3</v>
      </c>
      <c r="Q550" s="270"/>
      <c r="R550" s="270"/>
      <c r="S550" s="270"/>
      <c r="T550" s="270"/>
      <c r="U550" s="270"/>
    </row>
    <row r="551" spans="1:21" ht="22.5" hidden="1" x14ac:dyDescent="0.25">
      <c r="A551" s="264" t="s">
        <v>367</v>
      </c>
      <c r="B551" s="265"/>
      <c r="C551" s="266" t="s">
        <v>1871</v>
      </c>
      <c r="D551" s="267"/>
      <c r="E551" s="267"/>
      <c r="F551" s="32" t="s">
        <v>1814</v>
      </c>
      <c r="G551" s="269">
        <v>0.21</v>
      </c>
      <c r="H551" s="268"/>
      <c r="I551" s="27">
        <v>0.21</v>
      </c>
      <c r="J551" s="269">
        <v>0.01</v>
      </c>
      <c r="K551" s="268"/>
      <c r="L551" s="268"/>
      <c r="M551" s="268"/>
      <c r="N551" s="268"/>
      <c r="O551" s="268"/>
      <c r="P551" s="175">
        <v>0.22</v>
      </c>
      <c r="Q551" s="270"/>
      <c r="R551" s="270"/>
      <c r="S551" s="270"/>
      <c r="T551" s="270"/>
      <c r="U551" s="270"/>
    </row>
    <row r="552" spans="1:21" s="35" customFormat="1" ht="14.25" hidden="1" x14ac:dyDescent="0.25">
      <c r="A552" s="281"/>
      <c r="B552" s="282"/>
      <c r="C552" s="283" t="s">
        <v>1856</v>
      </c>
      <c r="D552" s="284"/>
      <c r="E552" s="284"/>
      <c r="F552" s="38"/>
      <c r="G552" s="285">
        <f>G549+G550+G551</f>
        <v>1.0900000000000001</v>
      </c>
      <c r="H552" s="286"/>
      <c r="I552" s="34">
        <f>I549+I550+I551</f>
        <v>1.0900000000000001</v>
      </c>
      <c r="J552" s="285">
        <f>J549+J550+J551</f>
        <v>5.9099999999999993</v>
      </c>
      <c r="K552" s="286"/>
      <c r="L552" s="286"/>
      <c r="M552" s="286"/>
      <c r="N552" s="286"/>
      <c r="O552" s="286"/>
      <c r="P552" s="175">
        <f>P549+P550+P551</f>
        <v>7</v>
      </c>
      <c r="Q552" s="270"/>
      <c r="R552" s="270"/>
      <c r="S552" s="270"/>
      <c r="T552" s="270"/>
      <c r="U552" s="270"/>
    </row>
    <row r="553" spans="1:21" hidden="1" x14ac:dyDescent="0.25">
      <c r="A553" s="281" t="s">
        <v>368</v>
      </c>
      <c r="B553" s="282"/>
      <c r="C553" s="283" t="s">
        <v>1133</v>
      </c>
      <c r="D553" s="284"/>
      <c r="E553" s="284"/>
      <c r="F553" s="30"/>
      <c r="G553" s="268"/>
      <c r="H553" s="268"/>
      <c r="I553" s="31"/>
      <c r="J553" s="268"/>
      <c r="K553" s="268"/>
      <c r="L553" s="268"/>
      <c r="M553" s="268"/>
      <c r="N553" s="268"/>
      <c r="O553" s="268"/>
      <c r="P553" s="270"/>
      <c r="Q553" s="270"/>
      <c r="R553" s="270"/>
      <c r="S553" s="270"/>
      <c r="T553" s="270"/>
      <c r="U553" s="270"/>
    </row>
    <row r="554" spans="1:21" hidden="1" x14ac:dyDescent="0.25">
      <c r="A554" s="264" t="s">
        <v>369</v>
      </c>
      <c r="B554" s="265"/>
      <c r="C554" s="266" t="s">
        <v>1134</v>
      </c>
      <c r="D554" s="267"/>
      <c r="E554" s="267"/>
      <c r="F554" s="32" t="s">
        <v>1813</v>
      </c>
      <c r="G554" s="269">
        <v>0.52</v>
      </c>
      <c r="H554" s="268"/>
      <c r="I554" s="27">
        <v>0.52</v>
      </c>
      <c r="J554" s="269">
        <v>12.96</v>
      </c>
      <c r="K554" s="268"/>
      <c r="L554" s="268"/>
      <c r="M554" s="268"/>
      <c r="N554" s="268"/>
      <c r="O554" s="268"/>
      <c r="P554" s="175">
        <v>13.48</v>
      </c>
      <c r="Q554" s="270"/>
      <c r="R554" s="270"/>
      <c r="S554" s="270"/>
      <c r="T554" s="270"/>
      <c r="U554" s="270"/>
    </row>
    <row r="555" spans="1:21" ht="22.5" hidden="1" x14ac:dyDescent="0.25">
      <c r="A555" s="264" t="s">
        <v>370</v>
      </c>
      <c r="B555" s="265"/>
      <c r="C555" s="266" t="s">
        <v>1871</v>
      </c>
      <c r="D555" s="267"/>
      <c r="E555" s="267"/>
      <c r="F555" s="32" t="s">
        <v>1814</v>
      </c>
      <c r="G555" s="269">
        <v>0.21</v>
      </c>
      <c r="H555" s="268"/>
      <c r="I555" s="27">
        <v>0.21</v>
      </c>
      <c r="J555" s="269">
        <v>0.01</v>
      </c>
      <c r="K555" s="268"/>
      <c r="L555" s="268"/>
      <c r="M555" s="268"/>
      <c r="N555" s="268"/>
      <c r="O555" s="268"/>
      <c r="P555" s="175">
        <v>0.22</v>
      </c>
      <c r="Q555" s="270"/>
      <c r="R555" s="270"/>
      <c r="S555" s="270"/>
      <c r="T555" s="270"/>
      <c r="U555" s="270"/>
    </row>
    <row r="556" spans="1:21" s="35" customFormat="1" ht="14.25" hidden="1" x14ac:dyDescent="0.25">
      <c r="A556" s="281"/>
      <c r="B556" s="282"/>
      <c r="C556" s="283" t="s">
        <v>1856</v>
      </c>
      <c r="D556" s="284"/>
      <c r="E556" s="284"/>
      <c r="F556" s="38"/>
      <c r="G556" s="285">
        <f>G554+G555</f>
        <v>0.73</v>
      </c>
      <c r="H556" s="286"/>
      <c r="I556" s="34">
        <f>I554+I555</f>
        <v>0.73</v>
      </c>
      <c r="J556" s="285">
        <f>J554+J555</f>
        <v>12.97</v>
      </c>
      <c r="K556" s="286"/>
      <c r="L556" s="286"/>
      <c r="M556" s="286"/>
      <c r="N556" s="286"/>
      <c r="O556" s="286"/>
      <c r="P556" s="175">
        <f>P554+P555</f>
        <v>13.700000000000001</v>
      </c>
      <c r="Q556" s="270"/>
      <c r="R556" s="270"/>
      <c r="S556" s="270"/>
      <c r="T556" s="270"/>
      <c r="U556" s="270"/>
    </row>
    <row r="557" spans="1:21" hidden="1" x14ac:dyDescent="0.25">
      <c r="A557" s="281" t="s">
        <v>371</v>
      </c>
      <c r="B557" s="282"/>
      <c r="C557" s="283" t="s">
        <v>1135</v>
      </c>
      <c r="D557" s="284"/>
      <c r="E557" s="284"/>
      <c r="F557" s="30"/>
      <c r="G557" s="268"/>
      <c r="H557" s="268"/>
      <c r="I557" s="31"/>
      <c r="J557" s="268"/>
      <c r="K557" s="268"/>
      <c r="L557" s="268"/>
      <c r="M557" s="268"/>
      <c r="N557" s="268"/>
      <c r="O557" s="268"/>
      <c r="P557" s="270"/>
      <c r="Q557" s="270"/>
      <c r="R557" s="270"/>
      <c r="S557" s="270"/>
      <c r="T557" s="270"/>
      <c r="U557" s="270"/>
    </row>
    <row r="558" spans="1:21" hidden="1" x14ac:dyDescent="0.25">
      <c r="A558" s="264" t="s">
        <v>372</v>
      </c>
      <c r="B558" s="265"/>
      <c r="C558" s="266" t="s">
        <v>1877</v>
      </c>
      <c r="D558" s="267"/>
      <c r="E558" s="267"/>
      <c r="F558" s="32" t="s">
        <v>1813</v>
      </c>
      <c r="G558" s="269">
        <v>0.88</v>
      </c>
      <c r="H558" s="268"/>
      <c r="I558" s="27">
        <v>0.88</v>
      </c>
      <c r="J558" s="269">
        <v>15.75</v>
      </c>
      <c r="K558" s="268"/>
      <c r="L558" s="268"/>
      <c r="M558" s="268"/>
      <c r="N558" s="268"/>
      <c r="O558" s="268"/>
      <c r="P558" s="175">
        <v>16.63</v>
      </c>
      <c r="Q558" s="270"/>
      <c r="R558" s="270"/>
      <c r="S558" s="270"/>
      <c r="T558" s="270"/>
      <c r="U558" s="270"/>
    </row>
    <row r="559" spans="1:21" hidden="1" x14ac:dyDescent="0.25">
      <c r="A559" s="264" t="s">
        <v>373</v>
      </c>
      <c r="B559" s="265"/>
      <c r="C559" s="266" t="s">
        <v>829</v>
      </c>
      <c r="D559" s="267"/>
      <c r="E559" s="267"/>
      <c r="F559" s="32" t="s">
        <v>1815</v>
      </c>
      <c r="G559" s="269">
        <v>0.46</v>
      </c>
      <c r="H559" s="268"/>
      <c r="I559" s="27">
        <v>0.46</v>
      </c>
      <c r="J559" s="269">
        <v>0.84</v>
      </c>
      <c r="K559" s="268"/>
      <c r="L559" s="268"/>
      <c r="M559" s="268"/>
      <c r="N559" s="268"/>
      <c r="O559" s="268"/>
      <c r="P559" s="175">
        <v>1.3</v>
      </c>
      <c r="Q559" s="270"/>
      <c r="R559" s="270"/>
      <c r="S559" s="270"/>
      <c r="T559" s="270"/>
      <c r="U559" s="270"/>
    </row>
    <row r="560" spans="1:21" hidden="1" x14ac:dyDescent="0.25">
      <c r="A560" s="264" t="s">
        <v>374</v>
      </c>
      <c r="B560" s="265"/>
      <c r="C560" s="266" t="s">
        <v>830</v>
      </c>
      <c r="D560" s="267"/>
      <c r="E560" s="267"/>
      <c r="F560" s="32" t="s">
        <v>1815</v>
      </c>
      <c r="G560" s="269">
        <v>0.31</v>
      </c>
      <c r="H560" s="268"/>
      <c r="I560" s="27">
        <v>0.31</v>
      </c>
      <c r="J560" s="269">
        <v>0.12</v>
      </c>
      <c r="K560" s="268"/>
      <c r="L560" s="268"/>
      <c r="M560" s="268"/>
      <c r="N560" s="268"/>
      <c r="O560" s="268"/>
      <c r="P560" s="175">
        <v>0.43</v>
      </c>
      <c r="Q560" s="270"/>
      <c r="R560" s="270"/>
      <c r="S560" s="270"/>
      <c r="T560" s="270"/>
      <c r="U560" s="270"/>
    </row>
    <row r="561" spans="1:21" hidden="1" x14ac:dyDescent="0.25">
      <c r="A561" s="264" t="s">
        <v>375</v>
      </c>
      <c r="B561" s="265"/>
      <c r="C561" s="266" t="s">
        <v>926</v>
      </c>
      <c r="D561" s="267"/>
      <c r="E561" s="267"/>
      <c r="F561" s="32" t="s">
        <v>1816</v>
      </c>
      <c r="G561" s="269">
        <v>0.02</v>
      </c>
      <c r="H561" s="268"/>
      <c r="I561" s="27">
        <v>0.02</v>
      </c>
      <c r="J561" s="269">
        <v>0.15</v>
      </c>
      <c r="K561" s="268"/>
      <c r="L561" s="268"/>
      <c r="M561" s="268"/>
      <c r="N561" s="268"/>
      <c r="O561" s="268"/>
      <c r="P561" s="175">
        <v>0.17</v>
      </c>
      <c r="Q561" s="270"/>
      <c r="R561" s="270"/>
      <c r="S561" s="270"/>
      <c r="T561" s="270"/>
      <c r="U561" s="270"/>
    </row>
    <row r="562" spans="1:21" ht="22.5" hidden="1" x14ac:dyDescent="0.25">
      <c r="A562" s="264" t="s">
        <v>376</v>
      </c>
      <c r="B562" s="265"/>
      <c r="C562" s="266" t="s">
        <v>1871</v>
      </c>
      <c r="D562" s="267"/>
      <c r="E562" s="267"/>
      <c r="F562" s="32" t="s">
        <v>1814</v>
      </c>
      <c r="G562" s="269">
        <v>0.21</v>
      </c>
      <c r="H562" s="268"/>
      <c r="I562" s="27">
        <v>0.21</v>
      </c>
      <c r="J562" s="269">
        <v>0.01</v>
      </c>
      <c r="K562" s="268"/>
      <c r="L562" s="268"/>
      <c r="M562" s="268"/>
      <c r="N562" s="268"/>
      <c r="O562" s="268"/>
      <c r="P562" s="175">
        <v>0.22</v>
      </c>
      <c r="Q562" s="270"/>
      <c r="R562" s="270"/>
      <c r="S562" s="270"/>
      <c r="T562" s="270"/>
      <c r="U562" s="270"/>
    </row>
    <row r="563" spans="1:21" s="35" customFormat="1" ht="14.25" hidden="1" x14ac:dyDescent="0.25">
      <c r="A563" s="281"/>
      <c r="B563" s="282"/>
      <c r="C563" s="283" t="s">
        <v>1856</v>
      </c>
      <c r="D563" s="284"/>
      <c r="E563" s="284"/>
      <c r="F563" s="38"/>
      <c r="G563" s="285">
        <f>G558+G559+G560+G561+G562</f>
        <v>1.8800000000000001</v>
      </c>
      <c r="H563" s="286"/>
      <c r="I563" s="34">
        <f>I558+I559+I560+I561+I562</f>
        <v>1.8800000000000001</v>
      </c>
      <c r="J563" s="285">
        <f>J558+J559+J560+J561+J562</f>
        <v>16.87</v>
      </c>
      <c r="K563" s="286"/>
      <c r="L563" s="286"/>
      <c r="M563" s="286"/>
      <c r="N563" s="286"/>
      <c r="O563" s="286"/>
      <c r="P563" s="175">
        <f>P558+P559+P560+P561+P562</f>
        <v>18.75</v>
      </c>
      <c r="Q563" s="270"/>
      <c r="R563" s="270"/>
      <c r="S563" s="270"/>
      <c r="T563" s="270"/>
      <c r="U563" s="270"/>
    </row>
    <row r="564" spans="1:21" hidden="1" x14ac:dyDescent="0.25">
      <c r="A564" s="281" t="s">
        <v>377</v>
      </c>
      <c r="B564" s="282"/>
      <c r="C564" s="283" t="s">
        <v>1136</v>
      </c>
      <c r="D564" s="284"/>
      <c r="E564" s="284"/>
      <c r="F564" s="30"/>
      <c r="G564" s="268"/>
      <c r="H564" s="268"/>
      <c r="I564" s="31"/>
      <c r="J564" s="268"/>
      <c r="K564" s="268"/>
      <c r="L564" s="268"/>
      <c r="M564" s="268"/>
      <c r="N564" s="268"/>
      <c r="O564" s="268"/>
      <c r="P564" s="270"/>
      <c r="Q564" s="270"/>
      <c r="R564" s="270"/>
      <c r="S564" s="270"/>
      <c r="T564" s="270"/>
      <c r="U564" s="270"/>
    </row>
    <row r="565" spans="1:21" hidden="1" x14ac:dyDescent="0.25">
      <c r="A565" s="264" t="s">
        <v>378</v>
      </c>
      <c r="B565" s="265"/>
      <c r="C565" s="266" t="s">
        <v>1878</v>
      </c>
      <c r="D565" s="267"/>
      <c r="E565" s="267"/>
      <c r="F565" s="32" t="s">
        <v>1813</v>
      </c>
      <c r="G565" s="269">
        <v>0.88</v>
      </c>
      <c r="H565" s="268"/>
      <c r="I565" s="27">
        <v>0.88</v>
      </c>
      <c r="J565" s="269">
        <v>10.08</v>
      </c>
      <c r="K565" s="268"/>
      <c r="L565" s="268"/>
      <c r="M565" s="268"/>
      <c r="N565" s="268"/>
      <c r="O565" s="268"/>
      <c r="P565" s="175">
        <v>10.96</v>
      </c>
      <c r="Q565" s="270"/>
      <c r="R565" s="270"/>
      <c r="S565" s="270"/>
      <c r="T565" s="270"/>
      <c r="U565" s="270"/>
    </row>
    <row r="566" spans="1:21" hidden="1" x14ac:dyDescent="0.25">
      <c r="A566" s="264" t="s">
        <v>379</v>
      </c>
      <c r="B566" s="265"/>
      <c r="C566" s="266" t="s">
        <v>829</v>
      </c>
      <c r="D566" s="267"/>
      <c r="E566" s="267"/>
      <c r="F566" s="32" t="s">
        <v>1815</v>
      </c>
      <c r="G566" s="269">
        <v>0.46</v>
      </c>
      <c r="H566" s="268"/>
      <c r="I566" s="27">
        <v>0.46</v>
      </c>
      <c r="J566" s="269">
        <v>0.84</v>
      </c>
      <c r="K566" s="268"/>
      <c r="L566" s="268"/>
      <c r="M566" s="268"/>
      <c r="N566" s="268"/>
      <c r="O566" s="268"/>
      <c r="P566" s="175">
        <v>1.3</v>
      </c>
      <c r="Q566" s="270"/>
      <c r="R566" s="270"/>
      <c r="S566" s="270"/>
      <c r="T566" s="270"/>
      <c r="U566" s="270"/>
    </row>
    <row r="567" spans="1:21" hidden="1" x14ac:dyDescent="0.25">
      <c r="A567" s="264" t="s">
        <v>380</v>
      </c>
      <c r="B567" s="265"/>
      <c r="C567" s="266" t="s">
        <v>830</v>
      </c>
      <c r="D567" s="267"/>
      <c r="E567" s="267"/>
      <c r="F567" s="32" t="s">
        <v>1815</v>
      </c>
      <c r="G567" s="269">
        <v>0.31</v>
      </c>
      <c r="H567" s="268"/>
      <c r="I567" s="27">
        <v>0.31</v>
      </c>
      <c r="J567" s="269">
        <v>0.12</v>
      </c>
      <c r="K567" s="268"/>
      <c r="L567" s="268"/>
      <c r="M567" s="268"/>
      <c r="N567" s="268"/>
      <c r="O567" s="268"/>
      <c r="P567" s="175">
        <v>0.43</v>
      </c>
      <c r="Q567" s="270"/>
      <c r="R567" s="270"/>
      <c r="S567" s="270"/>
      <c r="T567" s="270"/>
      <c r="U567" s="270"/>
    </row>
    <row r="568" spans="1:21" hidden="1" x14ac:dyDescent="0.25">
      <c r="A568" s="264" t="s">
        <v>381</v>
      </c>
      <c r="B568" s="265"/>
      <c r="C568" s="266" t="s">
        <v>926</v>
      </c>
      <c r="D568" s="267"/>
      <c r="E568" s="267"/>
      <c r="F568" s="32" t="s">
        <v>1816</v>
      </c>
      <c r="G568" s="269">
        <v>0.02</v>
      </c>
      <c r="H568" s="268"/>
      <c r="I568" s="27">
        <v>0.02</v>
      </c>
      <c r="J568" s="269">
        <v>0.15</v>
      </c>
      <c r="K568" s="268"/>
      <c r="L568" s="268"/>
      <c r="M568" s="268"/>
      <c r="N568" s="268"/>
      <c r="O568" s="268"/>
      <c r="P568" s="175">
        <v>0.17</v>
      </c>
      <c r="Q568" s="270"/>
      <c r="R568" s="270"/>
      <c r="S568" s="270"/>
      <c r="T568" s="270"/>
      <c r="U568" s="270"/>
    </row>
    <row r="569" spans="1:21" ht="22.5" hidden="1" x14ac:dyDescent="0.25">
      <c r="A569" s="264" t="s">
        <v>382</v>
      </c>
      <c r="B569" s="265"/>
      <c r="C569" s="266" t="s">
        <v>1871</v>
      </c>
      <c r="D569" s="267"/>
      <c r="E569" s="267"/>
      <c r="F569" s="32" t="s">
        <v>1814</v>
      </c>
      <c r="G569" s="269">
        <v>0.21</v>
      </c>
      <c r="H569" s="268"/>
      <c r="I569" s="27">
        <v>0.21</v>
      </c>
      <c r="J569" s="269">
        <v>0.01</v>
      </c>
      <c r="K569" s="268"/>
      <c r="L569" s="268"/>
      <c r="M569" s="268"/>
      <c r="N569" s="268"/>
      <c r="O569" s="268"/>
      <c r="P569" s="175">
        <v>0.22</v>
      </c>
      <c r="Q569" s="270"/>
      <c r="R569" s="270"/>
      <c r="S569" s="270"/>
      <c r="T569" s="270"/>
      <c r="U569" s="270"/>
    </row>
    <row r="570" spans="1:21" s="35" customFormat="1" ht="14.25" hidden="1" x14ac:dyDescent="0.25">
      <c r="A570" s="287"/>
      <c r="B570" s="288"/>
      <c r="C570" s="275" t="s">
        <v>1856</v>
      </c>
      <c r="D570" s="276"/>
      <c r="E570" s="276"/>
      <c r="F570" s="40"/>
      <c r="G570" s="289">
        <f>G565+G566+G567+G568+G569</f>
        <v>1.8800000000000001</v>
      </c>
      <c r="H570" s="290"/>
      <c r="I570" s="36">
        <f>I565+I566+I567+I568+I569</f>
        <v>1.8800000000000001</v>
      </c>
      <c r="J570" s="289">
        <f>J565+J566+J567+J568+J569</f>
        <v>11.2</v>
      </c>
      <c r="K570" s="290"/>
      <c r="L570" s="290"/>
      <c r="M570" s="290"/>
      <c r="N570" s="290"/>
      <c r="O570" s="290"/>
      <c r="P570" s="291">
        <f>P565+P566+P567+P568+P569</f>
        <v>13.080000000000002</v>
      </c>
      <c r="Q570" s="278"/>
      <c r="R570" s="278"/>
      <c r="S570" s="278"/>
      <c r="T570" s="278"/>
      <c r="U570" s="278"/>
    </row>
    <row r="571" spans="1:21" ht="25.5" customHeight="1" x14ac:dyDescent="0.25">
      <c r="A571" s="273">
        <v>6</v>
      </c>
      <c r="B571" s="274"/>
      <c r="C571" s="275" t="s">
        <v>1137</v>
      </c>
      <c r="D571" s="276"/>
      <c r="E571" s="276"/>
      <c r="F571" s="28"/>
      <c r="G571" s="277"/>
      <c r="H571" s="277"/>
      <c r="I571" s="29"/>
      <c r="J571" s="277"/>
      <c r="K571" s="277"/>
      <c r="L571" s="277"/>
      <c r="M571" s="277"/>
      <c r="N571" s="277"/>
      <c r="O571" s="277"/>
      <c r="P571" s="278"/>
      <c r="Q571" s="278"/>
      <c r="R571" s="278"/>
      <c r="S571" s="278"/>
      <c r="T571" s="278"/>
      <c r="U571" s="278"/>
    </row>
    <row r="572" spans="1:21" ht="26.25" customHeight="1" x14ac:dyDescent="0.25">
      <c r="A572" s="281" t="s">
        <v>35</v>
      </c>
      <c r="B572" s="282"/>
      <c r="C572" s="283" t="s">
        <v>1138</v>
      </c>
      <c r="D572" s="284"/>
      <c r="E572" s="284"/>
      <c r="F572" s="30"/>
      <c r="G572" s="268"/>
      <c r="H572" s="268"/>
      <c r="I572" s="31"/>
      <c r="J572" s="268"/>
      <c r="K572" s="268"/>
      <c r="L572" s="268"/>
      <c r="M572" s="268"/>
      <c r="N572" s="268"/>
      <c r="O572" s="268"/>
      <c r="P572" s="270"/>
      <c r="Q572" s="270"/>
      <c r="R572" s="270"/>
      <c r="S572" s="270"/>
      <c r="T572" s="270"/>
      <c r="U572" s="270"/>
    </row>
    <row r="573" spans="1:21" ht="19.5" customHeight="1" x14ac:dyDescent="0.25">
      <c r="A573" s="281" t="s">
        <v>383</v>
      </c>
      <c r="B573" s="282"/>
      <c r="C573" s="283" t="s">
        <v>1020</v>
      </c>
      <c r="D573" s="284"/>
      <c r="E573" s="284"/>
      <c r="F573" s="30"/>
      <c r="G573" s="268"/>
      <c r="H573" s="268"/>
      <c r="I573" s="31"/>
      <c r="J573" s="268"/>
      <c r="K573" s="268"/>
      <c r="L573" s="268"/>
      <c r="M573" s="268"/>
      <c r="N573" s="268"/>
      <c r="O573" s="268"/>
      <c r="P573" s="270"/>
      <c r="Q573" s="270"/>
      <c r="R573" s="270"/>
      <c r="S573" s="270"/>
      <c r="T573" s="270"/>
      <c r="U573" s="270"/>
    </row>
    <row r="574" spans="1:21" ht="18.75" customHeight="1" x14ac:dyDescent="0.25">
      <c r="A574" s="264" t="s">
        <v>384</v>
      </c>
      <c r="B574" s="265"/>
      <c r="C574" s="266" t="s">
        <v>829</v>
      </c>
      <c r="D574" s="267"/>
      <c r="E574" s="267"/>
      <c r="F574" s="32" t="s">
        <v>1815</v>
      </c>
      <c r="G574" s="269">
        <v>0.46</v>
      </c>
      <c r="H574" s="268"/>
      <c r="I574" s="27">
        <v>0.46</v>
      </c>
      <c r="J574" s="269">
        <v>0.84</v>
      </c>
      <c r="K574" s="268"/>
      <c r="L574" s="268"/>
      <c r="M574" s="268"/>
      <c r="N574" s="268"/>
      <c r="O574" s="268"/>
      <c r="P574" s="175">
        <v>1.3</v>
      </c>
      <c r="Q574" s="270"/>
      <c r="R574" s="270"/>
      <c r="S574" s="270"/>
      <c r="T574" s="270"/>
      <c r="U574" s="270"/>
    </row>
    <row r="575" spans="1:21" ht="21.75" customHeight="1" x14ac:dyDescent="0.25">
      <c r="A575" s="264" t="s">
        <v>385</v>
      </c>
      <c r="B575" s="265"/>
      <c r="C575" s="266" t="s">
        <v>1871</v>
      </c>
      <c r="D575" s="267"/>
      <c r="E575" s="267"/>
      <c r="F575" s="32" t="s">
        <v>1814</v>
      </c>
      <c r="G575" s="269">
        <v>0.21</v>
      </c>
      <c r="H575" s="268"/>
      <c r="I575" s="27">
        <v>0.21</v>
      </c>
      <c r="J575" s="269">
        <v>0.01</v>
      </c>
      <c r="K575" s="268"/>
      <c r="L575" s="268"/>
      <c r="M575" s="268"/>
      <c r="N575" s="268"/>
      <c r="O575" s="268"/>
      <c r="P575" s="175">
        <v>0.22</v>
      </c>
      <c r="Q575" s="270"/>
      <c r="R575" s="270"/>
      <c r="S575" s="270"/>
      <c r="T575" s="270"/>
      <c r="U575" s="270"/>
    </row>
    <row r="576" spans="1:21" x14ac:dyDescent="0.25">
      <c r="A576" s="264" t="s">
        <v>386</v>
      </c>
      <c r="B576" s="265"/>
      <c r="C576" s="266" t="s">
        <v>1139</v>
      </c>
      <c r="D576" s="267"/>
      <c r="E576" s="267"/>
      <c r="F576" s="32" t="s">
        <v>1813</v>
      </c>
      <c r="G576" s="269">
        <v>0.21</v>
      </c>
      <c r="H576" s="268"/>
      <c r="I576" s="27">
        <v>0.21</v>
      </c>
      <c r="J576" s="268"/>
      <c r="K576" s="268"/>
      <c r="L576" s="268"/>
      <c r="M576" s="268"/>
      <c r="N576" s="268"/>
      <c r="O576" s="268"/>
      <c r="P576" s="175">
        <v>0.21</v>
      </c>
      <c r="Q576" s="270"/>
      <c r="R576" s="270"/>
      <c r="S576" s="270"/>
      <c r="T576" s="270"/>
      <c r="U576" s="270"/>
    </row>
    <row r="577" spans="1:21" s="35" customFormat="1" ht="14.25" x14ac:dyDescent="0.25">
      <c r="A577" s="281"/>
      <c r="B577" s="282"/>
      <c r="C577" s="283" t="s">
        <v>1856</v>
      </c>
      <c r="D577" s="284"/>
      <c r="E577" s="284"/>
      <c r="F577" s="38"/>
      <c r="G577" s="285">
        <f>G574+G575+G576</f>
        <v>0.88</v>
      </c>
      <c r="H577" s="286"/>
      <c r="I577" s="34">
        <f>I574+I575+I576</f>
        <v>0.88</v>
      </c>
      <c r="J577" s="285">
        <f>J574+J575+J576</f>
        <v>0.85</v>
      </c>
      <c r="K577" s="286"/>
      <c r="L577" s="286"/>
      <c r="M577" s="286"/>
      <c r="N577" s="286"/>
      <c r="O577" s="286"/>
      <c r="P577" s="175">
        <f>P574+P575+P576</f>
        <v>1.73</v>
      </c>
      <c r="Q577" s="270"/>
      <c r="R577" s="270"/>
      <c r="S577" s="270"/>
      <c r="T577" s="270"/>
      <c r="U577" s="270"/>
    </row>
    <row r="578" spans="1:21" ht="25.5" customHeight="1" x14ac:dyDescent="0.25">
      <c r="A578" s="281" t="s">
        <v>387</v>
      </c>
      <c r="B578" s="282"/>
      <c r="C578" s="283" t="s">
        <v>1140</v>
      </c>
      <c r="D578" s="284"/>
      <c r="E578" s="284"/>
      <c r="F578" s="30"/>
      <c r="G578" s="268"/>
      <c r="H578" s="268"/>
      <c r="I578" s="31"/>
      <c r="J578" s="268"/>
      <c r="K578" s="268"/>
      <c r="L578" s="268"/>
      <c r="M578" s="268"/>
      <c r="N578" s="268"/>
      <c r="O578" s="268"/>
      <c r="P578" s="270"/>
      <c r="Q578" s="270"/>
      <c r="R578" s="270"/>
      <c r="S578" s="270"/>
      <c r="T578" s="270"/>
      <c r="U578" s="270"/>
    </row>
    <row r="579" spans="1:21" x14ac:dyDescent="0.25">
      <c r="A579" s="264" t="s">
        <v>388</v>
      </c>
      <c r="B579" s="265"/>
      <c r="C579" s="266" t="s">
        <v>1141</v>
      </c>
      <c r="D579" s="267"/>
      <c r="E579" s="267"/>
      <c r="F579" s="32" t="s">
        <v>1813</v>
      </c>
      <c r="G579" s="269">
        <v>1.4</v>
      </c>
      <c r="H579" s="268"/>
      <c r="I579" s="27">
        <v>1.4</v>
      </c>
      <c r="J579" s="269">
        <v>2.4500000000000002</v>
      </c>
      <c r="K579" s="268"/>
      <c r="L579" s="268"/>
      <c r="M579" s="268"/>
      <c r="N579" s="268"/>
      <c r="O579" s="268"/>
      <c r="P579" s="175">
        <v>3.85</v>
      </c>
      <c r="Q579" s="270"/>
      <c r="R579" s="270"/>
      <c r="S579" s="270"/>
      <c r="T579" s="270"/>
      <c r="U579" s="270"/>
    </row>
    <row r="580" spans="1:21" x14ac:dyDescent="0.25">
      <c r="A580" s="264" t="s">
        <v>389</v>
      </c>
      <c r="B580" s="265"/>
      <c r="C580" s="266" t="s">
        <v>1142</v>
      </c>
      <c r="D580" s="267"/>
      <c r="E580" s="267"/>
      <c r="F580" s="32" t="s">
        <v>1813</v>
      </c>
      <c r="G580" s="269">
        <v>1.4</v>
      </c>
      <c r="H580" s="268"/>
      <c r="I580" s="27">
        <v>1.4</v>
      </c>
      <c r="J580" s="269">
        <v>2.42</v>
      </c>
      <c r="K580" s="268"/>
      <c r="L580" s="268"/>
      <c r="M580" s="268"/>
      <c r="N580" s="268"/>
      <c r="O580" s="268"/>
      <c r="P580" s="175">
        <v>3.82</v>
      </c>
      <c r="Q580" s="270"/>
      <c r="R580" s="270"/>
      <c r="S580" s="270"/>
      <c r="T580" s="270"/>
      <c r="U580" s="270"/>
    </row>
    <row r="581" spans="1:21" x14ac:dyDescent="0.25">
      <c r="A581" s="264" t="s">
        <v>390</v>
      </c>
      <c r="B581" s="265"/>
      <c r="C581" s="266" t="s">
        <v>1143</v>
      </c>
      <c r="D581" s="267"/>
      <c r="E581" s="267"/>
      <c r="F581" s="32" t="s">
        <v>1813</v>
      </c>
      <c r="G581" s="269">
        <v>1.4</v>
      </c>
      <c r="H581" s="268"/>
      <c r="I581" s="27">
        <v>1.4</v>
      </c>
      <c r="J581" s="269">
        <v>2.73</v>
      </c>
      <c r="K581" s="268"/>
      <c r="L581" s="268"/>
      <c r="M581" s="268"/>
      <c r="N581" s="268"/>
      <c r="O581" s="268"/>
      <c r="P581" s="175">
        <v>4.13</v>
      </c>
      <c r="Q581" s="270"/>
      <c r="R581" s="270"/>
      <c r="S581" s="270"/>
      <c r="T581" s="270"/>
      <c r="U581" s="270"/>
    </row>
    <row r="582" spans="1:21" x14ac:dyDescent="0.25">
      <c r="A582" s="264" t="s">
        <v>391</v>
      </c>
      <c r="B582" s="265"/>
      <c r="C582" s="266" t="s">
        <v>1144</v>
      </c>
      <c r="D582" s="267"/>
      <c r="E582" s="267"/>
      <c r="F582" s="32" t="s">
        <v>1813</v>
      </c>
      <c r="G582" s="269">
        <v>1.4</v>
      </c>
      <c r="H582" s="268"/>
      <c r="I582" s="27">
        <v>1.4</v>
      </c>
      <c r="J582" s="269">
        <v>4.33</v>
      </c>
      <c r="K582" s="268"/>
      <c r="L582" s="268"/>
      <c r="M582" s="268"/>
      <c r="N582" s="268"/>
      <c r="O582" s="268"/>
      <c r="P582" s="175">
        <v>5.73</v>
      </c>
      <c r="Q582" s="270"/>
      <c r="R582" s="270"/>
      <c r="S582" s="270"/>
      <c r="T582" s="270"/>
      <c r="U582" s="270"/>
    </row>
    <row r="583" spans="1:21" ht="29.25" customHeight="1" x14ac:dyDescent="0.25">
      <c r="A583" s="281" t="s">
        <v>392</v>
      </c>
      <c r="B583" s="282"/>
      <c r="C583" s="283" t="s">
        <v>1145</v>
      </c>
      <c r="D583" s="284"/>
      <c r="E583" s="284"/>
      <c r="F583" s="30"/>
      <c r="G583" s="268"/>
      <c r="H583" s="268"/>
      <c r="I583" s="31"/>
      <c r="J583" s="268"/>
      <c r="K583" s="268"/>
      <c r="L583" s="268"/>
      <c r="M583" s="268"/>
      <c r="N583" s="268"/>
      <c r="O583" s="268"/>
      <c r="P583" s="270"/>
      <c r="Q583" s="270"/>
      <c r="R583" s="270"/>
      <c r="S583" s="270"/>
      <c r="T583" s="270"/>
      <c r="U583" s="270"/>
    </row>
    <row r="584" spans="1:21" ht="54.75" customHeight="1" x14ac:dyDescent="0.25">
      <c r="A584" s="264" t="s">
        <v>393</v>
      </c>
      <c r="B584" s="265"/>
      <c r="C584" s="266" t="s">
        <v>1146</v>
      </c>
      <c r="D584" s="267"/>
      <c r="E584" s="267"/>
      <c r="F584" s="32" t="s">
        <v>1813</v>
      </c>
      <c r="G584" s="269">
        <v>1.4</v>
      </c>
      <c r="H584" s="268"/>
      <c r="I584" s="27">
        <v>1.4</v>
      </c>
      <c r="J584" s="269">
        <v>5.64</v>
      </c>
      <c r="K584" s="268"/>
      <c r="L584" s="268"/>
      <c r="M584" s="268"/>
      <c r="N584" s="268"/>
      <c r="O584" s="268"/>
      <c r="P584" s="175">
        <v>7.04</v>
      </c>
      <c r="Q584" s="270"/>
      <c r="R584" s="270"/>
      <c r="S584" s="270"/>
      <c r="T584" s="270"/>
      <c r="U584" s="270"/>
    </row>
    <row r="585" spans="1:21" ht="16.5" customHeight="1" x14ac:dyDescent="0.25">
      <c r="A585" s="281" t="s">
        <v>394</v>
      </c>
      <c r="B585" s="282"/>
      <c r="C585" s="283" t="s">
        <v>1147</v>
      </c>
      <c r="D585" s="284"/>
      <c r="E585" s="284"/>
      <c r="F585" s="30"/>
      <c r="G585" s="268"/>
      <c r="H585" s="268"/>
      <c r="I585" s="31"/>
      <c r="J585" s="268"/>
      <c r="K585" s="268"/>
      <c r="L585" s="268"/>
      <c r="M585" s="268"/>
      <c r="N585" s="268"/>
      <c r="O585" s="268"/>
      <c r="P585" s="270"/>
      <c r="Q585" s="270"/>
      <c r="R585" s="270"/>
      <c r="S585" s="270"/>
      <c r="T585" s="270"/>
      <c r="U585" s="270"/>
    </row>
    <row r="586" spans="1:21" ht="27" customHeight="1" x14ac:dyDescent="0.25">
      <c r="A586" s="264" t="s">
        <v>395</v>
      </c>
      <c r="B586" s="265"/>
      <c r="C586" s="266" t="s">
        <v>1148</v>
      </c>
      <c r="D586" s="267"/>
      <c r="E586" s="267"/>
      <c r="F586" s="32" t="s">
        <v>1813</v>
      </c>
      <c r="G586" s="269">
        <v>1.4</v>
      </c>
      <c r="H586" s="268"/>
      <c r="I586" s="27">
        <v>1.4</v>
      </c>
      <c r="J586" s="269">
        <v>4.37</v>
      </c>
      <c r="K586" s="268"/>
      <c r="L586" s="268"/>
      <c r="M586" s="268"/>
      <c r="N586" s="268"/>
      <c r="O586" s="268"/>
      <c r="P586" s="175">
        <v>5.77</v>
      </c>
      <c r="Q586" s="270"/>
      <c r="R586" s="270"/>
      <c r="S586" s="270"/>
      <c r="T586" s="270"/>
      <c r="U586" s="270"/>
    </row>
    <row r="587" spans="1:21" ht="39.75" customHeight="1" x14ac:dyDescent="0.25">
      <c r="A587" s="264" t="s">
        <v>396</v>
      </c>
      <c r="B587" s="265"/>
      <c r="C587" s="266" t="s">
        <v>1149</v>
      </c>
      <c r="D587" s="267"/>
      <c r="E587" s="267"/>
      <c r="F587" s="32" t="s">
        <v>1813</v>
      </c>
      <c r="G587" s="269">
        <v>1.4</v>
      </c>
      <c r="H587" s="268"/>
      <c r="I587" s="27">
        <v>1.4</v>
      </c>
      <c r="J587" s="269">
        <v>2.25</v>
      </c>
      <c r="K587" s="268"/>
      <c r="L587" s="268"/>
      <c r="M587" s="268"/>
      <c r="N587" s="268"/>
      <c r="O587" s="268"/>
      <c r="P587" s="175">
        <v>3.65</v>
      </c>
      <c r="Q587" s="270"/>
      <c r="R587" s="270"/>
      <c r="S587" s="270"/>
      <c r="T587" s="270"/>
      <c r="U587" s="270"/>
    </row>
    <row r="588" spans="1:21" ht="29.25" customHeight="1" x14ac:dyDescent="0.25">
      <c r="A588" s="264" t="s">
        <v>397</v>
      </c>
      <c r="B588" s="265"/>
      <c r="C588" s="266" t="s">
        <v>1150</v>
      </c>
      <c r="D588" s="267"/>
      <c r="E588" s="267"/>
      <c r="F588" s="32" t="s">
        <v>1813</v>
      </c>
      <c r="G588" s="269">
        <v>1.4</v>
      </c>
      <c r="H588" s="268"/>
      <c r="I588" s="27">
        <v>1.4</v>
      </c>
      <c r="J588" s="269">
        <v>7.16</v>
      </c>
      <c r="K588" s="268"/>
      <c r="L588" s="268"/>
      <c r="M588" s="268"/>
      <c r="N588" s="268"/>
      <c r="O588" s="268"/>
      <c r="P588" s="175">
        <v>8.56</v>
      </c>
      <c r="Q588" s="270"/>
      <c r="R588" s="270"/>
      <c r="S588" s="270"/>
      <c r="T588" s="270"/>
      <c r="U588" s="270"/>
    </row>
    <row r="589" spans="1:21" ht="29.25" customHeight="1" x14ac:dyDescent="0.25">
      <c r="A589" s="264" t="s">
        <v>398</v>
      </c>
      <c r="B589" s="265"/>
      <c r="C589" s="266" t="s">
        <v>1151</v>
      </c>
      <c r="D589" s="267"/>
      <c r="E589" s="267"/>
      <c r="F589" s="32" t="s">
        <v>1813</v>
      </c>
      <c r="G589" s="269">
        <v>1.4</v>
      </c>
      <c r="H589" s="268"/>
      <c r="I589" s="27">
        <v>1.4</v>
      </c>
      <c r="J589" s="269">
        <v>20.67</v>
      </c>
      <c r="K589" s="268"/>
      <c r="L589" s="268"/>
      <c r="M589" s="268"/>
      <c r="N589" s="268"/>
      <c r="O589" s="268"/>
      <c r="P589" s="175">
        <v>22.07</v>
      </c>
      <c r="Q589" s="270"/>
      <c r="R589" s="270"/>
      <c r="S589" s="270"/>
      <c r="T589" s="270"/>
      <c r="U589" s="270"/>
    </row>
    <row r="590" spans="1:21" ht="27" customHeight="1" x14ac:dyDescent="0.25">
      <c r="A590" s="264" t="s">
        <v>399</v>
      </c>
      <c r="B590" s="265"/>
      <c r="C590" s="266" t="s">
        <v>1152</v>
      </c>
      <c r="D590" s="267"/>
      <c r="E590" s="267"/>
      <c r="F590" s="32" t="s">
        <v>1813</v>
      </c>
      <c r="G590" s="269">
        <v>1.4</v>
      </c>
      <c r="H590" s="268"/>
      <c r="I590" s="27">
        <v>1.4</v>
      </c>
      <c r="J590" s="269">
        <v>6.94</v>
      </c>
      <c r="K590" s="268"/>
      <c r="L590" s="268"/>
      <c r="M590" s="268"/>
      <c r="N590" s="268"/>
      <c r="O590" s="268"/>
      <c r="P590" s="175">
        <v>8.34</v>
      </c>
      <c r="Q590" s="270"/>
      <c r="R590" s="270"/>
      <c r="S590" s="270"/>
      <c r="T590" s="270"/>
      <c r="U590" s="270"/>
    </row>
    <row r="591" spans="1:21" ht="54.75" customHeight="1" x14ac:dyDescent="0.25">
      <c r="A591" s="264" t="s">
        <v>400</v>
      </c>
      <c r="B591" s="265"/>
      <c r="C591" s="266" t="s">
        <v>1153</v>
      </c>
      <c r="D591" s="267"/>
      <c r="E591" s="267"/>
      <c r="F591" s="32" t="s">
        <v>1813</v>
      </c>
      <c r="G591" s="269">
        <v>1.4</v>
      </c>
      <c r="H591" s="268"/>
      <c r="I591" s="27">
        <v>1.4</v>
      </c>
      <c r="J591" s="269">
        <v>6.92</v>
      </c>
      <c r="K591" s="268"/>
      <c r="L591" s="268"/>
      <c r="M591" s="268"/>
      <c r="N591" s="268"/>
      <c r="O591" s="268"/>
      <c r="P591" s="175">
        <v>8.32</v>
      </c>
      <c r="Q591" s="270"/>
      <c r="R591" s="270"/>
      <c r="S591" s="270"/>
      <c r="T591" s="270"/>
      <c r="U591" s="270"/>
    </row>
    <row r="592" spans="1:21" ht="28.5" customHeight="1" x14ac:dyDescent="0.25">
      <c r="A592" s="264" t="s">
        <v>401</v>
      </c>
      <c r="B592" s="265"/>
      <c r="C592" s="266" t="s">
        <v>1154</v>
      </c>
      <c r="D592" s="267"/>
      <c r="E592" s="267"/>
      <c r="F592" s="32" t="s">
        <v>1813</v>
      </c>
      <c r="G592" s="269">
        <v>1.4</v>
      </c>
      <c r="H592" s="268"/>
      <c r="I592" s="27">
        <v>1.4</v>
      </c>
      <c r="J592" s="269">
        <v>10.75</v>
      </c>
      <c r="K592" s="268"/>
      <c r="L592" s="268"/>
      <c r="M592" s="268"/>
      <c r="N592" s="268"/>
      <c r="O592" s="268"/>
      <c r="P592" s="175">
        <v>12.15</v>
      </c>
      <c r="Q592" s="270"/>
      <c r="R592" s="270"/>
      <c r="S592" s="270"/>
      <c r="T592" s="270"/>
      <c r="U592" s="270"/>
    </row>
    <row r="593" spans="1:21" ht="27" customHeight="1" x14ac:dyDescent="0.25">
      <c r="A593" s="264" t="s">
        <v>402</v>
      </c>
      <c r="B593" s="265"/>
      <c r="C593" s="266" t="s">
        <v>1155</v>
      </c>
      <c r="D593" s="267"/>
      <c r="E593" s="267"/>
      <c r="F593" s="32" t="s">
        <v>1813</v>
      </c>
      <c r="G593" s="269">
        <v>1.4</v>
      </c>
      <c r="H593" s="268"/>
      <c r="I593" s="27">
        <v>1.4</v>
      </c>
      <c r="J593" s="269">
        <v>6.54</v>
      </c>
      <c r="K593" s="268"/>
      <c r="L593" s="268"/>
      <c r="M593" s="268"/>
      <c r="N593" s="268"/>
      <c r="O593" s="268"/>
      <c r="P593" s="175">
        <v>7.94</v>
      </c>
      <c r="Q593" s="270"/>
      <c r="R593" s="270"/>
      <c r="S593" s="270"/>
      <c r="T593" s="270"/>
      <c r="U593" s="270"/>
    </row>
    <row r="594" spans="1:21" ht="27.75" customHeight="1" x14ac:dyDescent="0.25">
      <c r="A594" s="264" t="s">
        <v>403</v>
      </c>
      <c r="B594" s="265"/>
      <c r="C594" s="266" t="s">
        <v>1156</v>
      </c>
      <c r="D594" s="267"/>
      <c r="E594" s="267"/>
      <c r="F594" s="32" t="s">
        <v>1813</v>
      </c>
      <c r="G594" s="269">
        <v>1.4</v>
      </c>
      <c r="H594" s="268"/>
      <c r="I594" s="27">
        <v>1.4</v>
      </c>
      <c r="J594" s="269">
        <v>5.99</v>
      </c>
      <c r="K594" s="268"/>
      <c r="L594" s="268"/>
      <c r="M594" s="268"/>
      <c r="N594" s="268"/>
      <c r="O594" s="268"/>
      <c r="P594" s="175">
        <v>7.39</v>
      </c>
      <c r="Q594" s="270"/>
      <c r="R594" s="270"/>
      <c r="S594" s="270"/>
      <c r="T594" s="270"/>
      <c r="U594" s="270"/>
    </row>
    <row r="595" spans="1:21" ht="28.5" customHeight="1" x14ac:dyDescent="0.25">
      <c r="A595" s="281" t="s">
        <v>404</v>
      </c>
      <c r="B595" s="282"/>
      <c r="C595" s="283" t="s">
        <v>1157</v>
      </c>
      <c r="D595" s="284"/>
      <c r="E595" s="284"/>
      <c r="F595" s="30"/>
      <c r="G595" s="268"/>
      <c r="H595" s="268"/>
      <c r="I595" s="31"/>
      <c r="J595" s="268"/>
      <c r="K595" s="268"/>
      <c r="L595" s="268"/>
      <c r="M595" s="268"/>
      <c r="N595" s="268"/>
      <c r="O595" s="268"/>
      <c r="P595" s="270"/>
      <c r="Q595" s="270"/>
      <c r="R595" s="270"/>
      <c r="S595" s="270"/>
      <c r="T595" s="270"/>
      <c r="U595" s="270"/>
    </row>
    <row r="596" spans="1:21" ht="25.5" customHeight="1" x14ac:dyDescent="0.25">
      <c r="A596" s="264" t="s">
        <v>405</v>
      </c>
      <c r="B596" s="265"/>
      <c r="C596" s="266" t="s">
        <v>1158</v>
      </c>
      <c r="D596" s="267"/>
      <c r="E596" s="267"/>
      <c r="F596" s="32" t="s">
        <v>1813</v>
      </c>
      <c r="G596" s="269">
        <v>1.4</v>
      </c>
      <c r="H596" s="268"/>
      <c r="I596" s="27">
        <v>1.4</v>
      </c>
      <c r="J596" s="269">
        <v>2.4</v>
      </c>
      <c r="K596" s="268"/>
      <c r="L596" s="268"/>
      <c r="M596" s="268"/>
      <c r="N596" s="268"/>
      <c r="O596" s="268"/>
      <c r="P596" s="175">
        <v>3.8</v>
      </c>
      <c r="Q596" s="270"/>
      <c r="R596" s="270"/>
      <c r="S596" s="270"/>
      <c r="T596" s="270"/>
      <c r="U596" s="270"/>
    </row>
    <row r="597" spans="1:21" ht="25.5" customHeight="1" x14ac:dyDescent="0.25">
      <c r="A597" s="264" t="s">
        <v>406</v>
      </c>
      <c r="B597" s="265"/>
      <c r="C597" s="266" t="s">
        <v>1159</v>
      </c>
      <c r="D597" s="267"/>
      <c r="E597" s="267"/>
      <c r="F597" s="32" t="s">
        <v>1813</v>
      </c>
      <c r="G597" s="269">
        <v>1.4</v>
      </c>
      <c r="H597" s="268"/>
      <c r="I597" s="27">
        <v>1.4</v>
      </c>
      <c r="J597" s="269">
        <v>2.82</v>
      </c>
      <c r="K597" s="268"/>
      <c r="L597" s="268"/>
      <c r="M597" s="268"/>
      <c r="N597" s="268"/>
      <c r="O597" s="268"/>
      <c r="P597" s="175">
        <v>4.22</v>
      </c>
      <c r="Q597" s="270"/>
      <c r="R597" s="270"/>
      <c r="S597" s="270"/>
      <c r="T597" s="270"/>
      <c r="U597" s="270"/>
    </row>
    <row r="598" spans="1:21" ht="18.75" customHeight="1" x14ac:dyDescent="0.25">
      <c r="A598" s="264" t="s">
        <v>407</v>
      </c>
      <c r="B598" s="265"/>
      <c r="C598" s="266" t="s">
        <v>1160</v>
      </c>
      <c r="D598" s="267"/>
      <c r="E598" s="267"/>
      <c r="F598" s="32" t="s">
        <v>1813</v>
      </c>
      <c r="G598" s="269">
        <v>1.4</v>
      </c>
      <c r="H598" s="268"/>
      <c r="I598" s="27">
        <v>1.4</v>
      </c>
      <c r="J598" s="269">
        <v>4.63</v>
      </c>
      <c r="K598" s="268"/>
      <c r="L598" s="268"/>
      <c r="M598" s="268"/>
      <c r="N598" s="268"/>
      <c r="O598" s="268"/>
      <c r="P598" s="175">
        <v>6.03</v>
      </c>
      <c r="Q598" s="270"/>
      <c r="R598" s="270"/>
      <c r="S598" s="270"/>
      <c r="T598" s="270"/>
      <c r="U598" s="270"/>
    </row>
    <row r="599" spans="1:21" hidden="1" x14ac:dyDescent="0.25">
      <c r="A599" s="281" t="s">
        <v>408</v>
      </c>
      <c r="B599" s="282"/>
      <c r="C599" s="283" t="s">
        <v>1161</v>
      </c>
      <c r="D599" s="284"/>
      <c r="E599" s="284"/>
      <c r="F599" s="30"/>
      <c r="G599" s="268"/>
      <c r="H599" s="268"/>
      <c r="I599" s="31"/>
      <c r="J599" s="268"/>
      <c r="K599" s="268"/>
      <c r="L599" s="268"/>
      <c r="M599" s="268"/>
      <c r="N599" s="268"/>
      <c r="O599" s="268"/>
      <c r="P599" s="270"/>
      <c r="Q599" s="270"/>
      <c r="R599" s="270"/>
      <c r="S599" s="270"/>
      <c r="T599" s="270"/>
      <c r="U599" s="270"/>
    </row>
    <row r="600" spans="1:21" hidden="1" x14ac:dyDescent="0.25">
      <c r="A600" s="264" t="s">
        <v>409</v>
      </c>
      <c r="B600" s="265"/>
      <c r="C600" s="266" t="s">
        <v>1162</v>
      </c>
      <c r="D600" s="267"/>
      <c r="E600" s="267"/>
      <c r="F600" s="32" t="s">
        <v>1813</v>
      </c>
      <c r="G600" s="269">
        <v>1.4</v>
      </c>
      <c r="H600" s="268"/>
      <c r="I600" s="27">
        <v>1.4</v>
      </c>
      <c r="J600" s="269">
        <v>2.12</v>
      </c>
      <c r="K600" s="268"/>
      <c r="L600" s="268"/>
      <c r="M600" s="268"/>
      <c r="N600" s="268"/>
      <c r="O600" s="268"/>
      <c r="P600" s="175">
        <v>3.52</v>
      </c>
      <c r="Q600" s="270"/>
      <c r="R600" s="270"/>
      <c r="S600" s="270"/>
      <c r="T600" s="270"/>
      <c r="U600" s="270"/>
    </row>
    <row r="601" spans="1:21" hidden="1" x14ac:dyDescent="0.25">
      <c r="A601" s="264" t="s">
        <v>410</v>
      </c>
      <c r="B601" s="265"/>
      <c r="C601" s="266" t="s">
        <v>1163</v>
      </c>
      <c r="D601" s="267"/>
      <c r="E601" s="267"/>
      <c r="F601" s="32" t="s">
        <v>1813</v>
      </c>
      <c r="G601" s="269">
        <v>1.4</v>
      </c>
      <c r="H601" s="268"/>
      <c r="I601" s="27">
        <v>1.4</v>
      </c>
      <c r="J601" s="269">
        <v>2.89</v>
      </c>
      <c r="K601" s="268"/>
      <c r="L601" s="268"/>
      <c r="M601" s="268"/>
      <c r="N601" s="268"/>
      <c r="O601" s="268"/>
      <c r="P601" s="175">
        <v>4.29</v>
      </c>
      <c r="Q601" s="270"/>
      <c r="R601" s="270"/>
      <c r="S601" s="270"/>
      <c r="T601" s="270"/>
      <c r="U601" s="270"/>
    </row>
    <row r="602" spans="1:21" hidden="1" x14ac:dyDescent="0.25">
      <c r="A602" s="264" t="s">
        <v>411</v>
      </c>
      <c r="B602" s="265"/>
      <c r="C602" s="266" t="s">
        <v>1164</v>
      </c>
      <c r="D602" s="267"/>
      <c r="E602" s="267"/>
      <c r="F602" s="32" t="s">
        <v>1813</v>
      </c>
      <c r="G602" s="269">
        <v>1.4</v>
      </c>
      <c r="H602" s="268"/>
      <c r="I602" s="27">
        <v>1.4</v>
      </c>
      <c r="J602" s="269">
        <v>2.86</v>
      </c>
      <c r="K602" s="268"/>
      <c r="L602" s="268"/>
      <c r="M602" s="268"/>
      <c r="N602" s="268"/>
      <c r="O602" s="268"/>
      <c r="P602" s="175">
        <v>4.26</v>
      </c>
      <c r="Q602" s="270"/>
      <c r="R602" s="270"/>
      <c r="S602" s="270"/>
      <c r="T602" s="270"/>
      <c r="U602" s="270"/>
    </row>
    <row r="603" spans="1:21" hidden="1" x14ac:dyDescent="0.25">
      <c r="A603" s="281" t="s">
        <v>412</v>
      </c>
      <c r="B603" s="282"/>
      <c r="C603" s="283" t="s">
        <v>1165</v>
      </c>
      <c r="D603" s="284"/>
      <c r="E603" s="284"/>
      <c r="F603" s="30"/>
      <c r="G603" s="268"/>
      <c r="H603" s="268"/>
      <c r="I603" s="31"/>
      <c r="J603" s="268"/>
      <c r="K603" s="268"/>
      <c r="L603" s="268"/>
      <c r="M603" s="268"/>
      <c r="N603" s="268"/>
      <c r="O603" s="268"/>
      <c r="P603" s="270"/>
      <c r="Q603" s="270"/>
      <c r="R603" s="270"/>
      <c r="S603" s="270"/>
      <c r="T603" s="270"/>
      <c r="U603" s="270"/>
    </row>
    <row r="604" spans="1:21" hidden="1" x14ac:dyDescent="0.25">
      <c r="A604" s="264" t="s">
        <v>413</v>
      </c>
      <c r="B604" s="265"/>
      <c r="C604" s="266" t="s">
        <v>1166</v>
      </c>
      <c r="D604" s="267"/>
      <c r="E604" s="267"/>
      <c r="F604" s="32" t="s">
        <v>1813</v>
      </c>
      <c r="G604" s="269">
        <v>1.4</v>
      </c>
      <c r="H604" s="268"/>
      <c r="I604" s="27">
        <v>1.4</v>
      </c>
      <c r="J604" s="269">
        <v>4.91</v>
      </c>
      <c r="K604" s="268"/>
      <c r="L604" s="268"/>
      <c r="M604" s="268"/>
      <c r="N604" s="268"/>
      <c r="O604" s="268"/>
      <c r="P604" s="175">
        <v>6.31</v>
      </c>
      <c r="Q604" s="270"/>
      <c r="R604" s="270"/>
      <c r="S604" s="270"/>
      <c r="T604" s="270"/>
      <c r="U604" s="270"/>
    </row>
    <row r="605" spans="1:21" hidden="1" x14ac:dyDescent="0.25">
      <c r="A605" s="281" t="s">
        <v>414</v>
      </c>
      <c r="B605" s="282"/>
      <c r="C605" s="283" t="s">
        <v>1167</v>
      </c>
      <c r="D605" s="284"/>
      <c r="E605" s="284"/>
      <c r="F605" s="30"/>
      <c r="G605" s="268"/>
      <c r="H605" s="268"/>
      <c r="I605" s="31"/>
      <c r="J605" s="268"/>
      <c r="K605" s="268"/>
      <c r="L605" s="268"/>
      <c r="M605" s="268"/>
      <c r="N605" s="268"/>
      <c r="O605" s="268"/>
      <c r="P605" s="270"/>
      <c r="Q605" s="270"/>
      <c r="R605" s="270"/>
      <c r="S605" s="270"/>
      <c r="T605" s="270"/>
      <c r="U605" s="270"/>
    </row>
    <row r="606" spans="1:21" hidden="1" x14ac:dyDescent="0.25">
      <c r="A606" s="264" t="s">
        <v>415</v>
      </c>
      <c r="B606" s="265"/>
      <c r="C606" s="266" t="s">
        <v>1168</v>
      </c>
      <c r="D606" s="267"/>
      <c r="E606" s="267"/>
      <c r="F606" s="32" t="s">
        <v>1813</v>
      </c>
      <c r="G606" s="269">
        <v>1.4</v>
      </c>
      <c r="H606" s="268"/>
      <c r="I606" s="27">
        <v>1.4</v>
      </c>
      <c r="J606" s="269">
        <v>3.54</v>
      </c>
      <c r="K606" s="268"/>
      <c r="L606" s="268"/>
      <c r="M606" s="268"/>
      <c r="N606" s="268"/>
      <c r="O606" s="268"/>
      <c r="P606" s="175">
        <v>4.9400000000000004</v>
      </c>
      <c r="Q606" s="270"/>
      <c r="R606" s="270"/>
      <c r="S606" s="270"/>
      <c r="T606" s="270"/>
      <c r="U606" s="270"/>
    </row>
    <row r="607" spans="1:21" hidden="1" x14ac:dyDescent="0.25">
      <c r="A607" s="264" t="s">
        <v>416</v>
      </c>
      <c r="B607" s="265"/>
      <c r="C607" s="266" t="s">
        <v>1169</v>
      </c>
      <c r="D607" s="267"/>
      <c r="E607" s="267"/>
      <c r="F607" s="32" t="s">
        <v>1813</v>
      </c>
      <c r="G607" s="269">
        <v>1.4</v>
      </c>
      <c r="H607" s="268"/>
      <c r="I607" s="27">
        <v>1.4</v>
      </c>
      <c r="J607" s="269">
        <v>3.29</v>
      </c>
      <c r="K607" s="268"/>
      <c r="L607" s="268"/>
      <c r="M607" s="268"/>
      <c r="N607" s="268"/>
      <c r="O607" s="268"/>
      <c r="P607" s="175">
        <v>4.6900000000000004</v>
      </c>
      <c r="Q607" s="270"/>
      <c r="R607" s="270"/>
      <c r="S607" s="270"/>
      <c r="T607" s="270"/>
      <c r="U607" s="270"/>
    </row>
    <row r="608" spans="1:21" x14ac:dyDescent="0.25">
      <c r="A608" s="281" t="s">
        <v>36</v>
      </c>
      <c r="B608" s="282"/>
      <c r="C608" s="283" t="s">
        <v>1170</v>
      </c>
      <c r="D608" s="284"/>
      <c r="E608" s="284"/>
      <c r="F608" s="30"/>
      <c r="G608" s="268"/>
      <c r="H608" s="268"/>
      <c r="I608" s="31"/>
      <c r="J608" s="268"/>
      <c r="K608" s="268"/>
      <c r="L608" s="268"/>
      <c r="M608" s="268"/>
      <c r="N608" s="268"/>
      <c r="O608" s="268"/>
      <c r="P608" s="270"/>
      <c r="Q608" s="270"/>
      <c r="R608" s="270"/>
      <c r="S608" s="270"/>
      <c r="T608" s="270"/>
      <c r="U608" s="270"/>
    </row>
    <row r="609" spans="1:21" ht="17.25" customHeight="1" x14ac:dyDescent="0.25">
      <c r="A609" s="281" t="s">
        <v>417</v>
      </c>
      <c r="B609" s="282"/>
      <c r="C609" s="283" t="s">
        <v>1171</v>
      </c>
      <c r="D609" s="284"/>
      <c r="E609" s="284"/>
      <c r="F609" s="30"/>
      <c r="G609" s="268"/>
      <c r="H609" s="268"/>
      <c r="I609" s="31"/>
      <c r="J609" s="268"/>
      <c r="K609" s="268"/>
      <c r="L609" s="268"/>
      <c r="M609" s="268"/>
      <c r="N609" s="268"/>
      <c r="O609" s="268"/>
      <c r="P609" s="270"/>
      <c r="Q609" s="270"/>
      <c r="R609" s="270"/>
      <c r="S609" s="270"/>
      <c r="T609" s="270"/>
      <c r="U609" s="270"/>
    </row>
    <row r="610" spans="1:21" ht="78.75" customHeight="1" x14ac:dyDescent="0.25">
      <c r="A610" s="264" t="s">
        <v>418</v>
      </c>
      <c r="B610" s="265"/>
      <c r="C610" s="266" t="s">
        <v>828</v>
      </c>
      <c r="D610" s="267"/>
      <c r="E610" s="267"/>
      <c r="F610" s="32" t="s">
        <v>1813</v>
      </c>
      <c r="G610" s="269">
        <v>0.8</v>
      </c>
      <c r="H610" s="268"/>
      <c r="I610" s="27">
        <v>0.8</v>
      </c>
      <c r="J610" s="269">
        <v>0.68</v>
      </c>
      <c r="K610" s="268"/>
      <c r="L610" s="268"/>
      <c r="M610" s="268"/>
      <c r="N610" s="268"/>
      <c r="O610" s="268"/>
      <c r="P610" s="175">
        <v>1.48</v>
      </c>
      <c r="Q610" s="270"/>
      <c r="R610" s="270"/>
      <c r="S610" s="270"/>
      <c r="T610" s="270"/>
      <c r="U610" s="270"/>
    </row>
    <row r="611" spans="1:21" x14ac:dyDescent="0.25">
      <c r="A611" s="264" t="s">
        <v>419</v>
      </c>
      <c r="B611" s="265"/>
      <c r="C611" s="266" t="s">
        <v>829</v>
      </c>
      <c r="D611" s="267"/>
      <c r="E611" s="267"/>
      <c r="F611" s="32" t="s">
        <v>1815</v>
      </c>
      <c r="G611" s="269">
        <v>0.46</v>
      </c>
      <c r="H611" s="268"/>
      <c r="I611" s="27">
        <v>0.46</v>
      </c>
      <c r="J611" s="269">
        <v>0.84</v>
      </c>
      <c r="K611" s="268"/>
      <c r="L611" s="268"/>
      <c r="M611" s="268"/>
      <c r="N611" s="268"/>
      <c r="O611" s="268"/>
      <c r="P611" s="175">
        <v>1.3</v>
      </c>
      <c r="Q611" s="270"/>
      <c r="R611" s="270"/>
      <c r="S611" s="270"/>
      <c r="T611" s="270"/>
      <c r="U611" s="270"/>
    </row>
    <row r="612" spans="1:21" ht="28.5" customHeight="1" x14ac:dyDescent="0.25">
      <c r="A612" s="264" t="s">
        <v>420</v>
      </c>
      <c r="B612" s="265"/>
      <c r="C612" s="266" t="s">
        <v>830</v>
      </c>
      <c r="D612" s="267"/>
      <c r="E612" s="267"/>
      <c r="F612" s="32" t="s">
        <v>1815</v>
      </c>
      <c r="G612" s="269">
        <v>0.31</v>
      </c>
      <c r="H612" s="268"/>
      <c r="I612" s="27">
        <v>0.31</v>
      </c>
      <c r="J612" s="269">
        <v>0.12</v>
      </c>
      <c r="K612" s="268"/>
      <c r="L612" s="268"/>
      <c r="M612" s="268"/>
      <c r="N612" s="268"/>
      <c r="O612" s="268"/>
      <c r="P612" s="175">
        <v>0.43</v>
      </c>
      <c r="Q612" s="270"/>
      <c r="R612" s="270"/>
      <c r="S612" s="270"/>
      <c r="T612" s="270"/>
      <c r="U612" s="270"/>
    </row>
    <row r="613" spans="1:21" ht="40.5" customHeight="1" x14ac:dyDescent="0.25">
      <c r="A613" s="264" t="s">
        <v>421</v>
      </c>
      <c r="B613" s="265"/>
      <c r="C613" s="266" t="s">
        <v>831</v>
      </c>
      <c r="D613" s="267"/>
      <c r="E613" s="267"/>
      <c r="F613" s="32" t="s">
        <v>1816</v>
      </c>
      <c r="G613" s="269">
        <v>0.04</v>
      </c>
      <c r="H613" s="268"/>
      <c r="I613" s="27">
        <v>0.04</v>
      </c>
      <c r="J613" s="269">
        <v>0.15</v>
      </c>
      <c r="K613" s="268"/>
      <c r="L613" s="268"/>
      <c r="M613" s="268"/>
      <c r="N613" s="268"/>
      <c r="O613" s="268"/>
      <c r="P613" s="175">
        <v>0.19</v>
      </c>
      <c r="Q613" s="270"/>
      <c r="R613" s="270"/>
      <c r="S613" s="270"/>
      <c r="T613" s="270"/>
      <c r="U613" s="270"/>
    </row>
    <row r="614" spans="1:21" ht="24.75" customHeight="1" x14ac:dyDescent="0.25">
      <c r="A614" s="264" t="s">
        <v>422</v>
      </c>
      <c r="B614" s="265"/>
      <c r="C614" s="266" t="s">
        <v>1871</v>
      </c>
      <c r="D614" s="267"/>
      <c r="E614" s="267"/>
      <c r="F614" s="32" t="s">
        <v>1814</v>
      </c>
      <c r="G614" s="269">
        <v>0.21</v>
      </c>
      <c r="H614" s="268"/>
      <c r="I614" s="27">
        <v>0.21</v>
      </c>
      <c r="J614" s="269">
        <v>0.01</v>
      </c>
      <c r="K614" s="268"/>
      <c r="L614" s="268"/>
      <c r="M614" s="268"/>
      <c r="N614" s="268"/>
      <c r="O614" s="268"/>
      <c r="P614" s="175">
        <v>0.22</v>
      </c>
      <c r="Q614" s="270"/>
      <c r="R614" s="270"/>
      <c r="S614" s="270"/>
      <c r="T614" s="270"/>
      <c r="U614" s="270"/>
    </row>
    <row r="615" spans="1:21" ht="40.5" customHeight="1" x14ac:dyDescent="0.25">
      <c r="A615" s="264" t="s">
        <v>423</v>
      </c>
      <c r="B615" s="265"/>
      <c r="C615" s="266" t="s">
        <v>1139</v>
      </c>
      <c r="D615" s="267"/>
      <c r="E615" s="267"/>
      <c r="F615" s="32" t="s">
        <v>1813</v>
      </c>
      <c r="G615" s="269">
        <v>0.21</v>
      </c>
      <c r="H615" s="268"/>
      <c r="I615" s="27">
        <v>0.21</v>
      </c>
      <c r="J615" s="268"/>
      <c r="K615" s="268"/>
      <c r="L615" s="268"/>
      <c r="M615" s="268"/>
      <c r="N615" s="268"/>
      <c r="O615" s="268"/>
      <c r="P615" s="175">
        <v>0.21</v>
      </c>
      <c r="Q615" s="270"/>
      <c r="R615" s="270"/>
      <c r="S615" s="270"/>
      <c r="T615" s="270"/>
      <c r="U615" s="270"/>
    </row>
    <row r="616" spans="1:21" s="35" customFormat="1" ht="14.25" x14ac:dyDescent="0.25">
      <c r="A616" s="281"/>
      <c r="B616" s="282"/>
      <c r="C616" s="283" t="s">
        <v>1856</v>
      </c>
      <c r="D616" s="284"/>
      <c r="E616" s="284"/>
      <c r="F616" s="38"/>
      <c r="G616" s="285">
        <f>G610+G611+G612+G613+G614+G615</f>
        <v>2.0300000000000002</v>
      </c>
      <c r="H616" s="286"/>
      <c r="I616" s="34">
        <f>I610+I611+I612+I613+I614+I615</f>
        <v>2.0300000000000002</v>
      </c>
      <c r="J616" s="285">
        <f>J610+J611+J612+J613+J614</f>
        <v>1.8</v>
      </c>
      <c r="K616" s="286"/>
      <c r="L616" s="286"/>
      <c r="M616" s="286"/>
      <c r="N616" s="286"/>
      <c r="O616" s="286"/>
      <c r="P616" s="175">
        <f>P610+P611+P612+P613+P614+P615</f>
        <v>3.8300000000000005</v>
      </c>
      <c r="Q616" s="270"/>
      <c r="R616" s="270"/>
      <c r="S616" s="270"/>
      <c r="T616" s="270"/>
      <c r="U616" s="270"/>
    </row>
    <row r="617" spans="1:21" x14ac:dyDescent="0.25">
      <c r="A617" s="281" t="s">
        <v>424</v>
      </c>
      <c r="B617" s="282"/>
      <c r="C617" s="283" t="s">
        <v>1172</v>
      </c>
      <c r="D617" s="284"/>
      <c r="E617" s="284"/>
      <c r="F617" s="30"/>
      <c r="G617" s="268"/>
      <c r="H617" s="268"/>
      <c r="I617" s="31"/>
      <c r="J617" s="268"/>
      <c r="K617" s="268"/>
      <c r="L617" s="268"/>
      <c r="M617" s="268"/>
      <c r="N617" s="268"/>
      <c r="O617" s="268"/>
      <c r="P617" s="270"/>
      <c r="Q617" s="270"/>
      <c r="R617" s="270"/>
      <c r="S617" s="270"/>
      <c r="T617" s="270"/>
      <c r="U617" s="270"/>
    </row>
    <row r="618" spans="1:21" ht="64.5" customHeight="1" x14ac:dyDescent="0.25">
      <c r="A618" s="264" t="s">
        <v>425</v>
      </c>
      <c r="B618" s="265"/>
      <c r="C618" s="266" t="s">
        <v>1173</v>
      </c>
      <c r="D618" s="267"/>
      <c r="E618" s="267"/>
      <c r="F618" s="32" t="s">
        <v>1813</v>
      </c>
      <c r="G618" s="269">
        <v>2.2400000000000002</v>
      </c>
      <c r="H618" s="268"/>
      <c r="I618" s="27">
        <v>2.2400000000000002</v>
      </c>
      <c r="J618" s="269">
        <v>2.58</v>
      </c>
      <c r="K618" s="268"/>
      <c r="L618" s="268"/>
      <c r="M618" s="268"/>
      <c r="N618" s="268"/>
      <c r="O618" s="268"/>
      <c r="P618" s="175">
        <v>4.82</v>
      </c>
      <c r="Q618" s="270"/>
      <c r="R618" s="270"/>
      <c r="S618" s="270"/>
      <c r="T618" s="270"/>
      <c r="U618" s="270"/>
    </row>
    <row r="619" spans="1:21" ht="17.25" customHeight="1" x14ac:dyDescent="0.25">
      <c r="A619" s="264" t="s">
        <v>426</v>
      </c>
      <c r="B619" s="265"/>
      <c r="C619" s="266" t="s">
        <v>829</v>
      </c>
      <c r="D619" s="267"/>
      <c r="E619" s="267"/>
      <c r="F619" s="32" t="s">
        <v>1815</v>
      </c>
      <c r="G619" s="269">
        <v>0.46</v>
      </c>
      <c r="H619" s="268"/>
      <c r="I619" s="27">
        <v>0.46</v>
      </c>
      <c r="J619" s="269">
        <v>0.84</v>
      </c>
      <c r="K619" s="268"/>
      <c r="L619" s="268"/>
      <c r="M619" s="268"/>
      <c r="N619" s="268"/>
      <c r="O619" s="268"/>
      <c r="P619" s="175">
        <v>1.3</v>
      </c>
      <c r="Q619" s="270"/>
      <c r="R619" s="270"/>
      <c r="S619" s="270"/>
      <c r="T619" s="270"/>
      <c r="U619" s="270"/>
    </row>
    <row r="620" spans="1:21" ht="28.5" customHeight="1" x14ac:dyDescent="0.25">
      <c r="A620" s="264" t="s">
        <v>427</v>
      </c>
      <c r="B620" s="265"/>
      <c r="C620" s="266" t="s">
        <v>830</v>
      </c>
      <c r="D620" s="267"/>
      <c r="E620" s="267"/>
      <c r="F620" s="32" t="s">
        <v>1815</v>
      </c>
      <c r="G620" s="269">
        <v>0.31</v>
      </c>
      <c r="H620" s="268"/>
      <c r="I620" s="27">
        <v>0.31</v>
      </c>
      <c r="J620" s="269">
        <v>0.12</v>
      </c>
      <c r="K620" s="268"/>
      <c r="L620" s="268"/>
      <c r="M620" s="268"/>
      <c r="N620" s="268"/>
      <c r="O620" s="268"/>
      <c r="P620" s="175">
        <v>0.43</v>
      </c>
      <c r="Q620" s="270"/>
      <c r="R620" s="270"/>
      <c r="S620" s="270"/>
      <c r="T620" s="270"/>
      <c r="U620" s="270"/>
    </row>
    <row r="621" spans="1:21" ht="39.75" customHeight="1" x14ac:dyDescent="0.25">
      <c r="A621" s="264" t="s">
        <v>428</v>
      </c>
      <c r="B621" s="265"/>
      <c r="C621" s="266" t="s">
        <v>831</v>
      </c>
      <c r="D621" s="267"/>
      <c r="E621" s="267"/>
      <c r="F621" s="32" t="s">
        <v>1816</v>
      </c>
      <c r="G621" s="269">
        <v>0.04</v>
      </c>
      <c r="H621" s="268"/>
      <c r="I621" s="27">
        <v>0.04</v>
      </c>
      <c r="J621" s="269">
        <v>0.15</v>
      </c>
      <c r="K621" s="268"/>
      <c r="L621" s="268"/>
      <c r="M621" s="268"/>
      <c r="N621" s="268"/>
      <c r="O621" s="268"/>
      <c r="P621" s="175">
        <v>0.19</v>
      </c>
      <c r="Q621" s="270"/>
      <c r="R621" s="270"/>
      <c r="S621" s="270"/>
      <c r="T621" s="270"/>
      <c r="U621" s="270"/>
    </row>
    <row r="622" spans="1:21" ht="22.5" x14ac:dyDescent="0.25">
      <c r="A622" s="264" t="s">
        <v>429</v>
      </c>
      <c r="B622" s="265"/>
      <c r="C622" s="266" t="s">
        <v>1871</v>
      </c>
      <c r="D622" s="267"/>
      <c r="E622" s="267"/>
      <c r="F622" s="32" t="s">
        <v>1814</v>
      </c>
      <c r="G622" s="269">
        <v>0.21</v>
      </c>
      <c r="H622" s="268"/>
      <c r="I622" s="27">
        <v>0.21</v>
      </c>
      <c r="J622" s="269">
        <v>0.01</v>
      </c>
      <c r="K622" s="268"/>
      <c r="L622" s="268"/>
      <c r="M622" s="268"/>
      <c r="N622" s="268"/>
      <c r="O622" s="268"/>
      <c r="P622" s="175">
        <v>0.22</v>
      </c>
      <c r="Q622" s="270"/>
      <c r="R622" s="270"/>
      <c r="S622" s="270"/>
      <c r="T622" s="270"/>
      <c r="U622" s="270"/>
    </row>
    <row r="623" spans="1:21" x14ac:dyDescent="0.25">
      <c r="A623" s="264" t="s">
        <v>430</v>
      </c>
      <c r="B623" s="265"/>
      <c r="C623" s="266" t="s">
        <v>1139</v>
      </c>
      <c r="D623" s="267"/>
      <c r="E623" s="267"/>
      <c r="F623" s="32" t="s">
        <v>1813</v>
      </c>
      <c r="G623" s="269">
        <v>0.21</v>
      </c>
      <c r="H623" s="268"/>
      <c r="I623" s="27">
        <v>0.21</v>
      </c>
      <c r="J623" s="268"/>
      <c r="K623" s="268"/>
      <c r="L623" s="268"/>
      <c r="M623" s="268"/>
      <c r="N623" s="268"/>
      <c r="O623" s="268"/>
      <c r="P623" s="175">
        <v>0.21</v>
      </c>
      <c r="Q623" s="270"/>
      <c r="R623" s="270"/>
      <c r="S623" s="270"/>
      <c r="T623" s="270"/>
      <c r="U623" s="270"/>
    </row>
    <row r="624" spans="1:21" s="35" customFormat="1" ht="14.25" x14ac:dyDescent="0.25">
      <c r="A624" s="281"/>
      <c r="B624" s="282"/>
      <c r="C624" s="296" t="s">
        <v>1856</v>
      </c>
      <c r="D624" s="297"/>
      <c r="E624" s="297"/>
      <c r="F624" s="33"/>
      <c r="G624" s="285">
        <f>G618+G619+G620+G621+G622+G623</f>
        <v>3.47</v>
      </c>
      <c r="H624" s="286"/>
      <c r="I624" s="34">
        <f>I618+I619+I620+I621+I622+I623</f>
        <v>3.47</v>
      </c>
      <c r="J624" s="285">
        <f>J618+J619+J620+J621+J622+J623</f>
        <v>3.6999999999999997</v>
      </c>
      <c r="K624" s="286"/>
      <c r="L624" s="286"/>
      <c r="M624" s="286"/>
      <c r="N624" s="286"/>
      <c r="O624" s="286"/>
      <c r="P624" s="175">
        <f>P618+P619+P620+P621+P622+P623</f>
        <v>7.17</v>
      </c>
      <c r="Q624" s="270"/>
      <c r="R624" s="270"/>
      <c r="S624" s="270"/>
      <c r="T624" s="270"/>
      <c r="U624" s="270"/>
    </row>
    <row r="625" spans="1:21" hidden="1" x14ac:dyDescent="0.25">
      <c r="A625" s="279" t="s">
        <v>431</v>
      </c>
      <c r="B625" s="280"/>
      <c r="C625" s="280"/>
      <c r="D625" s="280"/>
      <c r="E625" s="280"/>
      <c r="F625" s="280"/>
      <c r="G625" s="280"/>
      <c r="H625" s="280"/>
      <c r="I625" s="280"/>
      <c r="J625" s="280"/>
      <c r="K625" s="280"/>
      <c r="L625" s="280"/>
      <c r="M625" s="280"/>
      <c r="N625" s="280"/>
      <c r="O625" s="280"/>
      <c r="P625" s="280"/>
      <c r="Q625" s="280"/>
      <c r="R625" s="280"/>
      <c r="S625" s="280"/>
      <c r="T625" s="280"/>
      <c r="U625" s="280"/>
    </row>
    <row r="626" spans="1:21" hidden="1" x14ac:dyDescent="0.25">
      <c r="A626" s="273">
        <v>1</v>
      </c>
      <c r="B626" s="274"/>
      <c r="C626" s="275" t="s">
        <v>1174</v>
      </c>
      <c r="D626" s="276"/>
      <c r="E626" s="276"/>
      <c r="F626" s="28"/>
      <c r="G626" s="277"/>
      <c r="H626" s="277"/>
      <c r="I626" s="29"/>
      <c r="J626" s="277"/>
      <c r="K626" s="277"/>
      <c r="L626" s="277"/>
      <c r="M626" s="277"/>
      <c r="N626" s="277"/>
      <c r="O626" s="277"/>
      <c r="P626" s="278"/>
      <c r="Q626" s="278"/>
      <c r="R626" s="278"/>
      <c r="S626" s="278"/>
      <c r="T626" s="278"/>
      <c r="U626" s="278"/>
    </row>
    <row r="627" spans="1:21" hidden="1" x14ac:dyDescent="0.25">
      <c r="A627" s="264" t="s">
        <v>53</v>
      </c>
      <c r="B627" s="265"/>
      <c r="C627" s="271" t="s">
        <v>1175</v>
      </c>
      <c r="D627" s="272"/>
      <c r="E627" s="272"/>
      <c r="F627" s="30"/>
      <c r="G627" s="268"/>
      <c r="H627" s="268"/>
      <c r="I627" s="31"/>
      <c r="J627" s="268"/>
      <c r="K627" s="268"/>
      <c r="L627" s="268"/>
      <c r="M627" s="268"/>
      <c r="N627" s="268"/>
      <c r="O627" s="268"/>
      <c r="P627" s="270"/>
      <c r="Q627" s="270"/>
      <c r="R627" s="270"/>
      <c r="S627" s="270"/>
      <c r="T627" s="270"/>
      <c r="U627" s="270"/>
    </row>
    <row r="628" spans="1:21" ht="22.5" hidden="1" x14ac:dyDescent="0.25">
      <c r="A628" s="264" t="s">
        <v>136</v>
      </c>
      <c r="B628" s="265"/>
      <c r="C628" s="266" t="s">
        <v>1176</v>
      </c>
      <c r="D628" s="267"/>
      <c r="E628" s="267"/>
      <c r="F628" s="32" t="s">
        <v>1817</v>
      </c>
      <c r="G628" s="269">
        <v>0.81</v>
      </c>
      <c r="H628" s="268"/>
      <c r="I628" s="27">
        <v>0.81</v>
      </c>
      <c r="J628" s="268"/>
      <c r="K628" s="268"/>
      <c r="L628" s="268"/>
      <c r="M628" s="268"/>
      <c r="N628" s="268"/>
      <c r="O628" s="268"/>
      <c r="P628" s="175">
        <v>0.81</v>
      </c>
      <c r="Q628" s="270"/>
      <c r="R628" s="270"/>
      <c r="S628" s="270"/>
      <c r="T628" s="270"/>
      <c r="U628" s="270"/>
    </row>
    <row r="629" spans="1:21" ht="22.5" hidden="1" x14ac:dyDescent="0.25">
      <c r="A629" s="264" t="s">
        <v>144</v>
      </c>
      <c r="B629" s="265"/>
      <c r="C629" s="266" t="s">
        <v>1177</v>
      </c>
      <c r="D629" s="267"/>
      <c r="E629" s="267"/>
      <c r="F629" s="32" t="s">
        <v>1817</v>
      </c>
      <c r="G629" s="269">
        <v>0.55000000000000004</v>
      </c>
      <c r="H629" s="268"/>
      <c r="I629" s="27">
        <v>0.55000000000000004</v>
      </c>
      <c r="J629" s="268"/>
      <c r="K629" s="268"/>
      <c r="L629" s="268"/>
      <c r="M629" s="268"/>
      <c r="N629" s="268"/>
      <c r="O629" s="268"/>
      <c r="P629" s="175">
        <v>0.55000000000000004</v>
      </c>
      <c r="Q629" s="270"/>
      <c r="R629" s="270"/>
      <c r="S629" s="270"/>
      <c r="T629" s="270"/>
      <c r="U629" s="270"/>
    </row>
    <row r="630" spans="1:21" hidden="1" x14ac:dyDescent="0.25">
      <c r="A630" s="264" t="s">
        <v>54</v>
      </c>
      <c r="B630" s="265"/>
      <c r="C630" s="271" t="s">
        <v>1178</v>
      </c>
      <c r="D630" s="272"/>
      <c r="E630" s="272"/>
      <c r="F630" s="30"/>
      <c r="G630" s="268"/>
      <c r="H630" s="268"/>
      <c r="I630" s="31"/>
      <c r="J630" s="268"/>
      <c r="K630" s="268"/>
      <c r="L630" s="268"/>
      <c r="M630" s="268"/>
      <c r="N630" s="268"/>
      <c r="O630" s="268"/>
      <c r="P630" s="270"/>
      <c r="Q630" s="270"/>
      <c r="R630" s="270"/>
      <c r="S630" s="270"/>
      <c r="T630" s="270"/>
      <c r="U630" s="270"/>
    </row>
    <row r="631" spans="1:21" ht="22.5" hidden="1" x14ac:dyDescent="0.25">
      <c r="A631" s="264" t="s">
        <v>153</v>
      </c>
      <c r="B631" s="265"/>
      <c r="C631" s="266" t="s">
        <v>1179</v>
      </c>
      <c r="D631" s="267"/>
      <c r="E631" s="267"/>
      <c r="F631" s="32" t="s">
        <v>1817</v>
      </c>
      <c r="G631" s="269">
        <v>2.76</v>
      </c>
      <c r="H631" s="268"/>
      <c r="I631" s="27">
        <v>2.76</v>
      </c>
      <c r="J631" s="268"/>
      <c r="K631" s="268"/>
      <c r="L631" s="268"/>
      <c r="M631" s="268"/>
      <c r="N631" s="268"/>
      <c r="O631" s="268"/>
      <c r="P631" s="175">
        <v>2.76</v>
      </c>
      <c r="Q631" s="270"/>
      <c r="R631" s="270"/>
      <c r="S631" s="270"/>
      <c r="T631" s="270"/>
      <c r="U631" s="270"/>
    </row>
    <row r="632" spans="1:21" ht="22.5" hidden="1" x14ac:dyDescent="0.25">
      <c r="A632" s="264" t="s">
        <v>432</v>
      </c>
      <c r="B632" s="265"/>
      <c r="C632" s="266" t="s">
        <v>1176</v>
      </c>
      <c r="D632" s="267"/>
      <c r="E632" s="267"/>
      <c r="F632" s="32" t="s">
        <v>1817</v>
      </c>
      <c r="G632" s="269">
        <v>0.81</v>
      </c>
      <c r="H632" s="268"/>
      <c r="I632" s="27">
        <v>0.81</v>
      </c>
      <c r="J632" s="268"/>
      <c r="K632" s="268"/>
      <c r="L632" s="268"/>
      <c r="M632" s="268"/>
      <c r="N632" s="268"/>
      <c r="O632" s="268"/>
      <c r="P632" s="175">
        <v>0.81</v>
      </c>
      <c r="Q632" s="270"/>
      <c r="R632" s="270"/>
      <c r="S632" s="270"/>
      <c r="T632" s="270"/>
      <c r="U632" s="270"/>
    </row>
    <row r="633" spans="1:21" hidden="1" x14ac:dyDescent="0.25">
      <c r="A633" s="264" t="s">
        <v>55</v>
      </c>
      <c r="B633" s="265"/>
      <c r="C633" s="271" t="s">
        <v>1180</v>
      </c>
      <c r="D633" s="272"/>
      <c r="E633" s="272"/>
      <c r="F633" s="30"/>
      <c r="G633" s="268"/>
      <c r="H633" s="268"/>
      <c r="I633" s="31"/>
      <c r="J633" s="268"/>
      <c r="K633" s="268"/>
      <c r="L633" s="268"/>
      <c r="M633" s="268"/>
      <c r="N633" s="268"/>
      <c r="O633" s="268"/>
      <c r="P633" s="270"/>
      <c r="Q633" s="270"/>
      <c r="R633" s="270"/>
      <c r="S633" s="270"/>
      <c r="T633" s="270"/>
      <c r="U633" s="270"/>
    </row>
    <row r="634" spans="1:21" ht="22.5" hidden="1" x14ac:dyDescent="0.25">
      <c r="A634" s="264" t="s">
        <v>157</v>
      </c>
      <c r="B634" s="265"/>
      <c r="C634" s="266" t="s">
        <v>1181</v>
      </c>
      <c r="D634" s="267"/>
      <c r="E634" s="267"/>
      <c r="F634" s="32" t="s">
        <v>1817</v>
      </c>
      <c r="G634" s="269">
        <v>1.82</v>
      </c>
      <c r="H634" s="268"/>
      <c r="I634" s="27">
        <v>1.82</v>
      </c>
      <c r="J634" s="268"/>
      <c r="K634" s="268"/>
      <c r="L634" s="268"/>
      <c r="M634" s="268"/>
      <c r="N634" s="268"/>
      <c r="O634" s="268"/>
      <c r="P634" s="175">
        <v>1.82</v>
      </c>
      <c r="Q634" s="270"/>
      <c r="R634" s="270"/>
      <c r="S634" s="270"/>
      <c r="T634" s="270"/>
      <c r="U634" s="270"/>
    </row>
    <row r="635" spans="1:21" ht="22.5" hidden="1" x14ac:dyDescent="0.25">
      <c r="A635" s="264" t="s">
        <v>160</v>
      </c>
      <c r="B635" s="265"/>
      <c r="C635" s="266" t="s">
        <v>1182</v>
      </c>
      <c r="D635" s="267"/>
      <c r="E635" s="267"/>
      <c r="F635" s="32" t="s">
        <v>1817</v>
      </c>
      <c r="G635" s="269">
        <v>1.87</v>
      </c>
      <c r="H635" s="268"/>
      <c r="I635" s="27">
        <v>1.87</v>
      </c>
      <c r="J635" s="268"/>
      <c r="K635" s="268"/>
      <c r="L635" s="268"/>
      <c r="M635" s="268"/>
      <c r="N635" s="268"/>
      <c r="O635" s="268"/>
      <c r="P635" s="175">
        <v>1.87</v>
      </c>
      <c r="Q635" s="270"/>
      <c r="R635" s="270"/>
      <c r="S635" s="270"/>
      <c r="T635" s="270"/>
      <c r="U635" s="270"/>
    </row>
    <row r="636" spans="1:21" hidden="1" x14ac:dyDescent="0.25">
      <c r="A636" s="279" t="s">
        <v>433</v>
      </c>
      <c r="B636" s="280"/>
      <c r="C636" s="280"/>
      <c r="D636" s="280"/>
      <c r="E636" s="280"/>
      <c r="F636" s="280"/>
      <c r="G636" s="280"/>
      <c r="H636" s="280"/>
      <c r="I636" s="280"/>
      <c r="J636" s="280"/>
      <c r="K636" s="280"/>
      <c r="L636" s="280"/>
      <c r="M636" s="280"/>
      <c r="N636" s="280"/>
      <c r="O636" s="280"/>
      <c r="P636" s="280"/>
      <c r="Q636" s="280"/>
      <c r="R636" s="280"/>
      <c r="S636" s="280"/>
      <c r="T636" s="280"/>
      <c r="U636" s="280"/>
    </row>
    <row r="637" spans="1:21" hidden="1" x14ac:dyDescent="0.25">
      <c r="A637" s="273">
        <v>1</v>
      </c>
      <c r="B637" s="274"/>
      <c r="C637" s="271" t="s">
        <v>1183</v>
      </c>
      <c r="D637" s="272"/>
      <c r="E637" s="272"/>
      <c r="F637" s="26" t="s">
        <v>1834</v>
      </c>
      <c r="G637" s="269">
        <v>5.04</v>
      </c>
      <c r="H637" s="268"/>
      <c r="I637" s="27">
        <v>6.05</v>
      </c>
      <c r="J637" s="268"/>
      <c r="K637" s="268"/>
      <c r="L637" s="268"/>
      <c r="M637" s="268"/>
      <c r="N637" s="268"/>
      <c r="O637" s="268"/>
      <c r="P637" s="175">
        <v>6.05</v>
      </c>
      <c r="Q637" s="270"/>
      <c r="R637" s="270"/>
      <c r="S637" s="270"/>
      <c r="T637" s="270"/>
      <c r="U637" s="270"/>
    </row>
    <row r="638" spans="1:21" hidden="1" x14ac:dyDescent="0.25">
      <c r="A638" s="273">
        <v>2</v>
      </c>
      <c r="B638" s="274"/>
      <c r="C638" s="271" t="s">
        <v>1184</v>
      </c>
      <c r="D638" s="272"/>
      <c r="E638" s="272"/>
      <c r="F638" s="26" t="s">
        <v>1834</v>
      </c>
      <c r="G638" s="269">
        <v>4.22</v>
      </c>
      <c r="H638" s="268"/>
      <c r="I638" s="27">
        <v>5.07</v>
      </c>
      <c r="J638" s="268"/>
      <c r="K638" s="268"/>
      <c r="L638" s="268"/>
      <c r="M638" s="268"/>
      <c r="N638" s="268"/>
      <c r="O638" s="268"/>
      <c r="P638" s="175">
        <v>5.07</v>
      </c>
      <c r="Q638" s="270"/>
      <c r="R638" s="270"/>
      <c r="S638" s="270"/>
      <c r="T638" s="270"/>
      <c r="U638" s="270"/>
    </row>
    <row r="639" spans="1:21" hidden="1" x14ac:dyDescent="0.25">
      <c r="A639" s="279" t="s">
        <v>434</v>
      </c>
      <c r="B639" s="280"/>
      <c r="C639" s="280"/>
      <c r="D639" s="280"/>
      <c r="E639" s="280"/>
      <c r="F639" s="280"/>
      <c r="G639" s="280"/>
      <c r="H639" s="280"/>
      <c r="I639" s="280"/>
      <c r="J639" s="280"/>
      <c r="K639" s="280"/>
      <c r="L639" s="280"/>
      <c r="M639" s="280"/>
      <c r="N639" s="280"/>
      <c r="O639" s="280"/>
      <c r="P639" s="280"/>
      <c r="Q639" s="280"/>
      <c r="R639" s="280"/>
      <c r="S639" s="280"/>
      <c r="T639" s="280"/>
      <c r="U639" s="280"/>
    </row>
    <row r="640" spans="1:21" hidden="1" x14ac:dyDescent="0.25">
      <c r="A640" s="273">
        <v>1</v>
      </c>
      <c r="B640" s="274"/>
      <c r="C640" s="271" t="s">
        <v>1185</v>
      </c>
      <c r="D640" s="272"/>
      <c r="E640" s="272"/>
      <c r="F640" s="26" t="s">
        <v>1819</v>
      </c>
      <c r="G640" s="269">
        <v>0.95</v>
      </c>
      <c r="H640" s="268"/>
      <c r="I640" s="27">
        <v>0.95</v>
      </c>
      <c r="J640" s="269">
        <v>1.59</v>
      </c>
      <c r="K640" s="268"/>
      <c r="L640" s="268"/>
      <c r="M640" s="268"/>
      <c r="N640" s="268"/>
      <c r="O640" s="268"/>
      <c r="P640" s="175">
        <v>2.54</v>
      </c>
      <c r="Q640" s="270"/>
      <c r="R640" s="270"/>
      <c r="S640" s="270"/>
      <c r="T640" s="270"/>
      <c r="U640" s="270"/>
    </row>
    <row r="641" spans="1:21" hidden="1" x14ac:dyDescent="0.25">
      <c r="A641" s="273">
        <v>2</v>
      </c>
      <c r="B641" s="274"/>
      <c r="C641" s="275" t="s">
        <v>1186</v>
      </c>
      <c r="D641" s="276"/>
      <c r="E641" s="276"/>
      <c r="F641" s="28"/>
      <c r="G641" s="277"/>
      <c r="H641" s="277"/>
      <c r="I641" s="29"/>
      <c r="J641" s="277"/>
      <c r="K641" s="277"/>
      <c r="L641" s="277"/>
      <c r="M641" s="277"/>
      <c r="N641" s="277"/>
      <c r="O641" s="277"/>
      <c r="P641" s="278"/>
      <c r="Q641" s="278"/>
      <c r="R641" s="278"/>
      <c r="S641" s="278"/>
      <c r="T641" s="278"/>
      <c r="U641" s="278"/>
    </row>
    <row r="642" spans="1:21" ht="22.5" hidden="1" x14ac:dyDescent="0.25">
      <c r="A642" s="264" t="s">
        <v>61</v>
      </c>
      <c r="B642" s="265"/>
      <c r="C642" s="266" t="s">
        <v>1187</v>
      </c>
      <c r="D642" s="267"/>
      <c r="E642" s="267"/>
      <c r="F642" s="32" t="s">
        <v>1817</v>
      </c>
      <c r="G642" s="269">
        <v>3.32</v>
      </c>
      <c r="H642" s="268"/>
      <c r="I642" s="27">
        <v>3.32</v>
      </c>
      <c r="J642" s="269">
        <v>2.75</v>
      </c>
      <c r="K642" s="268"/>
      <c r="L642" s="268"/>
      <c r="M642" s="268"/>
      <c r="N642" s="268"/>
      <c r="O642" s="268"/>
      <c r="P642" s="175">
        <v>6.07</v>
      </c>
      <c r="Q642" s="270"/>
      <c r="R642" s="270"/>
      <c r="S642" s="270"/>
      <c r="T642" s="270"/>
      <c r="U642" s="270"/>
    </row>
    <row r="643" spans="1:21" ht="22.5" hidden="1" x14ac:dyDescent="0.25">
      <c r="A643" s="264" t="s">
        <v>62</v>
      </c>
      <c r="B643" s="265"/>
      <c r="C643" s="266" t="s">
        <v>1188</v>
      </c>
      <c r="D643" s="267"/>
      <c r="E643" s="267"/>
      <c r="F643" s="32" t="s">
        <v>1817</v>
      </c>
      <c r="G643" s="269">
        <v>5.22</v>
      </c>
      <c r="H643" s="268"/>
      <c r="I643" s="27">
        <v>5.22</v>
      </c>
      <c r="J643" s="269">
        <v>2.75</v>
      </c>
      <c r="K643" s="268"/>
      <c r="L643" s="268"/>
      <c r="M643" s="268"/>
      <c r="N643" s="268"/>
      <c r="O643" s="268"/>
      <c r="P643" s="175">
        <v>7.97</v>
      </c>
      <c r="Q643" s="270"/>
      <c r="R643" s="270"/>
      <c r="S643" s="270"/>
      <c r="T643" s="270"/>
      <c r="U643" s="270"/>
    </row>
    <row r="644" spans="1:21" ht="22.5" hidden="1" x14ac:dyDescent="0.25">
      <c r="A644" s="264" t="s">
        <v>63</v>
      </c>
      <c r="B644" s="265"/>
      <c r="C644" s="266" t="s">
        <v>1189</v>
      </c>
      <c r="D644" s="267"/>
      <c r="E644" s="267"/>
      <c r="F644" s="32" t="s">
        <v>1817</v>
      </c>
      <c r="G644" s="269">
        <v>9.01</v>
      </c>
      <c r="H644" s="268"/>
      <c r="I644" s="27">
        <v>9.01</v>
      </c>
      <c r="J644" s="269">
        <v>2.75</v>
      </c>
      <c r="K644" s="268"/>
      <c r="L644" s="268"/>
      <c r="M644" s="268"/>
      <c r="N644" s="268"/>
      <c r="O644" s="268"/>
      <c r="P644" s="175">
        <v>11.76</v>
      </c>
      <c r="Q644" s="270"/>
      <c r="R644" s="270"/>
      <c r="S644" s="270"/>
      <c r="T644" s="270"/>
      <c r="U644" s="270"/>
    </row>
    <row r="645" spans="1:21" hidden="1" x14ac:dyDescent="0.25">
      <c r="A645" s="273">
        <v>3</v>
      </c>
      <c r="B645" s="274"/>
      <c r="C645" s="271" t="s">
        <v>1190</v>
      </c>
      <c r="D645" s="272"/>
      <c r="E645" s="272"/>
      <c r="F645" s="26" t="s">
        <v>1819</v>
      </c>
      <c r="G645" s="269">
        <v>0.66</v>
      </c>
      <c r="H645" s="268"/>
      <c r="I645" s="27">
        <v>0.66</v>
      </c>
      <c r="J645" s="269">
        <v>1.58</v>
      </c>
      <c r="K645" s="268"/>
      <c r="L645" s="268"/>
      <c r="M645" s="268"/>
      <c r="N645" s="268"/>
      <c r="O645" s="268"/>
      <c r="P645" s="175">
        <v>2.2400000000000002</v>
      </c>
      <c r="Q645" s="270"/>
      <c r="R645" s="270"/>
      <c r="S645" s="270"/>
      <c r="T645" s="270"/>
      <c r="U645" s="270"/>
    </row>
    <row r="646" spans="1:21" hidden="1" x14ac:dyDescent="0.25">
      <c r="A646" s="273">
        <v>4</v>
      </c>
      <c r="B646" s="274"/>
      <c r="C646" s="271" t="s">
        <v>1191</v>
      </c>
      <c r="D646" s="272"/>
      <c r="E646" s="272"/>
      <c r="F646" s="26" t="s">
        <v>1819</v>
      </c>
      <c r="G646" s="269">
        <v>1.42</v>
      </c>
      <c r="H646" s="268"/>
      <c r="I646" s="27">
        <v>1.42</v>
      </c>
      <c r="J646" s="269">
        <v>2.2200000000000002</v>
      </c>
      <c r="K646" s="268"/>
      <c r="L646" s="268"/>
      <c r="M646" s="268"/>
      <c r="N646" s="268"/>
      <c r="O646" s="268"/>
      <c r="P646" s="175">
        <v>3.64</v>
      </c>
      <c r="Q646" s="270"/>
      <c r="R646" s="270"/>
      <c r="S646" s="270"/>
      <c r="T646" s="270"/>
      <c r="U646" s="270"/>
    </row>
    <row r="647" spans="1:21" hidden="1" x14ac:dyDescent="0.25">
      <c r="A647" s="273">
        <v>5</v>
      </c>
      <c r="B647" s="274"/>
      <c r="C647" s="271" t="s">
        <v>1192</v>
      </c>
      <c r="D647" s="272"/>
      <c r="E647" s="272"/>
      <c r="F647" s="26" t="s">
        <v>1819</v>
      </c>
      <c r="G647" s="269">
        <v>0.66</v>
      </c>
      <c r="H647" s="268"/>
      <c r="I647" s="27">
        <v>0.66</v>
      </c>
      <c r="J647" s="269">
        <v>1.58</v>
      </c>
      <c r="K647" s="268"/>
      <c r="L647" s="268"/>
      <c r="M647" s="268"/>
      <c r="N647" s="268"/>
      <c r="O647" s="268"/>
      <c r="P647" s="175">
        <v>2.2400000000000002</v>
      </c>
      <c r="Q647" s="270"/>
      <c r="R647" s="270"/>
      <c r="S647" s="270"/>
      <c r="T647" s="270"/>
      <c r="U647" s="270"/>
    </row>
    <row r="648" spans="1:21" hidden="1" x14ac:dyDescent="0.25">
      <c r="A648" s="273">
        <v>6</v>
      </c>
      <c r="B648" s="274"/>
      <c r="C648" s="271" t="s">
        <v>1193</v>
      </c>
      <c r="D648" s="272"/>
      <c r="E648" s="272"/>
      <c r="F648" s="26" t="s">
        <v>1819</v>
      </c>
      <c r="G648" s="269">
        <v>6.67</v>
      </c>
      <c r="H648" s="268"/>
      <c r="I648" s="27">
        <v>6.67</v>
      </c>
      <c r="J648" s="269">
        <v>2.82</v>
      </c>
      <c r="K648" s="268"/>
      <c r="L648" s="268"/>
      <c r="M648" s="268"/>
      <c r="N648" s="268"/>
      <c r="O648" s="268"/>
      <c r="P648" s="175">
        <v>9.49</v>
      </c>
      <c r="Q648" s="270"/>
      <c r="R648" s="270"/>
      <c r="S648" s="270"/>
      <c r="T648" s="270"/>
      <c r="U648" s="270"/>
    </row>
    <row r="649" spans="1:21" hidden="1" x14ac:dyDescent="0.25">
      <c r="A649" s="273">
        <v>7</v>
      </c>
      <c r="B649" s="274"/>
      <c r="C649" s="275" t="s">
        <v>1194</v>
      </c>
      <c r="D649" s="276"/>
      <c r="E649" s="276"/>
      <c r="F649" s="28"/>
      <c r="G649" s="277"/>
      <c r="H649" s="277"/>
      <c r="I649" s="29"/>
      <c r="J649" s="277"/>
      <c r="K649" s="277"/>
      <c r="L649" s="277"/>
      <c r="M649" s="277"/>
      <c r="N649" s="277"/>
      <c r="O649" s="277"/>
      <c r="P649" s="278"/>
      <c r="Q649" s="278"/>
      <c r="R649" s="278"/>
      <c r="S649" s="278"/>
      <c r="T649" s="278"/>
      <c r="U649" s="278"/>
    </row>
    <row r="650" spans="1:21" ht="22.5" hidden="1" x14ac:dyDescent="0.25">
      <c r="A650" s="264" t="s">
        <v>37</v>
      </c>
      <c r="B650" s="265"/>
      <c r="C650" s="266" t="s">
        <v>1195</v>
      </c>
      <c r="D650" s="267"/>
      <c r="E650" s="267"/>
      <c r="F650" s="32" t="s">
        <v>1817</v>
      </c>
      <c r="G650" s="269">
        <v>1.9</v>
      </c>
      <c r="H650" s="268"/>
      <c r="I650" s="27">
        <v>1.9</v>
      </c>
      <c r="J650" s="269">
        <v>10.220000000000001</v>
      </c>
      <c r="K650" s="268"/>
      <c r="L650" s="268"/>
      <c r="M650" s="268"/>
      <c r="N650" s="268"/>
      <c r="O650" s="268"/>
      <c r="P650" s="175">
        <v>12.12</v>
      </c>
      <c r="Q650" s="270"/>
      <c r="R650" s="270"/>
      <c r="S650" s="270"/>
      <c r="T650" s="270"/>
      <c r="U650" s="270"/>
    </row>
    <row r="651" spans="1:21" ht="22.5" hidden="1" x14ac:dyDescent="0.25">
      <c r="A651" s="264" t="s">
        <v>38</v>
      </c>
      <c r="B651" s="265"/>
      <c r="C651" s="266" t="s">
        <v>1196</v>
      </c>
      <c r="D651" s="267"/>
      <c r="E651" s="267"/>
      <c r="F651" s="32" t="s">
        <v>1817</v>
      </c>
      <c r="G651" s="269">
        <v>0.95</v>
      </c>
      <c r="H651" s="268"/>
      <c r="I651" s="27">
        <v>0.95</v>
      </c>
      <c r="J651" s="269">
        <v>2.96</v>
      </c>
      <c r="K651" s="268"/>
      <c r="L651" s="268"/>
      <c r="M651" s="268"/>
      <c r="N651" s="268"/>
      <c r="O651" s="268"/>
      <c r="P651" s="175">
        <v>3.91</v>
      </c>
      <c r="Q651" s="270"/>
      <c r="R651" s="270"/>
      <c r="S651" s="270"/>
      <c r="T651" s="270"/>
      <c r="U651" s="270"/>
    </row>
    <row r="652" spans="1:21" ht="22.5" hidden="1" x14ac:dyDescent="0.25">
      <c r="A652" s="264" t="s">
        <v>435</v>
      </c>
      <c r="B652" s="265"/>
      <c r="C652" s="266" t="s">
        <v>1197</v>
      </c>
      <c r="D652" s="267"/>
      <c r="E652" s="267"/>
      <c r="F652" s="32" t="s">
        <v>1817</v>
      </c>
      <c r="G652" s="269">
        <v>5.69</v>
      </c>
      <c r="H652" s="268"/>
      <c r="I652" s="27">
        <v>5.69</v>
      </c>
      <c r="J652" s="269">
        <v>3.77</v>
      </c>
      <c r="K652" s="268"/>
      <c r="L652" s="268"/>
      <c r="M652" s="268"/>
      <c r="N652" s="268"/>
      <c r="O652" s="268"/>
      <c r="P652" s="175">
        <v>9.4600000000000009</v>
      </c>
      <c r="Q652" s="270"/>
      <c r="R652" s="270"/>
      <c r="S652" s="270"/>
      <c r="T652" s="270"/>
      <c r="U652" s="270"/>
    </row>
    <row r="653" spans="1:21" ht="22.5" hidden="1" x14ac:dyDescent="0.25">
      <c r="A653" s="264" t="s">
        <v>436</v>
      </c>
      <c r="B653" s="265"/>
      <c r="C653" s="266" t="s">
        <v>1198</v>
      </c>
      <c r="D653" s="267"/>
      <c r="E653" s="267"/>
      <c r="F653" s="32" t="s">
        <v>1817</v>
      </c>
      <c r="G653" s="269">
        <v>0.95</v>
      </c>
      <c r="H653" s="268"/>
      <c r="I653" s="27">
        <v>0.95</v>
      </c>
      <c r="J653" s="269">
        <v>2.96</v>
      </c>
      <c r="K653" s="268"/>
      <c r="L653" s="268"/>
      <c r="M653" s="268"/>
      <c r="N653" s="268"/>
      <c r="O653" s="268"/>
      <c r="P653" s="175">
        <v>3.91</v>
      </c>
      <c r="Q653" s="270"/>
      <c r="R653" s="270"/>
      <c r="S653" s="270"/>
      <c r="T653" s="270"/>
      <c r="U653" s="270"/>
    </row>
    <row r="654" spans="1:21" hidden="1" x14ac:dyDescent="0.25">
      <c r="A654" s="273">
        <v>8</v>
      </c>
      <c r="B654" s="274"/>
      <c r="C654" s="271" t="s">
        <v>1199</v>
      </c>
      <c r="D654" s="272"/>
      <c r="E654" s="272"/>
      <c r="F654" s="26" t="s">
        <v>1819</v>
      </c>
      <c r="G654" s="269">
        <v>0.66</v>
      </c>
      <c r="H654" s="268"/>
      <c r="I654" s="27">
        <v>0.66</v>
      </c>
      <c r="J654" s="269">
        <v>0.46</v>
      </c>
      <c r="K654" s="268"/>
      <c r="L654" s="268"/>
      <c r="M654" s="268"/>
      <c r="N654" s="268"/>
      <c r="O654" s="268"/>
      <c r="P654" s="175">
        <v>1.1200000000000001</v>
      </c>
      <c r="Q654" s="270"/>
      <c r="R654" s="270"/>
      <c r="S654" s="270"/>
      <c r="T654" s="270"/>
      <c r="U654" s="270"/>
    </row>
    <row r="655" spans="1:21" hidden="1" x14ac:dyDescent="0.25">
      <c r="A655" s="279" t="s">
        <v>437</v>
      </c>
      <c r="B655" s="280"/>
      <c r="C655" s="280"/>
      <c r="D655" s="280"/>
      <c r="E655" s="280"/>
      <c r="F655" s="280"/>
      <c r="G655" s="280"/>
      <c r="H655" s="280"/>
      <c r="I655" s="280"/>
      <c r="J655" s="280"/>
      <c r="K655" s="280"/>
      <c r="L655" s="280"/>
      <c r="M655" s="280"/>
      <c r="N655" s="280"/>
      <c r="O655" s="280"/>
      <c r="P655" s="280"/>
      <c r="Q655" s="280"/>
      <c r="R655" s="280"/>
      <c r="S655" s="280"/>
      <c r="T655" s="280"/>
      <c r="U655" s="280"/>
    </row>
    <row r="656" spans="1:21" hidden="1" x14ac:dyDescent="0.25">
      <c r="A656" s="273">
        <v>1</v>
      </c>
      <c r="B656" s="274"/>
      <c r="C656" s="275" t="s">
        <v>1200</v>
      </c>
      <c r="D656" s="276"/>
      <c r="E656" s="276"/>
      <c r="F656" s="28"/>
      <c r="G656" s="277"/>
      <c r="H656" s="277"/>
      <c r="I656" s="29"/>
      <c r="J656" s="277"/>
      <c r="K656" s="277"/>
      <c r="L656" s="277"/>
      <c r="M656" s="277"/>
      <c r="N656" s="277"/>
      <c r="O656" s="277"/>
      <c r="P656" s="278"/>
      <c r="Q656" s="278"/>
      <c r="R656" s="278"/>
      <c r="S656" s="278"/>
      <c r="T656" s="278"/>
      <c r="U656" s="278"/>
    </row>
    <row r="657" spans="1:21" hidden="1" x14ac:dyDescent="0.25">
      <c r="A657" s="281" t="s">
        <v>53</v>
      </c>
      <c r="B657" s="282"/>
      <c r="C657" s="283" t="s">
        <v>1201</v>
      </c>
      <c r="D657" s="284"/>
      <c r="E657" s="284"/>
      <c r="F657" s="30"/>
      <c r="G657" s="268"/>
      <c r="H657" s="268"/>
      <c r="I657" s="31"/>
      <c r="J657" s="268"/>
      <c r="K657" s="268"/>
      <c r="L657" s="268"/>
      <c r="M657" s="268"/>
      <c r="N657" s="268"/>
      <c r="O657" s="268"/>
      <c r="P657" s="270"/>
      <c r="Q657" s="270"/>
      <c r="R657" s="270"/>
      <c r="S657" s="270"/>
      <c r="T657" s="270"/>
      <c r="U657" s="270"/>
    </row>
    <row r="658" spans="1:21" ht="22.5" hidden="1" x14ac:dyDescent="0.25">
      <c r="A658" s="264" t="s">
        <v>136</v>
      </c>
      <c r="B658" s="265"/>
      <c r="C658" s="266" t="s">
        <v>1202</v>
      </c>
      <c r="D658" s="267"/>
      <c r="E658" s="267"/>
      <c r="F658" s="32" t="s">
        <v>1817</v>
      </c>
      <c r="G658" s="269">
        <v>0.68</v>
      </c>
      <c r="H658" s="268"/>
      <c r="I658" s="27">
        <v>0.68</v>
      </c>
      <c r="J658" s="269">
        <v>0.48</v>
      </c>
      <c r="K658" s="268"/>
      <c r="L658" s="268"/>
      <c r="M658" s="268"/>
      <c r="N658" s="268"/>
      <c r="O658" s="268"/>
      <c r="P658" s="175">
        <v>1.1599999999999999</v>
      </c>
      <c r="Q658" s="270"/>
      <c r="R658" s="270"/>
      <c r="S658" s="270"/>
      <c r="T658" s="270"/>
      <c r="U658" s="270"/>
    </row>
    <row r="659" spans="1:21" ht="22.5" hidden="1" x14ac:dyDescent="0.25">
      <c r="A659" s="264" t="s">
        <v>144</v>
      </c>
      <c r="B659" s="265"/>
      <c r="C659" s="266" t="s">
        <v>1203</v>
      </c>
      <c r="D659" s="267"/>
      <c r="E659" s="267"/>
      <c r="F659" s="32" t="s">
        <v>1835</v>
      </c>
      <c r="G659" s="269">
        <v>0.3</v>
      </c>
      <c r="H659" s="268"/>
      <c r="I659" s="27">
        <v>0.3</v>
      </c>
      <c r="J659" s="268"/>
      <c r="K659" s="268"/>
      <c r="L659" s="268"/>
      <c r="M659" s="268"/>
      <c r="N659" s="268"/>
      <c r="O659" s="268"/>
      <c r="P659" s="175">
        <v>0.3</v>
      </c>
      <c r="Q659" s="270"/>
      <c r="R659" s="270"/>
      <c r="S659" s="270"/>
      <c r="T659" s="270"/>
      <c r="U659" s="270"/>
    </row>
    <row r="660" spans="1:21" s="35" customFormat="1" ht="14.25" hidden="1" x14ac:dyDescent="0.25">
      <c r="A660" s="281"/>
      <c r="B660" s="282"/>
      <c r="C660" s="283" t="s">
        <v>1856</v>
      </c>
      <c r="D660" s="284"/>
      <c r="E660" s="284"/>
      <c r="F660" s="38"/>
      <c r="G660" s="285">
        <f>G658+G659</f>
        <v>0.98</v>
      </c>
      <c r="H660" s="286"/>
      <c r="I660" s="34">
        <f>I658+I659</f>
        <v>0.98</v>
      </c>
      <c r="J660" s="285">
        <f>J658+J659</f>
        <v>0.48</v>
      </c>
      <c r="K660" s="286"/>
      <c r="L660" s="286"/>
      <c r="M660" s="286"/>
      <c r="N660" s="286"/>
      <c r="O660" s="286"/>
      <c r="P660" s="175">
        <f>P658+P659</f>
        <v>1.46</v>
      </c>
      <c r="Q660" s="270"/>
      <c r="R660" s="270"/>
      <c r="S660" s="270"/>
      <c r="T660" s="270"/>
      <c r="U660" s="270"/>
    </row>
    <row r="661" spans="1:21" hidden="1" x14ac:dyDescent="0.25">
      <c r="A661" s="281" t="s">
        <v>54</v>
      </c>
      <c r="B661" s="282"/>
      <c r="C661" s="283" t="s">
        <v>1204</v>
      </c>
      <c r="D661" s="284"/>
      <c r="E661" s="284"/>
      <c r="F661" s="30"/>
      <c r="G661" s="268"/>
      <c r="H661" s="268"/>
      <c r="I661" s="31"/>
      <c r="J661" s="268"/>
      <c r="K661" s="268"/>
      <c r="L661" s="268"/>
      <c r="M661" s="268"/>
      <c r="N661" s="268"/>
      <c r="O661" s="268"/>
      <c r="P661" s="270"/>
      <c r="Q661" s="270"/>
      <c r="R661" s="270"/>
      <c r="S661" s="270"/>
      <c r="T661" s="270"/>
      <c r="U661" s="270"/>
    </row>
    <row r="662" spans="1:21" ht="22.5" hidden="1" x14ac:dyDescent="0.25">
      <c r="A662" s="264" t="s">
        <v>153</v>
      </c>
      <c r="B662" s="265"/>
      <c r="C662" s="266" t="s">
        <v>1204</v>
      </c>
      <c r="D662" s="267"/>
      <c r="E662" s="267"/>
      <c r="F662" s="32" t="s">
        <v>1817</v>
      </c>
      <c r="G662" s="269">
        <v>0.68</v>
      </c>
      <c r="H662" s="268"/>
      <c r="I662" s="27">
        <v>0.68</v>
      </c>
      <c r="J662" s="269">
        <v>0.48</v>
      </c>
      <c r="K662" s="268"/>
      <c r="L662" s="268"/>
      <c r="M662" s="268"/>
      <c r="N662" s="268"/>
      <c r="O662" s="268"/>
      <c r="P662" s="175">
        <v>1.1599999999999999</v>
      </c>
      <c r="Q662" s="270"/>
      <c r="R662" s="270"/>
      <c r="S662" s="270"/>
      <c r="T662" s="270"/>
      <c r="U662" s="270"/>
    </row>
    <row r="663" spans="1:21" ht="22.5" hidden="1" x14ac:dyDescent="0.25">
      <c r="A663" s="264" t="s">
        <v>432</v>
      </c>
      <c r="B663" s="265"/>
      <c r="C663" s="266" t="s">
        <v>1203</v>
      </c>
      <c r="D663" s="267"/>
      <c r="E663" s="267"/>
      <c r="F663" s="32" t="s">
        <v>1835</v>
      </c>
      <c r="G663" s="269">
        <v>0.3</v>
      </c>
      <c r="H663" s="268"/>
      <c r="I663" s="27">
        <v>0.3</v>
      </c>
      <c r="J663" s="268"/>
      <c r="K663" s="268"/>
      <c r="L663" s="268"/>
      <c r="M663" s="268"/>
      <c r="N663" s="268"/>
      <c r="O663" s="268"/>
      <c r="P663" s="175">
        <v>0.3</v>
      </c>
      <c r="Q663" s="270"/>
      <c r="R663" s="270"/>
      <c r="S663" s="270"/>
      <c r="T663" s="270"/>
      <c r="U663" s="270"/>
    </row>
    <row r="664" spans="1:21" s="35" customFormat="1" ht="14.25" hidden="1" x14ac:dyDescent="0.25">
      <c r="A664" s="281"/>
      <c r="B664" s="282"/>
      <c r="C664" s="283" t="s">
        <v>1856</v>
      </c>
      <c r="D664" s="284"/>
      <c r="E664" s="284"/>
      <c r="F664" s="38"/>
      <c r="G664" s="285">
        <f>G662+G663</f>
        <v>0.98</v>
      </c>
      <c r="H664" s="286"/>
      <c r="I664" s="34">
        <f>I662+I663</f>
        <v>0.98</v>
      </c>
      <c r="J664" s="285">
        <f>J662+J663</f>
        <v>0.48</v>
      </c>
      <c r="K664" s="286"/>
      <c r="L664" s="286"/>
      <c r="M664" s="286"/>
      <c r="N664" s="286"/>
      <c r="O664" s="286"/>
      <c r="P664" s="175">
        <f>P662+P663</f>
        <v>1.46</v>
      </c>
      <c r="Q664" s="270"/>
      <c r="R664" s="270"/>
      <c r="S664" s="270"/>
      <c r="T664" s="270"/>
      <c r="U664" s="270"/>
    </row>
    <row r="665" spans="1:21" hidden="1" x14ac:dyDescent="0.25">
      <c r="A665" s="281" t="s">
        <v>55</v>
      </c>
      <c r="B665" s="282"/>
      <c r="C665" s="283" t="s">
        <v>1205</v>
      </c>
      <c r="D665" s="284"/>
      <c r="E665" s="284"/>
      <c r="F665" s="30"/>
      <c r="G665" s="268"/>
      <c r="H665" s="268"/>
      <c r="I665" s="31"/>
      <c r="J665" s="268"/>
      <c r="K665" s="268"/>
      <c r="L665" s="268"/>
      <c r="M665" s="268"/>
      <c r="N665" s="268"/>
      <c r="O665" s="268"/>
      <c r="P665" s="270"/>
      <c r="Q665" s="270"/>
      <c r="R665" s="270"/>
      <c r="S665" s="270"/>
      <c r="T665" s="270"/>
      <c r="U665" s="270"/>
    </row>
    <row r="666" spans="1:21" ht="22.5" hidden="1" x14ac:dyDescent="0.25">
      <c r="A666" s="264" t="s">
        <v>157</v>
      </c>
      <c r="B666" s="265"/>
      <c r="C666" s="266" t="s">
        <v>1206</v>
      </c>
      <c r="D666" s="267"/>
      <c r="E666" s="267"/>
      <c r="F666" s="32" t="s">
        <v>1817</v>
      </c>
      <c r="G666" s="269">
        <v>0.88</v>
      </c>
      <c r="H666" s="268"/>
      <c r="I666" s="27">
        <v>0.88</v>
      </c>
      <c r="J666" s="269">
        <v>0.48</v>
      </c>
      <c r="K666" s="268"/>
      <c r="L666" s="268"/>
      <c r="M666" s="268"/>
      <c r="N666" s="268"/>
      <c r="O666" s="268"/>
      <c r="P666" s="175">
        <v>1.36</v>
      </c>
      <c r="Q666" s="270"/>
      <c r="R666" s="270"/>
      <c r="S666" s="270"/>
      <c r="T666" s="270"/>
      <c r="U666" s="270"/>
    </row>
    <row r="667" spans="1:21" ht="22.5" hidden="1" x14ac:dyDescent="0.25">
      <c r="A667" s="264" t="s">
        <v>160</v>
      </c>
      <c r="B667" s="265"/>
      <c r="C667" s="266" t="s">
        <v>1203</v>
      </c>
      <c r="D667" s="267"/>
      <c r="E667" s="267"/>
      <c r="F667" s="32" t="s">
        <v>1835</v>
      </c>
      <c r="G667" s="269">
        <v>0.3</v>
      </c>
      <c r="H667" s="268"/>
      <c r="I667" s="27">
        <v>0.3</v>
      </c>
      <c r="J667" s="268"/>
      <c r="K667" s="268"/>
      <c r="L667" s="268"/>
      <c r="M667" s="268"/>
      <c r="N667" s="268"/>
      <c r="O667" s="268"/>
      <c r="P667" s="175">
        <v>0.3</v>
      </c>
      <c r="Q667" s="270"/>
      <c r="R667" s="270"/>
      <c r="S667" s="270"/>
      <c r="T667" s="270"/>
      <c r="U667" s="270"/>
    </row>
    <row r="668" spans="1:21" s="35" customFormat="1" ht="14.25" hidden="1" x14ac:dyDescent="0.25">
      <c r="A668" s="281"/>
      <c r="B668" s="282"/>
      <c r="C668" s="283" t="s">
        <v>1856</v>
      </c>
      <c r="D668" s="284"/>
      <c r="E668" s="284"/>
      <c r="F668" s="38"/>
      <c r="G668" s="285">
        <f>G666+G667</f>
        <v>1.18</v>
      </c>
      <c r="H668" s="286"/>
      <c r="I668" s="34">
        <f>I666+I667</f>
        <v>1.18</v>
      </c>
      <c r="J668" s="285">
        <f>J666+J667</f>
        <v>0.48</v>
      </c>
      <c r="K668" s="286"/>
      <c r="L668" s="286"/>
      <c r="M668" s="286"/>
      <c r="N668" s="286"/>
      <c r="O668" s="286"/>
      <c r="P668" s="175">
        <f>P666+P667</f>
        <v>1.6600000000000001</v>
      </c>
      <c r="Q668" s="270"/>
      <c r="R668" s="270"/>
      <c r="S668" s="270"/>
      <c r="T668" s="270"/>
      <c r="U668" s="270"/>
    </row>
    <row r="669" spans="1:21" hidden="1" x14ac:dyDescent="0.25">
      <c r="A669" s="281" t="s">
        <v>56</v>
      </c>
      <c r="B669" s="282"/>
      <c r="C669" s="283" t="s">
        <v>1207</v>
      </c>
      <c r="D669" s="284"/>
      <c r="E669" s="284"/>
      <c r="F669" s="30"/>
      <c r="G669" s="268"/>
      <c r="H669" s="268"/>
      <c r="I669" s="31"/>
      <c r="J669" s="268"/>
      <c r="K669" s="268"/>
      <c r="L669" s="268"/>
      <c r="M669" s="268"/>
      <c r="N669" s="268"/>
      <c r="O669" s="268"/>
      <c r="P669" s="270"/>
      <c r="Q669" s="270"/>
      <c r="R669" s="270"/>
      <c r="S669" s="270"/>
      <c r="T669" s="270"/>
      <c r="U669" s="270"/>
    </row>
    <row r="670" spans="1:21" ht="22.5" hidden="1" x14ac:dyDescent="0.25">
      <c r="A670" s="264" t="s">
        <v>178</v>
      </c>
      <c r="B670" s="265"/>
      <c r="C670" s="266" t="s">
        <v>1207</v>
      </c>
      <c r="D670" s="267"/>
      <c r="E670" s="267"/>
      <c r="F670" s="32" t="s">
        <v>1817</v>
      </c>
      <c r="G670" s="269">
        <v>1.02</v>
      </c>
      <c r="H670" s="268"/>
      <c r="I670" s="27">
        <v>1.02</v>
      </c>
      <c r="J670" s="269">
        <v>0.48</v>
      </c>
      <c r="K670" s="268"/>
      <c r="L670" s="268"/>
      <c r="M670" s="268"/>
      <c r="N670" s="268"/>
      <c r="O670" s="268"/>
      <c r="P670" s="175">
        <v>1.5</v>
      </c>
      <c r="Q670" s="270"/>
      <c r="R670" s="270"/>
      <c r="S670" s="270"/>
      <c r="T670" s="270"/>
      <c r="U670" s="270"/>
    </row>
    <row r="671" spans="1:21" ht="22.5" hidden="1" x14ac:dyDescent="0.25">
      <c r="A671" s="264" t="s">
        <v>438</v>
      </c>
      <c r="B671" s="265"/>
      <c r="C671" s="266" t="s">
        <v>1203</v>
      </c>
      <c r="D671" s="267"/>
      <c r="E671" s="267"/>
      <c r="F671" s="32" t="s">
        <v>1835</v>
      </c>
      <c r="G671" s="269">
        <v>0.3</v>
      </c>
      <c r="H671" s="268"/>
      <c r="I671" s="27">
        <v>0.3</v>
      </c>
      <c r="J671" s="268"/>
      <c r="K671" s="268"/>
      <c r="L671" s="268"/>
      <c r="M671" s="268"/>
      <c r="N671" s="268"/>
      <c r="O671" s="268"/>
      <c r="P671" s="175">
        <v>0.3</v>
      </c>
      <c r="Q671" s="270"/>
      <c r="R671" s="270"/>
      <c r="S671" s="270"/>
      <c r="T671" s="270"/>
      <c r="U671" s="270"/>
    </row>
    <row r="672" spans="1:21" s="35" customFormat="1" ht="14.25" hidden="1" x14ac:dyDescent="0.25">
      <c r="A672" s="281"/>
      <c r="B672" s="282"/>
      <c r="C672" s="283" t="s">
        <v>1856</v>
      </c>
      <c r="D672" s="284"/>
      <c r="E672" s="284"/>
      <c r="F672" s="38"/>
      <c r="G672" s="285">
        <f>G670+G671</f>
        <v>1.32</v>
      </c>
      <c r="H672" s="286"/>
      <c r="I672" s="34">
        <f>I670+I671</f>
        <v>1.32</v>
      </c>
      <c r="J672" s="285">
        <f>J670+J671</f>
        <v>0.48</v>
      </c>
      <c r="K672" s="286"/>
      <c r="L672" s="286"/>
      <c r="M672" s="286"/>
      <c r="N672" s="286"/>
      <c r="O672" s="286"/>
      <c r="P672" s="175">
        <f>P670+P671</f>
        <v>1.8</v>
      </c>
      <c r="Q672" s="270"/>
      <c r="R672" s="270"/>
      <c r="S672" s="270"/>
      <c r="T672" s="270"/>
      <c r="U672" s="270"/>
    </row>
    <row r="673" spans="1:21" hidden="1" x14ac:dyDescent="0.25">
      <c r="A673" s="281" t="s">
        <v>57</v>
      </c>
      <c r="B673" s="282"/>
      <c r="C673" s="283" t="s">
        <v>1208</v>
      </c>
      <c r="D673" s="284"/>
      <c r="E673" s="284"/>
      <c r="F673" s="30"/>
      <c r="G673" s="268"/>
      <c r="H673" s="268"/>
      <c r="I673" s="31"/>
      <c r="J673" s="268"/>
      <c r="K673" s="268"/>
      <c r="L673" s="268"/>
      <c r="M673" s="268"/>
      <c r="N673" s="268"/>
      <c r="O673" s="268"/>
      <c r="P673" s="270"/>
      <c r="Q673" s="270"/>
      <c r="R673" s="270"/>
      <c r="S673" s="270"/>
      <c r="T673" s="270"/>
      <c r="U673" s="270"/>
    </row>
    <row r="674" spans="1:21" ht="22.5" hidden="1" x14ac:dyDescent="0.25">
      <c r="A674" s="264" t="s">
        <v>181</v>
      </c>
      <c r="B674" s="265"/>
      <c r="C674" s="266" t="s">
        <v>1208</v>
      </c>
      <c r="D674" s="267"/>
      <c r="E674" s="267"/>
      <c r="F674" s="32" t="s">
        <v>1817</v>
      </c>
      <c r="G674" s="269">
        <v>1.36</v>
      </c>
      <c r="H674" s="268"/>
      <c r="I674" s="27">
        <v>1.36</v>
      </c>
      <c r="J674" s="269">
        <v>0.48</v>
      </c>
      <c r="K674" s="268"/>
      <c r="L674" s="268"/>
      <c r="M674" s="268"/>
      <c r="N674" s="268"/>
      <c r="O674" s="268"/>
      <c r="P674" s="175">
        <v>1.84</v>
      </c>
      <c r="Q674" s="270"/>
      <c r="R674" s="270"/>
      <c r="S674" s="270"/>
      <c r="T674" s="270"/>
      <c r="U674" s="270"/>
    </row>
    <row r="675" spans="1:21" ht="22.5" hidden="1" x14ac:dyDescent="0.25">
      <c r="A675" s="264" t="s">
        <v>439</v>
      </c>
      <c r="B675" s="265"/>
      <c r="C675" s="266" t="s">
        <v>1203</v>
      </c>
      <c r="D675" s="267"/>
      <c r="E675" s="267"/>
      <c r="F675" s="32" t="s">
        <v>1835</v>
      </c>
      <c r="G675" s="269">
        <v>0.3</v>
      </c>
      <c r="H675" s="268"/>
      <c r="I675" s="27">
        <v>0.3</v>
      </c>
      <c r="J675" s="268"/>
      <c r="K675" s="268"/>
      <c r="L675" s="268"/>
      <c r="M675" s="268"/>
      <c r="N675" s="268"/>
      <c r="O675" s="268"/>
      <c r="P675" s="175">
        <v>0.3</v>
      </c>
      <c r="Q675" s="270"/>
      <c r="R675" s="270"/>
      <c r="S675" s="270"/>
      <c r="T675" s="270"/>
      <c r="U675" s="270"/>
    </row>
    <row r="676" spans="1:21" s="35" customFormat="1" ht="14.25" hidden="1" x14ac:dyDescent="0.25">
      <c r="A676" s="281"/>
      <c r="B676" s="282"/>
      <c r="C676" s="283" t="s">
        <v>1856</v>
      </c>
      <c r="D676" s="284"/>
      <c r="E676" s="284"/>
      <c r="F676" s="38"/>
      <c r="G676" s="285">
        <f>G674+G675</f>
        <v>1.6600000000000001</v>
      </c>
      <c r="H676" s="286"/>
      <c r="I676" s="34">
        <f>I674+I675</f>
        <v>1.6600000000000001</v>
      </c>
      <c r="J676" s="285">
        <f>J674+J675</f>
        <v>0.48</v>
      </c>
      <c r="K676" s="286"/>
      <c r="L676" s="286"/>
      <c r="M676" s="286"/>
      <c r="N676" s="286"/>
      <c r="O676" s="286"/>
      <c r="P676" s="175">
        <f>P674+P675</f>
        <v>2.14</v>
      </c>
      <c r="Q676" s="270"/>
      <c r="R676" s="270"/>
      <c r="S676" s="270"/>
      <c r="T676" s="270"/>
      <c r="U676" s="270"/>
    </row>
    <row r="677" spans="1:21" hidden="1" x14ac:dyDescent="0.25">
      <c r="A677" s="281" t="s">
        <v>58</v>
      </c>
      <c r="B677" s="282"/>
      <c r="C677" s="283" t="s">
        <v>1209</v>
      </c>
      <c r="D677" s="284"/>
      <c r="E677" s="284"/>
      <c r="F677" s="30"/>
      <c r="G677" s="268"/>
      <c r="H677" s="268"/>
      <c r="I677" s="31"/>
      <c r="J677" s="268"/>
      <c r="K677" s="268"/>
      <c r="L677" s="268"/>
      <c r="M677" s="268"/>
      <c r="N677" s="268"/>
      <c r="O677" s="268"/>
      <c r="P677" s="270"/>
      <c r="Q677" s="270"/>
      <c r="R677" s="270"/>
      <c r="S677" s="270"/>
      <c r="T677" s="270"/>
      <c r="U677" s="270"/>
    </row>
    <row r="678" spans="1:21" ht="22.5" hidden="1" x14ac:dyDescent="0.25">
      <c r="A678" s="264" t="s">
        <v>122</v>
      </c>
      <c r="B678" s="265"/>
      <c r="C678" s="266" t="s">
        <v>1210</v>
      </c>
      <c r="D678" s="267"/>
      <c r="E678" s="267"/>
      <c r="F678" s="32" t="s">
        <v>1817</v>
      </c>
      <c r="G678" s="269">
        <v>0.68</v>
      </c>
      <c r="H678" s="268"/>
      <c r="I678" s="27">
        <v>0.68</v>
      </c>
      <c r="J678" s="269">
        <v>0.48</v>
      </c>
      <c r="K678" s="268"/>
      <c r="L678" s="268"/>
      <c r="M678" s="268"/>
      <c r="N678" s="268"/>
      <c r="O678" s="268"/>
      <c r="P678" s="175">
        <v>1.1599999999999999</v>
      </c>
      <c r="Q678" s="270"/>
      <c r="R678" s="270"/>
      <c r="S678" s="270"/>
      <c r="T678" s="270"/>
      <c r="U678" s="270"/>
    </row>
    <row r="679" spans="1:21" ht="22.5" hidden="1" x14ac:dyDescent="0.25">
      <c r="A679" s="264" t="s">
        <v>123</v>
      </c>
      <c r="B679" s="265"/>
      <c r="C679" s="266" t="s">
        <v>1203</v>
      </c>
      <c r="D679" s="267"/>
      <c r="E679" s="267"/>
      <c r="F679" s="32" t="s">
        <v>1835</v>
      </c>
      <c r="G679" s="269">
        <v>0.3</v>
      </c>
      <c r="H679" s="268"/>
      <c r="I679" s="27">
        <v>0.3</v>
      </c>
      <c r="J679" s="268"/>
      <c r="K679" s="268"/>
      <c r="L679" s="268"/>
      <c r="M679" s="268"/>
      <c r="N679" s="268"/>
      <c r="O679" s="268"/>
      <c r="P679" s="175">
        <v>0.3</v>
      </c>
      <c r="Q679" s="270"/>
      <c r="R679" s="270"/>
      <c r="S679" s="270"/>
      <c r="T679" s="270"/>
      <c r="U679" s="270"/>
    </row>
    <row r="680" spans="1:21" s="35" customFormat="1" ht="14.25" hidden="1" x14ac:dyDescent="0.25">
      <c r="A680" s="281"/>
      <c r="B680" s="282"/>
      <c r="C680" s="283" t="s">
        <v>1856</v>
      </c>
      <c r="D680" s="284"/>
      <c r="E680" s="284"/>
      <c r="F680" s="38"/>
      <c r="G680" s="285">
        <f>SUM(G678+G679)</f>
        <v>0.98</v>
      </c>
      <c r="H680" s="286"/>
      <c r="I680" s="34">
        <f>I678+I679</f>
        <v>0.98</v>
      </c>
      <c r="J680" s="285">
        <f>J678+J679</f>
        <v>0.48</v>
      </c>
      <c r="K680" s="286"/>
      <c r="L680" s="286"/>
      <c r="M680" s="286"/>
      <c r="N680" s="286"/>
      <c r="O680" s="286"/>
      <c r="P680" s="175">
        <f>P678+P679</f>
        <v>1.46</v>
      </c>
      <c r="Q680" s="270"/>
      <c r="R680" s="270"/>
      <c r="S680" s="270"/>
      <c r="T680" s="270"/>
      <c r="U680" s="270"/>
    </row>
    <row r="681" spans="1:21" hidden="1" x14ac:dyDescent="0.25">
      <c r="A681" s="281" t="s">
        <v>59</v>
      </c>
      <c r="B681" s="282"/>
      <c r="C681" s="283" t="s">
        <v>1211</v>
      </c>
      <c r="D681" s="284"/>
      <c r="E681" s="284"/>
      <c r="F681" s="30"/>
      <c r="G681" s="268"/>
      <c r="H681" s="268"/>
      <c r="I681" s="31"/>
      <c r="J681" s="268"/>
      <c r="K681" s="268"/>
      <c r="L681" s="268"/>
      <c r="M681" s="268"/>
      <c r="N681" s="268"/>
      <c r="O681" s="268"/>
      <c r="P681" s="270"/>
      <c r="Q681" s="270"/>
      <c r="R681" s="270"/>
      <c r="S681" s="270"/>
      <c r="T681" s="270"/>
      <c r="U681" s="270"/>
    </row>
    <row r="682" spans="1:21" ht="22.5" hidden="1" x14ac:dyDescent="0.25">
      <c r="A682" s="264" t="s">
        <v>127</v>
      </c>
      <c r="B682" s="265"/>
      <c r="C682" s="266" t="s">
        <v>1212</v>
      </c>
      <c r="D682" s="267"/>
      <c r="E682" s="267"/>
      <c r="F682" s="32" t="s">
        <v>1817</v>
      </c>
      <c r="G682" s="269">
        <v>0.68</v>
      </c>
      <c r="H682" s="268"/>
      <c r="I682" s="27">
        <v>0.68</v>
      </c>
      <c r="J682" s="269">
        <v>0.48</v>
      </c>
      <c r="K682" s="268"/>
      <c r="L682" s="268"/>
      <c r="M682" s="268"/>
      <c r="N682" s="268"/>
      <c r="O682" s="268"/>
      <c r="P682" s="175">
        <v>1.1599999999999999</v>
      </c>
      <c r="Q682" s="270"/>
      <c r="R682" s="270"/>
      <c r="S682" s="270"/>
      <c r="T682" s="270"/>
      <c r="U682" s="270"/>
    </row>
    <row r="683" spans="1:21" ht="22.5" hidden="1" x14ac:dyDescent="0.25">
      <c r="A683" s="264" t="s">
        <v>128</v>
      </c>
      <c r="B683" s="265"/>
      <c r="C683" s="266" t="s">
        <v>1203</v>
      </c>
      <c r="D683" s="267"/>
      <c r="E683" s="267"/>
      <c r="F683" s="32" t="s">
        <v>1835</v>
      </c>
      <c r="G683" s="269">
        <v>0.3</v>
      </c>
      <c r="H683" s="268"/>
      <c r="I683" s="27">
        <v>0.3</v>
      </c>
      <c r="J683" s="268"/>
      <c r="K683" s="268"/>
      <c r="L683" s="268"/>
      <c r="M683" s="268"/>
      <c r="N683" s="268"/>
      <c r="O683" s="268"/>
      <c r="P683" s="175">
        <v>0.3</v>
      </c>
      <c r="Q683" s="270"/>
      <c r="R683" s="270"/>
      <c r="S683" s="270"/>
      <c r="T683" s="270"/>
      <c r="U683" s="270"/>
    </row>
    <row r="684" spans="1:21" s="35" customFormat="1" ht="14.25" hidden="1" x14ac:dyDescent="0.25">
      <c r="A684" s="281"/>
      <c r="B684" s="282"/>
      <c r="C684" s="283" t="s">
        <v>1856</v>
      </c>
      <c r="D684" s="284"/>
      <c r="E684" s="284"/>
      <c r="F684" s="38"/>
      <c r="G684" s="285">
        <f>G682+G683</f>
        <v>0.98</v>
      </c>
      <c r="H684" s="286"/>
      <c r="I684" s="34">
        <f>I682+I683</f>
        <v>0.98</v>
      </c>
      <c r="J684" s="285">
        <f>J682+J683</f>
        <v>0.48</v>
      </c>
      <c r="K684" s="286"/>
      <c r="L684" s="286"/>
      <c r="M684" s="286"/>
      <c r="N684" s="286"/>
      <c r="O684" s="286"/>
      <c r="P684" s="175">
        <f>P682+P683</f>
        <v>1.46</v>
      </c>
      <c r="Q684" s="270"/>
      <c r="R684" s="270"/>
      <c r="S684" s="270"/>
      <c r="T684" s="270"/>
      <c r="U684" s="270"/>
    </row>
    <row r="685" spans="1:21" hidden="1" x14ac:dyDescent="0.25">
      <c r="A685" s="281" t="s">
        <v>60</v>
      </c>
      <c r="B685" s="282"/>
      <c r="C685" s="283" t="s">
        <v>1213</v>
      </c>
      <c r="D685" s="284"/>
      <c r="E685" s="284"/>
      <c r="F685" s="30"/>
      <c r="G685" s="268"/>
      <c r="H685" s="268"/>
      <c r="I685" s="31"/>
      <c r="J685" s="268"/>
      <c r="K685" s="268"/>
      <c r="L685" s="268"/>
      <c r="M685" s="268"/>
      <c r="N685" s="268"/>
      <c r="O685" s="268"/>
      <c r="P685" s="270"/>
      <c r="Q685" s="270"/>
      <c r="R685" s="270"/>
      <c r="S685" s="270"/>
      <c r="T685" s="270"/>
      <c r="U685" s="270"/>
    </row>
    <row r="686" spans="1:21" ht="22.5" hidden="1" x14ac:dyDescent="0.25">
      <c r="A686" s="264" t="s">
        <v>440</v>
      </c>
      <c r="B686" s="265"/>
      <c r="C686" s="266" t="s">
        <v>1214</v>
      </c>
      <c r="D686" s="267"/>
      <c r="E686" s="267"/>
      <c r="F686" s="32" t="s">
        <v>1817</v>
      </c>
      <c r="G686" s="269">
        <v>0.68</v>
      </c>
      <c r="H686" s="268"/>
      <c r="I686" s="27">
        <v>0.68</v>
      </c>
      <c r="J686" s="269">
        <v>0.48</v>
      </c>
      <c r="K686" s="268"/>
      <c r="L686" s="268"/>
      <c r="M686" s="268"/>
      <c r="N686" s="268"/>
      <c r="O686" s="268"/>
      <c r="P686" s="175">
        <v>1.1599999999999999</v>
      </c>
      <c r="Q686" s="270"/>
      <c r="R686" s="270"/>
      <c r="S686" s="270"/>
      <c r="T686" s="270"/>
      <c r="U686" s="270"/>
    </row>
    <row r="687" spans="1:21" ht="22.5" hidden="1" x14ac:dyDescent="0.25">
      <c r="A687" s="264" t="s">
        <v>441</v>
      </c>
      <c r="B687" s="265"/>
      <c r="C687" s="266" t="s">
        <v>1203</v>
      </c>
      <c r="D687" s="267"/>
      <c r="E687" s="267"/>
      <c r="F687" s="32" t="s">
        <v>1835</v>
      </c>
      <c r="G687" s="269">
        <v>0.3</v>
      </c>
      <c r="H687" s="268"/>
      <c r="I687" s="27">
        <v>0.3</v>
      </c>
      <c r="J687" s="268"/>
      <c r="K687" s="268"/>
      <c r="L687" s="268"/>
      <c r="M687" s="268"/>
      <c r="N687" s="268"/>
      <c r="O687" s="268"/>
      <c r="P687" s="175">
        <v>0.3</v>
      </c>
      <c r="Q687" s="270"/>
      <c r="R687" s="270"/>
      <c r="S687" s="270"/>
      <c r="T687" s="270"/>
      <c r="U687" s="270"/>
    </row>
    <row r="688" spans="1:21" s="35" customFormat="1" ht="14.25" hidden="1" x14ac:dyDescent="0.25">
      <c r="A688" s="281"/>
      <c r="B688" s="282"/>
      <c r="C688" s="283" t="s">
        <v>1856</v>
      </c>
      <c r="D688" s="284"/>
      <c r="E688" s="284"/>
      <c r="F688" s="38"/>
      <c r="G688" s="285">
        <f>G686+G687</f>
        <v>0.98</v>
      </c>
      <c r="H688" s="286"/>
      <c r="I688" s="34">
        <f>I686+I687</f>
        <v>0.98</v>
      </c>
      <c r="J688" s="285">
        <f>J686+J687</f>
        <v>0.48</v>
      </c>
      <c r="K688" s="286"/>
      <c r="L688" s="286"/>
      <c r="M688" s="286"/>
      <c r="N688" s="286"/>
      <c r="O688" s="286"/>
      <c r="P688" s="175">
        <f>P686+P687</f>
        <v>1.46</v>
      </c>
      <c r="Q688" s="270"/>
      <c r="R688" s="270"/>
      <c r="S688" s="270"/>
      <c r="T688" s="270"/>
      <c r="U688" s="270"/>
    </row>
    <row r="689" spans="1:21" hidden="1" x14ac:dyDescent="0.25">
      <c r="A689" s="281" t="s">
        <v>442</v>
      </c>
      <c r="B689" s="282"/>
      <c r="C689" s="283" t="s">
        <v>1215</v>
      </c>
      <c r="D689" s="284"/>
      <c r="E689" s="284"/>
      <c r="F689" s="30"/>
      <c r="G689" s="268"/>
      <c r="H689" s="268"/>
      <c r="I689" s="31"/>
      <c r="J689" s="268"/>
      <c r="K689" s="268"/>
      <c r="L689" s="268"/>
      <c r="M689" s="268"/>
      <c r="N689" s="268"/>
      <c r="O689" s="268"/>
      <c r="P689" s="270"/>
      <c r="Q689" s="270"/>
      <c r="R689" s="270"/>
      <c r="S689" s="270"/>
      <c r="T689" s="270"/>
      <c r="U689" s="270"/>
    </row>
    <row r="690" spans="1:21" ht="22.5" hidden="1" x14ac:dyDescent="0.25">
      <c r="A690" s="264" t="s">
        <v>443</v>
      </c>
      <c r="B690" s="265"/>
      <c r="C690" s="266" t="s">
        <v>1215</v>
      </c>
      <c r="D690" s="267"/>
      <c r="E690" s="267"/>
      <c r="F690" s="32" t="s">
        <v>1817</v>
      </c>
      <c r="G690" s="269">
        <v>0.68</v>
      </c>
      <c r="H690" s="268"/>
      <c r="I690" s="27">
        <v>0.68</v>
      </c>
      <c r="J690" s="269">
        <v>0.48</v>
      </c>
      <c r="K690" s="268"/>
      <c r="L690" s="268"/>
      <c r="M690" s="268"/>
      <c r="N690" s="268"/>
      <c r="O690" s="268"/>
      <c r="P690" s="175">
        <v>1.1599999999999999</v>
      </c>
      <c r="Q690" s="270"/>
      <c r="R690" s="270"/>
      <c r="S690" s="270"/>
      <c r="T690" s="270"/>
      <c r="U690" s="270"/>
    </row>
    <row r="691" spans="1:21" ht="22.5" hidden="1" x14ac:dyDescent="0.25">
      <c r="A691" s="264" t="s">
        <v>444</v>
      </c>
      <c r="B691" s="265"/>
      <c r="C691" s="266" t="s">
        <v>1203</v>
      </c>
      <c r="D691" s="267"/>
      <c r="E691" s="267"/>
      <c r="F691" s="32" t="s">
        <v>1835</v>
      </c>
      <c r="G691" s="269">
        <v>0.3</v>
      </c>
      <c r="H691" s="268"/>
      <c r="I691" s="27">
        <v>0.3</v>
      </c>
      <c r="J691" s="268"/>
      <c r="K691" s="268"/>
      <c r="L691" s="268"/>
      <c r="M691" s="268"/>
      <c r="N691" s="268"/>
      <c r="O691" s="268"/>
      <c r="P691" s="175">
        <v>0.3</v>
      </c>
      <c r="Q691" s="270"/>
      <c r="R691" s="270"/>
      <c r="S691" s="270"/>
      <c r="T691" s="270"/>
      <c r="U691" s="270"/>
    </row>
    <row r="692" spans="1:21" s="35" customFormat="1" ht="14.25" hidden="1" x14ac:dyDescent="0.25">
      <c r="A692" s="281"/>
      <c r="B692" s="282"/>
      <c r="C692" s="283" t="s">
        <v>1856</v>
      </c>
      <c r="D692" s="284"/>
      <c r="E692" s="284"/>
      <c r="F692" s="38"/>
      <c r="G692" s="285">
        <f>G690+G691</f>
        <v>0.98</v>
      </c>
      <c r="H692" s="286"/>
      <c r="I692" s="34">
        <f>I690+I691</f>
        <v>0.98</v>
      </c>
      <c r="J692" s="285">
        <f>J690+J691</f>
        <v>0.48</v>
      </c>
      <c r="K692" s="286"/>
      <c r="L692" s="286"/>
      <c r="M692" s="286"/>
      <c r="N692" s="286"/>
      <c r="O692" s="286"/>
      <c r="P692" s="175">
        <f>P690+P691</f>
        <v>1.46</v>
      </c>
      <c r="Q692" s="270"/>
      <c r="R692" s="270"/>
      <c r="S692" s="270"/>
      <c r="T692" s="270"/>
      <c r="U692" s="270"/>
    </row>
    <row r="693" spans="1:21" hidden="1" x14ac:dyDescent="0.25">
      <c r="A693" s="281" t="s">
        <v>445</v>
      </c>
      <c r="B693" s="282"/>
      <c r="C693" s="283" t="s">
        <v>1216</v>
      </c>
      <c r="D693" s="284"/>
      <c r="E693" s="284"/>
      <c r="F693" s="30"/>
      <c r="G693" s="268"/>
      <c r="H693" s="268"/>
      <c r="I693" s="31"/>
      <c r="J693" s="268"/>
      <c r="K693" s="268"/>
      <c r="L693" s="268"/>
      <c r="M693" s="268"/>
      <c r="N693" s="268"/>
      <c r="O693" s="268"/>
      <c r="P693" s="270"/>
      <c r="Q693" s="270"/>
      <c r="R693" s="270"/>
      <c r="S693" s="270"/>
      <c r="T693" s="270"/>
      <c r="U693" s="270"/>
    </row>
    <row r="694" spans="1:21" ht="22.5" hidden="1" x14ac:dyDescent="0.25">
      <c r="A694" s="264" t="s">
        <v>446</v>
      </c>
      <c r="B694" s="265"/>
      <c r="C694" s="266" t="s">
        <v>1217</v>
      </c>
      <c r="D694" s="267"/>
      <c r="E694" s="267"/>
      <c r="F694" s="32" t="s">
        <v>1817</v>
      </c>
      <c r="G694" s="269">
        <v>1.7</v>
      </c>
      <c r="H694" s="268"/>
      <c r="I694" s="27">
        <v>1.7</v>
      </c>
      <c r="J694" s="269">
        <v>0.48</v>
      </c>
      <c r="K694" s="268"/>
      <c r="L694" s="268"/>
      <c r="M694" s="268"/>
      <c r="N694" s="268"/>
      <c r="O694" s="268"/>
      <c r="P694" s="175">
        <v>2.1800000000000002</v>
      </c>
      <c r="Q694" s="270"/>
      <c r="R694" s="270"/>
      <c r="S694" s="270"/>
      <c r="T694" s="270"/>
      <c r="U694" s="270"/>
    </row>
    <row r="695" spans="1:21" ht="22.5" hidden="1" x14ac:dyDescent="0.25">
      <c r="A695" s="264" t="s">
        <v>447</v>
      </c>
      <c r="B695" s="265"/>
      <c r="C695" s="266" t="s">
        <v>1203</v>
      </c>
      <c r="D695" s="267"/>
      <c r="E695" s="267"/>
      <c r="F695" s="32" t="s">
        <v>1835</v>
      </c>
      <c r="G695" s="269">
        <v>0.3</v>
      </c>
      <c r="H695" s="268"/>
      <c r="I695" s="27">
        <v>0.3</v>
      </c>
      <c r="J695" s="268"/>
      <c r="K695" s="268"/>
      <c r="L695" s="268"/>
      <c r="M695" s="268"/>
      <c r="N695" s="268"/>
      <c r="O695" s="268"/>
      <c r="P695" s="175">
        <v>0.3</v>
      </c>
      <c r="Q695" s="270"/>
      <c r="R695" s="270"/>
      <c r="S695" s="270"/>
      <c r="T695" s="270"/>
      <c r="U695" s="270"/>
    </row>
    <row r="696" spans="1:21" s="35" customFormat="1" ht="14.25" hidden="1" x14ac:dyDescent="0.25">
      <c r="A696" s="281"/>
      <c r="B696" s="282"/>
      <c r="C696" s="283" t="s">
        <v>1856</v>
      </c>
      <c r="D696" s="284"/>
      <c r="E696" s="284"/>
      <c r="F696" s="38"/>
      <c r="G696" s="285">
        <f>G694+G695</f>
        <v>2</v>
      </c>
      <c r="H696" s="286"/>
      <c r="I696" s="34">
        <f>I694+I695</f>
        <v>2</v>
      </c>
      <c r="J696" s="285">
        <f>J694+J695</f>
        <v>0.48</v>
      </c>
      <c r="K696" s="286"/>
      <c r="L696" s="286"/>
      <c r="M696" s="286"/>
      <c r="N696" s="286"/>
      <c r="O696" s="286"/>
      <c r="P696" s="175">
        <f>P694+P695</f>
        <v>2.48</v>
      </c>
      <c r="Q696" s="270"/>
      <c r="R696" s="270"/>
      <c r="S696" s="270"/>
      <c r="T696" s="270"/>
      <c r="U696" s="270"/>
    </row>
    <row r="697" spans="1:21" hidden="1" x14ac:dyDescent="0.25">
      <c r="A697" s="281" t="s">
        <v>448</v>
      </c>
      <c r="B697" s="282"/>
      <c r="C697" s="283" t="s">
        <v>1218</v>
      </c>
      <c r="D697" s="284"/>
      <c r="E697" s="284"/>
      <c r="F697" s="30"/>
      <c r="G697" s="268"/>
      <c r="H697" s="268"/>
      <c r="I697" s="31"/>
      <c r="J697" s="268"/>
      <c r="K697" s="268"/>
      <c r="L697" s="268"/>
      <c r="M697" s="268"/>
      <c r="N697" s="268"/>
      <c r="O697" s="268"/>
      <c r="P697" s="270"/>
      <c r="Q697" s="270"/>
      <c r="R697" s="270"/>
      <c r="S697" s="270"/>
      <c r="T697" s="270"/>
      <c r="U697" s="270"/>
    </row>
    <row r="698" spans="1:21" ht="22.5" hidden="1" x14ac:dyDescent="0.25">
      <c r="A698" s="264" t="s">
        <v>449</v>
      </c>
      <c r="B698" s="265"/>
      <c r="C698" s="266" t="s">
        <v>1219</v>
      </c>
      <c r="D698" s="267"/>
      <c r="E698" s="267"/>
      <c r="F698" s="32" t="s">
        <v>1817</v>
      </c>
      <c r="G698" s="269">
        <v>0.88</v>
      </c>
      <c r="H698" s="268"/>
      <c r="I698" s="27">
        <v>0.88</v>
      </c>
      <c r="J698" s="269">
        <v>0.48</v>
      </c>
      <c r="K698" s="268"/>
      <c r="L698" s="268"/>
      <c r="M698" s="268"/>
      <c r="N698" s="268"/>
      <c r="O698" s="268"/>
      <c r="P698" s="175">
        <v>1.36</v>
      </c>
      <c r="Q698" s="270"/>
      <c r="R698" s="270"/>
      <c r="S698" s="270"/>
      <c r="T698" s="270"/>
      <c r="U698" s="270"/>
    </row>
    <row r="699" spans="1:21" ht="22.5" hidden="1" x14ac:dyDescent="0.25">
      <c r="A699" s="264" t="s">
        <v>450</v>
      </c>
      <c r="B699" s="265"/>
      <c r="C699" s="266" t="s">
        <v>1203</v>
      </c>
      <c r="D699" s="267"/>
      <c r="E699" s="267"/>
      <c r="F699" s="32" t="s">
        <v>1835</v>
      </c>
      <c r="G699" s="269">
        <v>0.3</v>
      </c>
      <c r="H699" s="268"/>
      <c r="I699" s="27">
        <v>0.3</v>
      </c>
      <c r="J699" s="268"/>
      <c r="K699" s="268"/>
      <c r="L699" s="268"/>
      <c r="M699" s="268"/>
      <c r="N699" s="268"/>
      <c r="O699" s="268"/>
      <c r="P699" s="175">
        <v>0.3</v>
      </c>
      <c r="Q699" s="270"/>
      <c r="R699" s="270"/>
      <c r="S699" s="270"/>
      <c r="T699" s="270"/>
      <c r="U699" s="270"/>
    </row>
    <row r="700" spans="1:21" s="35" customFormat="1" ht="14.25" hidden="1" x14ac:dyDescent="0.25">
      <c r="A700" s="281"/>
      <c r="B700" s="282"/>
      <c r="C700" s="283" t="s">
        <v>1856</v>
      </c>
      <c r="D700" s="284"/>
      <c r="E700" s="284"/>
      <c r="F700" s="38"/>
      <c r="G700" s="285">
        <f>G698+G699</f>
        <v>1.18</v>
      </c>
      <c r="H700" s="286"/>
      <c r="I700" s="34">
        <f>I698+I699</f>
        <v>1.18</v>
      </c>
      <c r="J700" s="285">
        <f>J698+J699</f>
        <v>0.48</v>
      </c>
      <c r="K700" s="286"/>
      <c r="L700" s="286"/>
      <c r="M700" s="286"/>
      <c r="N700" s="286"/>
      <c r="O700" s="286"/>
      <c r="P700" s="175">
        <f>P698+P699</f>
        <v>1.6600000000000001</v>
      </c>
      <c r="Q700" s="270"/>
      <c r="R700" s="270"/>
      <c r="S700" s="270"/>
      <c r="T700" s="270"/>
      <c r="U700" s="270"/>
    </row>
    <row r="701" spans="1:21" s="35" customFormat="1" ht="14.25" hidden="1" x14ac:dyDescent="0.25">
      <c r="A701" s="281" t="s">
        <v>451</v>
      </c>
      <c r="B701" s="282"/>
      <c r="C701" s="283" t="s">
        <v>1220</v>
      </c>
      <c r="D701" s="284"/>
      <c r="E701" s="284"/>
      <c r="F701" s="38"/>
      <c r="G701" s="286"/>
      <c r="H701" s="286"/>
      <c r="I701" s="39"/>
      <c r="J701" s="286"/>
      <c r="K701" s="286"/>
      <c r="L701" s="286"/>
      <c r="M701" s="286"/>
      <c r="N701" s="286"/>
      <c r="O701" s="286"/>
      <c r="P701" s="270"/>
      <c r="Q701" s="270"/>
      <c r="R701" s="270"/>
      <c r="S701" s="270"/>
      <c r="T701" s="270"/>
      <c r="U701" s="270"/>
    </row>
    <row r="702" spans="1:21" ht="22.5" hidden="1" x14ac:dyDescent="0.25">
      <c r="A702" s="264" t="s">
        <v>452</v>
      </c>
      <c r="B702" s="265"/>
      <c r="C702" s="266" t="s">
        <v>1221</v>
      </c>
      <c r="D702" s="267"/>
      <c r="E702" s="267"/>
      <c r="F702" s="32" t="s">
        <v>1817</v>
      </c>
      <c r="G702" s="269">
        <v>0.68</v>
      </c>
      <c r="H702" s="268"/>
      <c r="I702" s="27">
        <v>0.68</v>
      </c>
      <c r="J702" s="269">
        <v>0.48</v>
      </c>
      <c r="K702" s="268"/>
      <c r="L702" s="268"/>
      <c r="M702" s="268"/>
      <c r="N702" s="268"/>
      <c r="O702" s="268"/>
      <c r="P702" s="175">
        <v>1.1599999999999999</v>
      </c>
      <c r="Q702" s="270"/>
      <c r="R702" s="270"/>
      <c r="S702" s="270"/>
      <c r="T702" s="270"/>
      <c r="U702" s="270"/>
    </row>
    <row r="703" spans="1:21" ht="22.5" hidden="1" x14ac:dyDescent="0.25">
      <c r="A703" s="264" t="s">
        <v>453</v>
      </c>
      <c r="B703" s="265"/>
      <c r="C703" s="266" t="s">
        <v>1203</v>
      </c>
      <c r="D703" s="267"/>
      <c r="E703" s="267"/>
      <c r="F703" s="32" t="s">
        <v>1835</v>
      </c>
      <c r="G703" s="269">
        <v>0.3</v>
      </c>
      <c r="H703" s="268"/>
      <c r="I703" s="27">
        <v>0.3</v>
      </c>
      <c r="J703" s="268"/>
      <c r="K703" s="268"/>
      <c r="L703" s="268"/>
      <c r="M703" s="268"/>
      <c r="N703" s="268"/>
      <c r="O703" s="268"/>
      <c r="P703" s="175">
        <v>0.3</v>
      </c>
      <c r="Q703" s="270"/>
      <c r="R703" s="270"/>
      <c r="S703" s="270"/>
      <c r="T703" s="270"/>
      <c r="U703" s="270"/>
    </row>
    <row r="704" spans="1:21" s="35" customFormat="1" ht="14.25" hidden="1" x14ac:dyDescent="0.25">
      <c r="A704" s="281"/>
      <c r="B704" s="282"/>
      <c r="C704" s="283" t="s">
        <v>1856</v>
      </c>
      <c r="D704" s="284"/>
      <c r="E704" s="284"/>
      <c r="F704" s="38"/>
      <c r="G704" s="285">
        <f>G702+G703</f>
        <v>0.98</v>
      </c>
      <c r="H704" s="286"/>
      <c r="I704" s="34">
        <f>I702+I703</f>
        <v>0.98</v>
      </c>
      <c r="J704" s="285">
        <f>J702+J703</f>
        <v>0.48</v>
      </c>
      <c r="K704" s="286"/>
      <c r="L704" s="286"/>
      <c r="M704" s="286"/>
      <c r="N704" s="286"/>
      <c r="O704" s="286"/>
      <c r="P704" s="175">
        <f>P702+P703</f>
        <v>1.46</v>
      </c>
      <c r="Q704" s="270"/>
      <c r="R704" s="270"/>
      <c r="S704" s="270"/>
      <c r="T704" s="270"/>
      <c r="U704" s="270"/>
    </row>
    <row r="705" spans="1:21" hidden="1" x14ac:dyDescent="0.25">
      <c r="A705" s="281" t="s">
        <v>454</v>
      </c>
      <c r="B705" s="282"/>
      <c r="C705" s="283" t="s">
        <v>1222</v>
      </c>
      <c r="D705" s="284"/>
      <c r="E705" s="284"/>
      <c r="F705" s="30"/>
      <c r="G705" s="268"/>
      <c r="H705" s="268"/>
      <c r="I705" s="31"/>
      <c r="J705" s="268"/>
      <c r="K705" s="268"/>
      <c r="L705" s="268"/>
      <c r="M705" s="268"/>
      <c r="N705" s="268"/>
      <c r="O705" s="268"/>
      <c r="P705" s="270"/>
      <c r="Q705" s="270"/>
      <c r="R705" s="270"/>
      <c r="S705" s="270"/>
      <c r="T705" s="270"/>
      <c r="U705" s="270"/>
    </row>
    <row r="706" spans="1:21" ht="22.5" hidden="1" x14ac:dyDescent="0.25">
      <c r="A706" s="264" t="s">
        <v>455</v>
      </c>
      <c r="B706" s="265"/>
      <c r="C706" s="266" t="s">
        <v>1223</v>
      </c>
      <c r="D706" s="267"/>
      <c r="E706" s="267"/>
      <c r="F706" s="32" t="s">
        <v>1817</v>
      </c>
      <c r="G706" s="269">
        <v>0.68</v>
      </c>
      <c r="H706" s="268"/>
      <c r="I706" s="27">
        <v>0.68</v>
      </c>
      <c r="J706" s="269">
        <v>0.48</v>
      </c>
      <c r="K706" s="268"/>
      <c r="L706" s="268"/>
      <c r="M706" s="268"/>
      <c r="N706" s="268"/>
      <c r="O706" s="268"/>
      <c r="P706" s="175">
        <v>1.1599999999999999</v>
      </c>
      <c r="Q706" s="270"/>
      <c r="R706" s="270"/>
      <c r="S706" s="270"/>
      <c r="T706" s="270"/>
      <c r="U706" s="270"/>
    </row>
    <row r="707" spans="1:21" ht="22.5" hidden="1" x14ac:dyDescent="0.25">
      <c r="A707" s="264" t="s">
        <v>456</v>
      </c>
      <c r="B707" s="265"/>
      <c r="C707" s="266" t="s">
        <v>1203</v>
      </c>
      <c r="D707" s="267"/>
      <c r="E707" s="267"/>
      <c r="F707" s="32" t="s">
        <v>1835</v>
      </c>
      <c r="G707" s="269">
        <v>0.3</v>
      </c>
      <c r="H707" s="268"/>
      <c r="I707" s="27">
        <v>0.3</v>
      </c>
      <c r="J707" s="268"/>
      <c r="K707" s="268"/>
      <c r="L707" s="268"/>
      <c r="M707" s="268"/>
      <c r="N707" s="268"/>
      <c r="O707" s="268"/>
      <c r="P707" s="175">
        <v>0.3</v>
      </c>
      <c r="Q707" s="270"/>
      <c r="R707" s="270"/>
      <c r="S707" s="270"/>
      <c r="T707" s="270"/>
      <c r="U707" s="270"/>
    </row>
    <row r="708" spans="1:21" s="35" customFormat="1" ht="14.25" hidden="1" x14ac:dyDescent="0.25">
      <c r="A708" s="281"/>
      <c r="B708" s="282"/>
      <c r="C708" s="283" t="s">
        <v>1856</v>
      </c>
      <c r="D708" s="284"/>
      <c r="E708" s="284"/>
      <c r="F708" s="38"/>
      <c r="G708" s="285">
        <f>G706+G707</f>
        <v>0.98</v>
      </c>
      <c r="H708" s="286"/>
      <c r="I708" s="34">
        <f>I706+I707</f>
        <v>0.98</v>
      </c>
      <c r="J708" s="285">
        <f>J706+J707</f>
        <v>0.48</v>
      </c>
      <c r="K708" s="286"/>
      <c r="L708" s="286"/>
      <c r="M708" s="286"/>
      <c r="N708" s="286"/>
      <c r="O708" s="286"/>
      <c r="P708" s="175">
        <f>P706+P707</f>
        <v>1.46</v>
      </c>
      <c r="Q708" s="270"/>
      <c r="R708" s="270"/>
      <c r="S708" s="270"/>
      <c r="T708" s="270"/>
      <c r="U708" s="270"/>
    </row>
    <row r="709" spans="1:21" hidden="1" x14ac:dyDescent="0.25">
      <c r="A709" s="281" t="s">
        <v>457</v>
      </c>
      <c r="B709" s="282"/>
      <c r="C709" s="283" t="s">
        <v>1224</v>
      </c>
      <c r="D709" s="284"/>
      <c r="E709" s="284"/>
      <c r="F709" s="30"/>
      <c r="G709" s="268"/>
      <c r="H709" s="268"/>
      <c r="I709" s="31"/>
      <c r="J709" s="268"/>
      <c r="K709" s="268"/>
      <c r="L709" s="268"/>
      <c r="M709" s="268"/>
      <c r="N709" s="268"/>
      <c r="O709" s="268"/>
      <c r="P709" s="270"/>
      <c r="Q709" s="270"/>
      <c r="R709" s="270"/>
      <c r="S709" s="270"/>
      <c r="T709" s="270"/>
      <c r="U709" s="270"/>
    </row>
    <row r="710" spans="1:21" ht="22.5" hidden="1" x14ac:dyDescent="0.25">
      <c r="A710" s="264" t="s">
        <v>458</v>
      </c>
      <c r="B710" s="265"/>
      <c r="C710" s="266" t="s">
        <v>1225</v>
      </c>
      <c r="D710" s="267"/>
      <c r="E710" s="267"/>
      <c r="F710" s="32" t="s">
        <v>1817</v>
      </c>
      <c r="G710" s="269">
        <v>1.36</v>
      </c>
      <c r="H710" s="268"/>
      <c r="I710" s="27">
        <v>1.36</v>
      </c>
      <c r="J710" s="269">
        <v>0.48</v>
      </c>
      <c r="K710" s="268"/>
      <c r="L710" s="268"/>
      <c r="M710" s="268"/>
      <c r="N710" s="268"/>
      <c r="O710" s="268"/>
      <c r="P710" s="175">
        <v>1.84</v>
      </c>
      <c r="Q710" s="270"/>
      <c r="R710" s="270"/>
      <c r="S710" s="270"/>
      <c r="T710" s="270"/>
      <c r="U710" s="270"/>
    </row>
    <row r="711" spans="1:21" ht="22.5" hidden="1" x14ac:dyDescent="0.25">
      <c r="A711" s="264" t="s">
        <v>459</v>
      </c>
      <c r="B711" s="265"/>
      <c r="C711" s="266" t="s">
        <v>1203</v>
      </c>
      <c r="D711" s="267"/>
      <c r="E711" s="267"/>
      <c r="F711" s="32" t="s">
        <v>1835</v>
      </c>
      <c r="G711" s="269">
        <v>0.3</v>
      </c>
      <c r="H711" s="268"/>
      <c r="I711" s="27">
        <v>0.3</v>
      </c>
      <c r="J711" s="268"/>
      <c r="K711" s="268"/>
      <c r="L711" s="268"/>
      <c r="M711" s="268"/>
      <c r="N711" s="268"/>
      <c r="O711" s="268"/>
      <c r="P711" s="175">
        <v>0.3</v>
      </c>
      <c r="Q711" s="270"/>
      <c r="R711" s="270"/>
      <c r="S711" s="270"/>
      <c r="T711" s="270"/>
      <c r="U711" s="270"/>
    </row>
    <row r="712" spans="1:21" s="35" customFormat="1" ht="14.25" hidden="1" x14ac:dyDescent="0.25">
      <c r="A712" s="281"/>
      <c r="B712" s="282"/>
      <c r="C712" s="283" t="s">
        <v>1856</v>
      </c>
      <c r="D712" s="284"/>
      <c r="E712" s="284"/>
      <c r="F712" s="38"/>
      <c r="G712" s="285">
        <f>G710+G711</f>
        <v>1.6600000000000001</v>
      </c>
      <c r="H712" s="286"/>
      <c r="I712" s="34">
        <f>I710+I711</f>
        <v>1.6600000000000001</v>
      </c>
      <c r="J712" s="285">
        <f>J710+J711</f>
        <v>0.48</v>
      </c>
      <c r="K712" s="286"/>
      <c r="L712" s="286"/>
      <c r="M712" s="286"/>
      <c r="N712" s="286"/>
      <c r="O712" s="286"/>
      <c r="P712" s="175">
        <f>P710+P711</f>
        <v>2.14</v>
      </c>
      <c r="Q712" s="270"/>
      <c r="R712" s="270"/>
      <c r="S712" s="270"/>
      <c r="T712" s="270"/>
      <c r="U712" s="270"/>
    </row>
    <row r="713" spans="1:21" hidden="1" x14ac:dyDescent="0.25">
      <c r="A713" s="281" t="s">
        <v>460</v>
      </c>
      <c r="B713" s="282"/>
      <c r="C713" s="283" t="s">
        <v>1226</v>
      </c>
      <c r="D713" s="284"/>
      <c r="E713" s="284"/>
      <c r="F713" s="30"/>
      <c r="G713" s="268"/>
      <c r="H713" s="268"/>
      <c r="I713" s="31"/>
      <c r="J713" s="268"/>
      <c r="K713" s="268"/>
      <c r="L713" s="268"/>
      <c r="M713" s="268"/>
      <c r="N713" s="268"/>
      <c r="O713" s="268"/>
      <c r="P713" s="270"/>
      <c r="Q713" s="270"/>
      <c r="R713" s="270"/>
      <c r="S713" s="270"/>
      <c r="T713" s="270"/>
      <c r="U713" s="270"/>
    </row>
    <row r="714" spans="1:21" ht="22.5" hidden="1" x14ac:dyDescent="0.25">
      <c r="A714" s="264" t="s">
        <v>461</v>
      </c>
      <c r="B714" s="265"/>
      <c r="C714" s="266" t="s">
        <v>1227</v>
      </c>
      <c r="D714" s="267"/>
      <c r="E714" s="267"/>
      <c r="F714" s="32" t="s">
        <v>1817</v>
      </c>
      <c r="G714" s="269">
        <v>1.36</v>
      </c>
      <c r="H714" s="268"/>
      <c r="I714" s="27">
        <v>1.36</v>
      </c>
      <c r="J714" s="269">
        <v>0.48</v>
      </c>
      <c r="K714" s="268"/>
      <c r="L714" s="268"/>
      <c r="M714" s="268"/>
      <c r="N714" s="268"/>
      <c r="O714" s="268"/>
      <c r="P714" s="175">
        <v>1.84</v>
      </c>
      <c r="Q714" s="270"/>
      <c r="R714" s="270"/>
      <c r="S714" s="270"/>
      <c r="T714" s="270"/>
      <c r="U714" s="270"/>
    </row>
    <row r="715" spans="1:21" ht="22.5" hidden="1" x14ac:dyDescent="0.25">
      <c r="A715" s="264" t="s">
        <v>462</v>
      </c>
      <c r="B715" s="265"/>
      <c r="C715" s="266" t="s">
        <v>1203</v>
      </c>
      <c r="D715" s="267"/>
      <c r="E715" s="267"/>
      <c r="F715" s="32" t="s">
        <v>1835</v>
      </c>
      <c r="G715" s="269">
        <v>0.3</v>
      </c>
      <c r="H715" s="268"/>
      <c r="I715" s="27">
        <v>0.3</v>
      </c>
      <c r="J715" s="268"/>
      <c r="K715" s="268"/>
      <c r="L715" s="268"/>
      <c r="M715" s="268"/>
      <c r="N715" s="268"/>
      <c r="O715" s="268"/>
      <c r="P715" s="175">
        <v>0.3</v>
      </c>
      <c r="Q715" s="270"/>
      <c r="R715" s="270"/>
      <c r="S715" s="270"/>
      <c r="T715" s="270"/>
      <c r="U715" s="270"/>
    </row>
    <row r="716" spans="1:21" s="35" customFormat="1" ht="14.25" hidden="1" x14ac:dyDescent="0.25">
      <c r="A716" s="281"/>
      <c r="B716" s="282"/>
      <c r="C716" s="283" t="s">
        <v>1856</v>
      </c>
      <c r="D716" s="284"/>
      <c r="E716" s="284"/>
      <c r="F716" s="38"/>
      <c r="G716" s="285">
        <f>G714+G715</f>
        <v>1.6600000000000001</v>
      </c>
      <c r="H716" s="286"/>
      <c r="I716" s="34">
        <f>I714+I715</f>
        <v>1.6600000000000001</v>
      </c>
      <c r="J716" s="285">
        <f>J714+J715</f>
        <v>0.48</v>
      </c>
      <c r="K716" s="286"/>
      <c r="L716" s="286"/>
      <c r="M716" s="286"/>
      <c r="N716" s="286"/>
      <c r="O716" s="286"/>
      <c r="P716" s="175">
        <f>P714+P715</f>
        <v>2.14</v>
      </c>
      <c r="Q716" s="270"/>
      <c r="R716" s="270"/>
      <c r="S716" s="270"/>
      <c r="T716" s="270"/>
      <c r="U716" s="270"/>
    </row>
    <row r="717" spans="1:21" hidden="1" x14ac:dyDescent="0.25">
      <c r="A717" s="281" t="s">
        <v>463</v>
      </c>
      <c r="B717" s="282"/>
      <c r="C717" s="283" t="s">
        <v>1228</v>
      </c>
      <c r="D717" s="284"/>
      <c r="E717" s="284"/>
      <c r="F717" s="30"/>
      <c r="G717" s="268"/>
      <c r="H717" s="268"/>
      <c r="I717" s="31"/>
      <c r="J717" s="268"/>
      <c r="K717" s="268"/>
      <c r="L717" s="268"/>
      <c r="M717" s="268"/>
      <c r="N717" s="268"/>
      <c r="O717" s="268"/>
      <c r="P717" s="270"/>
      <c r="Q717" s="270"/>
      <c r="R717" s="270"/>
      <c r="S717" s="270"/>
      <c r="T717" s="270"/>
      <c r="U717" s="270"/>
    </row>
    <row r="718" spans="1:21" ht="22.5" hidden="1" x14ac:dyDescent="0.25">
      <c r="A718" s="264" t="s">
        <v>464</v>
      </c>
      <c r="B718" s="265"/>
      <c r="C718" s="266" t="s">
        <v>1229</v>
      </c>
      <c r="D718" s="267"/>
      <c r="E718" s="267"/>
      <c r="F718" s="32" t="s">
        <v>1817</v>
      </c>
      <c r="G718" s="269">
        <v>1.7</v>
      </c>
      <c r="H718" s="268"/>
      <c r="I718" s="27">
        <v>1.7</v>
      </c>
      <c r="J718" s="269">
        <v>0.48</v>
      </c>
      <c r="K718" s="268"/>
      <c r="L718" s="268"/>
      <c r="M718" s="268"/>
      <c r="N718" s="268"/>
      <c r="O718" s="268"/>
      <c r="P718" s="175">
        <v>2.1800000000000002</v>
      </c>
      <c r="Q718" s="270"/>
      <c r="R718" s="270"/>
      <c r="S718" s="270"/>
      <c r="T718" s="270"/>
      <c r="U718" s="270"/>
    </row>
    <row r="719" spans="1:21" ht="22.5" hidden="1" x14ac:dyDescent="0.25">
      <c r="A719" s="264" t="s">
        <v>465</v>
      </c>
      <c r="B719" s="265"/>
      <c r="C719" s="266" t="s">
        <v>1203</v>
      </c>
      <c r="D719" s="267"/>
      <c r="E719" s="267"/>
      <c r="F719" s="32" t="s">
        <v>1835</v>
      </c>
      <c r="G719" s="269">
        <v>0.3</v>
      </c>
      <c r="H719" s="268"/>
      <c r="I719" s="27">
        <v>0.3</v>
      </c>
      <c r="J719" s="268"/>
      <c r="K719" s="268"/>
      <c r="L719" s="268"/>
      <c r="M719" s="268"/>
      <c r="N719" s="268"/>
      <c r="O719" s="268"/>
      <c r="P719" s="175">
        <v>0.3</v>
      </c>
      <c r="Q719" s="270"/>
      <c r="R719" s="270"/>
      <c r="S719" s="270"/>
      <c r="T719" s="270"/>
      <c r="U719" s="270"/>
    </row>
    <row r="720" spans="1:21" s="35" customFormat="1" ht="14.25" hidden="1" x14ac:dyDescent="0.25">
      <c r="A720" s="281"/>
      <c r="B720" s="282"/>
      <c r="C720" s="283" t="s">
        <v>1856</v>
      </c>
      <c r="D720" s="284"/>
      <c r="E720" s="284"/>
      <c r="F720" s="38"/>
      <c r="G720" s="285">
        <f>G718+G719</f>
        <v>2</v>
      </c>
      <c r="H720" s="286"/>
      <c r="I720" s="34">
        <f>I718+I719</f>
        <v>2</v>
      </c>
      <c r="J720" s="285">
        <f>J718+J719</f>
        <v>0.48</v>
      </c>
      <c r="K720" s="286"/>
      <c r="L720" s="286"/>
      <c r="M720" s="286"/>
      <c r="N720" s="286"/>
      <c r="O720" s="286"/>
      <c r="P720" s="175">
        <f>P718+P719</f>
        <v>2.48</v>
      </c>
      <c r="Q720" s="270"/>
      <c r="R720" s="270"/>
      <c r="S720" s="270"/>
      <c r="T720" s="270"/>
      <c r="U720" s="270"/>
    </row>
    <row r="721" spans="1:21" hidden="1" x14ac:dyDescent="0.25">
      <c r="A721" s="281" t="s">
        <v>466</v>
      </c>
      <c r="B721" s="282"/>
      <c r="C721" s="283" t="s">
        <v>1230</v>
      </c>
      <c r="D721" s="284"/>
      <c r="E721" s="284"/>
      <c r="F721" s="30"/>
      <c r="G721" s="268"/>
      <c r="H721" s="268"/>
      <c r="I721" s="31"/>
      <c r="J721" s="268"/>
      <c r="K721" s="268"/>
      <c r="L721" s="268"/>
      <c r="M721" s="268"/>
      <c r="N721" s="268"/>
      <c r="O721" s="268"/>
      <c r="P721" s="270"/>
      <c r="Q721" s="270"/>
      <c r="R721" s="270"/>
      <c r="S721" s="270"/>
      <c r="T721" s="270"/>
      <c r="U721" s="270"/>
    </row>
    <row r="722" spans="1:21" ht="22.5" hidden="1" x14ac:dyDescent="0.25">
      <c r="A722" s="264" t="s">
        <v>467</v>
      </c>
      <c r="B722" s="265"/>
      <c r="C722" s="266" t="s">
        <v>1230</v>
      </c>
      <c r="D722" s="267"/>
      <c r="E722" s="267"/>
      <c r="F722" s="32" t="s">
        <v>1817</v>
      </c>
      <c r="G722" s="269">
        <v>1.02</v>
      </c>
      <c r="H722" s="268"/>
      <c r="I722" s="27">
        <v>1.02</v>
      </c>
      <c r="J722" s="269">
        <v>0.48</v>
      </c>
      <c r="K722" s="268"/>
      <c r="L722" s="268"/>
      <c r="M722" s="268"/>
      <c r="N722" s="268"/>
      <c r="O722" s="268"/>
      <c r="P722" s="175">
        <v>1.5</v>
      </c>
      <c r="Q722" s="270"/>
      <c r="R722" s="270"/>
      <c r="S722" s="270"/>
      <c r="T722" s="270"/>
      <c r="U722" s="270"/>
    </row>
    <row r="723" spans="1:21" ht="22.5" hidden="1" x14ac:dyDescent="0.25">
      <c r="A723" s="264" t="s">
        <v>468</v>
      </c>
      <c r="B723" s="265"/>
      <c r="C723" s="266" t="s">
        <v>1203</v>
      </c>
      <c r="D723" s="267"/>
      <c r="E723" s="267"/>
      <c r="F723" s="32" t="s">
        <v>1835</v>
      </c>
      <c r="G723" s="269">
        <v>0.3</v>
      </c>
      <c r="H723" s="268"/>
      <c r="I723" s="27">
        <v>0.3</v>
      </c>
      <c r="J723" s="268"/>
      <c r="K723" s="268"/>
      <c r="L723" s="268"/>
      <c r="M723" s="268"/>
      <c r="N723" s="268"/>
      <c r="O723" s="268"/>
      <c r="P723" s="175">
        <v>0.3</v>
      </c>
      <c r="Q723" s="270"/>
      <c r="R723" s="270"/>
      <c r="S723" s="270"/>
      <c r="T723" s="270"/>
      <c r="U723" s="270"/>
    </row>
    <row r="724" spans="1:21" s="35" customFormat="1" ht="14.25" hidden="1" x14ac:dyDescent="0.25">
      <c r="A724" s="281"/>
      <c r="B724" s="282"/>
      <c r="C724" s="283" t="s">
        <v>1856</v>
      </c>
      <c r="D724" s="284"/>
      <c r="E724" s="284"/>
      <c r="F724" s="38"/>
      <c r="G724" s="285">
        <f>G722+G723</f>
        <v>1.32</v>
      </c>
      <c r="H724" s="286"/>
      <c r="I724" s="34">
        <f>I722+I723</f>
        <v>1.32</v>
      </c>
      <c r="J724" s="285">
        <f>J722+J723</f>
        <v>0.48</v>
      </c>
      <c r="K724" s="286"/>
      <c r="L724" s="286"/>
      <c r="M724" s="286"/>
      <c r="N724" s="286"/>
      <c r="O724" s="286"/>
      <c r="P724" s="175">
        <f>P722+P723</f>
        <v>1.8</v>
      </c>
      <c r="Q724" s="270"/>
      <c r="R724" s="270"/>
      <c r="S724" s="270"/>
      <c r="T724" s="270"/>
      <c r="U724" s="270"/>
    </row>
    <row r="725" spans="1:21" hidden="1" x14ac:dyDescent="0.25">
      <c r="A725" s="281" t="s">
        <v>469</v>
      </c>
      <c r="B725" s="282"/>
      <c r="C725" s="283" t="s">
        <v>1231</v>
      </c>
      <c r="D725" s="284"/>
      <c r="E725" s="284"/>
      <c r="F725" s="30"/>
      <c r="G725" s="268"/>
      <c r="H725" s="268"/>
      <c r="I725" s="31"/>
      <c r="J725" s="268"/>
      <c r="K725" s="268"/>
      <c r="L725" s="268"/>
      <c r="M725" s="268"/>
      <c r="N725" s="268"/>
      <c r="O725" s="268"/>
      <c r="P725" s="270"/>
      <c r="Q725" s="270"/>
      <c r="R725" s="270"/>
      <c r="S725" s="270"/>
      <c r="T725" s="270"/>
      <c r="U725" s="270"/>
    </row>
    <row r="726" spans="1:21" ht="22.5" hidden="1" x14ac:dyDescent="0.25">
      <c r="A726" s="264" t="s">
        <v>470</v>
      </c>
      <c r="B726" s="265"/>
      <c r="C726" s="266" t="s">
        <v>1232</v>
      </c>
      <c r="D726" s="267"/>
      <c r="E726" s="267"/>
      <c r="F726" s="32" t="s">
        <v>1817</v>
      </c>
      <c r="G726" s="269">
        <v>1.36</v>
      </c>
      <c r="H726" s="268"/>
      <c r="I726" s="27">
        <v>1.36</v>
      </c>
      <c r="J726" s="269">
        <v>0.48</v>
      </c>
      <c r="K726" s="268"/>
      <c r="L726" s="268"/>
      <c r="M726" s="268"/>
      <c r="N726" s="268"/>
      <c r="O726" s="268"/>
      <c r="P726" s="175">
        <v>1.84</v>
      </c>
      <c r="Q726" s="270"/>
      <c r="R726" s="270"/>
      <c r="S726" s="270"/>
      <c r="T726" s="270"/>
      <c r="U726" s="270"/>
    </row>
    <row r="727" spans="1:21" ht="22.5" hidden="1" x14ac:dyDescent="0.25">
      <c r="A727" s="264" t="s">
        <v>471</v>
      </c>
      <c r="B727" s="265"/>
      <c r="C727" s="266" t="s">
        <v>1203</v>
      </c>
      <c r="D727" s="267"/>
      <c r="E727" s="267"/>
      <c r="F727" s="32" t="s">
        <v>1835</v>
      </c>
      <c r="G727" s="269">
        <v>0.3</v>
      </c>
      <c r="H727" s="268"/>
      <c r="I727" s="27">
        <v>0.3</v>
      </c>
      <c r="J727" s="268"/>
      <c r="K727" s="268"/>
      <c r="L727" s="268"/>
      <c r="M727" s="268"/>
      <c r="N727" s="268"/>
      <c r="O727" s="268"/>
      <c r="P727" s="175">
        <v>0.3</v>
      </c>
      <c r="Q727" s="270"/>
      <c r="R727" s="270"/>
      <c r="S727" s="270"/>
      <c r="T727" s="270"/>
      <c r="U727" s="270"/>
    </row>
    <row r="728" spans="1:21" s="35" customFormat="1" ht="14.25" hidden="1" x14ac:dyDescent="0.25">
      <c r="A728" s="281"/>
      <c r="B728" s="282"/>
      <c r="C728" s="283" t="s">
        <v>1856</v>
      </c>
      <c r="D728" s="284"/>
      <c r="E728" s="284"/>
      <c r="F728" s="38"/>
      <c r="G728" s="285">
        <f>G726+G727</f>
        <v>1.6600000000000001</v>
      </c>
      <c r="H728" s="286"/>
      <c r="I728" s="34">
        <f>I726+I727</f>
        <v>1.6600000000000001</v>
      </c>
      <c r="J728" s="285">
        <f>J726+J727</f>
        <v>0.48</v>
      </c>
      <c r="K728" s="286"/>
      <c r="L728" s="286"/>
      <c r="M728" s="286"/>
      <c r="N728" s="286"/>
      <c r="O728" s="286"/>
      <c r="P728" s="175">
        <f>P726+P727</f>
        <v>2.14</v>
      </c>
      <c r="Q728" s="270"/>
      <c r="R728" s="270"/>
      <c r="S728" s="270"/>
      <c r="T728" s="270"/>
      <c r="U728" s="270"/>
    </row>
    <row r="729" spans="1:21" hidden="1" x14ac:dyDescent="0.25">
      <c r="A729" s="281" t="s">
        <v>472</v>
      </c>
      <c r="B729" s="282"/>
      <c r="C729" s="283" t="s">
        <v>1233</v>
      </c>
      <c r="D729" s="284"/>
      <c r="E729" s="284"/>
      <c r="F729" s="30"/>
      <c r="G729" s="268"/>
      <c r="H729" s="268"/>
      <c r="I729" s="31"/>
      <c r="J729" s="268"/>
      <c r="K729" s="268"/>
      <c r="L729" s="268"/>
      <c r="M729" s="268"/>
      <c r="N729" s="268"/>
      <c r="O729" s="268"/>
      <c r="P729" s="270"/>
      <c r="Q729" s="270"/>
      <c r="R729" s="270"/>
      <c r="S729" s="270"/>
      <c r="T729" s="270"/>
      <c r="U729" s="270"/>
    </row>
    <row r="730" spans="1:21" ht="22.5" hidden="1" x14ac:dyDescent="0.25">
      <c r="A730" s="264" t="s">
        <v>473</v>
      </c>
      <c r="B730" s="265"/>
      <c r="C730" s="266" t="s">
        <v>1234</v>
      </c>
      <c r="D730" s="267"/>
      <c r="E730" s="267"/>
      <c r="F730" s="32" t="s">
        <v>1817</v>
      </c>
      <c r="G730" s="269">
        <v>0.68</v>
      </c>
      <c r="H730" s="268"/>
      <c r="I730" s="27">
        <v>0.68</v>
      </c>
      <c r="J730" s="269">
        <v>0.48</v>
      </c>
      <c r="K730" s="268"/>
      <c r="L730" s="268"/>
      <c r="M730" s="268"/>
      <c r="N730" s="268"/>
      <c r="O730" s="268"/>
      <c r="P730" s="175">
        <v>1.1599999999999999</v>
      </c>
      <c r="Q730" s="270"/>
      <c r="R730" s="270"/>
      <c r="S730" s="270"/>
      <c r="T730" s="270"/>
      <c r="U730" s="270"/>
    </row>
    <row r="731" spans="1:21" ht="22.5" hidden="1" x14ac:dyDescent="0.25">
      <c r="A731" s="264" t="s">
        <v>474</v>
      </c>
      <c r="B731" s="265"/>
      <c r="C731" s="266" t="s">
        <v>1203</v>
      </c>
      <c r="D731" s="267"/>
      <c r="E731" s="267"/>
      <c r="F731" s="32" t="s">
        <v>1835</v>
      </c>
      <c r="G731" s="269">
        <v>0.3</v>
      </c>
      <c r="H731" s="268"/>
      <c r="I731" s="27">
        <v>0.3</v>
      </c>
      <c r="J731" s="268"/>
      <c r="K731" s="268"/>
      <c r="L731" s="268"/>
      <c r="M731" s="268"/>
      <c r="N731" s="268"/>
      <c r="O731" s="268"/>
      <c r="P731" s="175">
        <v>0.3</v>
      </c>
      <c r="Q731" s="270"/>
      <c r="R731" s="270"/>
      <c r="S731" s="270"/>
      <c r="T731" s="270"/>
      <c r="U731" s="270"/>
    </row>
    <row r="732" spans="1:21" s="35" customFormat="1" ht="14.25" hidden="1" x14ac:dyDescent="0.25">
      <c r="A732" s="281"/>
      <c r="B732" s="282"/>
      <c r="C732" s="283" t="s">
        <v>1856</v>
      </c>
      <c r="D732" s="284"/>
      <c r="E732" s="284"/>
      <c r="F732" s="38"/>
      <c r="G732" s="285">
        <f>G730+G731</f>
        <v>0.98</v>
      </c>
      <c r="H732" s="286"/>
      <c r="I732" s="34">
        <f>I730+I731</f>
        <v>0.98</v>
      </c>
      <c r="J732" s="285">
        <f>J730+J731</f>
        <v>0.48</v>
      </c>
      <c r="K732" s="286"/>
      <c r="L732" s="286"/>
      <c r="M732" s="286"/>
      <c r="N732" s="286"/>
      <c r="O732" s="286"/>
      <c r="P732" s="175">
        <f>P730+P731</f>
        <v>1.46</v>
      </c>
      <c r="Q732" s="270"/>
      <c r="R732" s="270"/>
      <c r="S732" s="270"/>
      <c r="T732" s="270"/>
      <c r="U732" s="270"/>
    </row>
    <row r="733" spans="1:21" hidden="1" x14ac:dyDescent="0.25">
      <c r="A733" s="281" t="s">
        <v>475</v>
      </c>
      <c r="B733" s="282"/>
      <c r="C733" s="283" t="s">
        <v>1235</v>
      </c>
      <c r="D733" s="284"/>
      <c r="E733" s="284"/>
      <c r="F733" s="30"/>
      <c r="G733" s="268"/>
      <c r="H733" s="268"/>
      <c r="I733" s="31"/>
      <c r="J733" s="268"/>
      <c r="K733" s="268"/>
      <c r="L733" s="268"/>
      <c r="M733" s="268"/>
      <c r="N733" s="268"/>
      <c r="O733" s="268"/>
      <c r="P733" s="270"/>
      <c r="Q733" s="270"/>
      <c r="R733" s="270"/>
      <c r="S733" s="270"/>
      <c r="T733" s="270"/>
      <c r="U733" s="270"/>
    </row>
    <row r="734" spans="1:21" ht="22.5" hidden="1" x14ac:dyDescent="0.25">
      <c r="A734" s="264" t="s">
        <v>476</v>
      </c>
      <c r="B734" s="265"/>
      <c r="C734" s="266" t="s">
        <v>1236</v>
      </c>
      <c r="D734" s="267"/>
      <c r="E734" s="267"/>
      <c r="F734" s="32" t="s">
        <v>1817</v>
      </c>
      <c r="G734" s="269">
        <v>0.68</v>
      </c>
      <c r="H734" s="268"/>
      <c r="I734" s="27">
        <v>0.68</v>
      </c>
      <c r="J734" s="269">
        <v>0.48</v>
      </c>
      <c r="K734" s="268"/>
      <c r="L734" s="268"/>
      <c r="M734" s="268"/>
      <c r="N734" s="268"/>
      <c r="O734" s="268"/>
      <c r="P734" s="175">
        <v>1.1599999999999999</v>
      </c>
      <c r="Q734" s="270"/>
      <c r="R734" s="270"/>
      <c r="S734" s="270"/>
      <c r="T734" s="270"/>
      <c r="U734" s="270"/>
    </row>
    <row r="735" spans="1:21" ht="22.5" hidden="1" x14ac:dyDescent="0.25">
      <c r="A735" s="264" t="s">
        <v>477</v>
      </c>
      <c r="B735" s="265"/>
      <c r="C735" s="266" t="s">
        <v>1203</v>
      </c>
      <c r="D735" s="267"/>
      <c r="E735" s="267"/>
      <c r="F735" s="32" t="s">
        <v>1835</v>
      </c>
      <c r="G735" s="269">
        <v>0.3</v>
      </c>
      <c r="H735" s="268"/>
      <c r="I735" s="27">
        <v>0.3</v>
      </c>
      <c r="J735" s="268"/>
      <c r="K735" s="268"/>
      <c r="L735" s="268"/>
      <c r="M735" s="268"/>
      <c r="N735" s="268"/>
      <c r="O735" s="268"/>
      <c r="P735" s="175">
        <v>0.3</v>
      </c>
      <c r="Q735" s="270"/>
      <c r="R735" s="270"/>
      <c r="S735" s="270"/>
      <c r="T735" s="270"/>
      <c r="U735" s="270"/>
    </row>
    <row r="736" spans="1:21" s="35" customFormat="1" ht="14.25" hidden="1" x14ac:dyDescent="0.25">
      <c r="A736" s="281"/>
      <c r="B736" s="282"/>
      <c r="C736" s="283" t="s">
        <v>1856</v>
      </c>
      <c r="D736" s="284"/>
      <c r="E736" s="284"/>
      <c r="F736" s="38"/>
      <c r="G736" s="285">
        <f>G734+G735</f>
        <v>0.98</v>
      </c>
      <c r="H736" s="286"/>
      <c r="I736" s="34">
        <f>I734+I735</f>
        <v>0.98</v>
      </c>
      <c r="J736" s="285">
        <f>J734+J735</f>
        <v>0.48</v>
      </c>
      <c r="K736" s="286"/>
      <c r="L736" s="286"/>
      <c r="M736" s="286"/>
      <c r="N736" s="286"/>
      <c r="O736" s="286"/>
      <c r="P736" s="175">
        <f>P734+P735</f>
        <v>1.46</v>
      </c>
      <c r="Q736" s="270"/>
      <c r="R736" s="270"/>
      <c r="S736" s="270"/>
      <c r="T736" s="270"/>
      <c r="U736" s="270"/>
    </row>
    <row r="737" spans="1:21" hidden="1" x14ac:dyDescent="0.25">
      <c r="A737" s="281" t="s">
        <v>478</v>
      </c>
      <c r="B737" s="282"/>
      <c r="C737" s="283" t="s">
        <v>1237</v>
      </c>
      <c r="D737" s="284"/>
      <c r="E737" s="284"/>
      <c r="F737" s="30"/>
      <c r="G737" s="268"/>
      <c r="H737" s="268"/>
      <c r="I737" s="31"/>
      <c r="J737" s="268"/>
      <c r="K737" s="268"/>
      <c r="L737" s="268"/>
      <c r="M737" s="268"/>
      <c r="N737" s="268"/>
      <c r="O737" s="268"/>
      <c r="P737" s="270"/>
      <c r="Q737" s="270"/>
      <c r="R737" s="270"/>
      <c r="S737" s="270"/>
      <c r="T737" s="270"/>
      <c r="U737" s="270"/>
    </row>
    <row r="738" spans="1:21" ht="22.5" hidden="1" x14ac:dyDescent="0.25">
      <c r="A738" s="264" t="s">
        <v>479</v>
      </c>
      <c r="B738" s="265"/>
      <c r="C738" s="266" t="s">
        <v>1238</v>
      </c>
      <c r="D738" s="267"/>
      <c r="E738" s="267"/>
      <c r="F738" s="32" t="s">
        <v>1817</v>
      </c>
      <c r="G738" s="269">
        <v>0.68</v>
      </c>
      <c r="H738" s="268"/>
      <c r="I738" s="27">
        <v>0.68</v>
      </c>
      <c r="J738" s="269">
        <v>0.48</v>
      </c>
      <c r="K738" s="268"/>
      <c r="L738" s="268"/>
      <c r="M738" s="268"/>
      <c r="N738" s="268"/>
      <c r="O738" s="268"/>
      <c r="P738" s="175">
        <v>1.1599999999999999</v>
      </c>
      <c r="Q738" s="270"/>
      <c r="R738" s="270"/>
      <c r="S738" s="270"/>
      <c r="T738" s="270"/>
      <c r="U738" s="270"/>
    </row>
    <row r="739" spans="1:21" ht="22.5" hidden="1" x14ac:dyDescent="0.25">
      <c r="A739" s="264" t="s">
        <v>480</v>
      </c>
      <c r="B739" s="265"/>
      <c r="C739" s="266" t="s">
        <v>1203</v>
      </c>
      <c r="D739" s="267"/>
      <c r="E739" s="267"/>
      <c r="F739" s="32" t="s">
        <v>1835</v>
      </c>
      <c r="G739" s="269">
        <v>0.3</v>
      </c>
      <c r="H739" s="268"/>
      <c r="I739" s="27">
        <v>0.3</v>
      </c>
      <c r="J739" s="268"/>
      <c r="K739" s="268"/>
      <c r="L739" s="268"/>
      <c r="M739" s="268"/>
      <c r="N739" s="268"/>
      <c r="O739" s="268"/>
      <c r="P739" s="175">
        <v>0.3</v>
      </c>
      <c r="Q739" s="270"/>
      <c r="R739" s="270"/>
      <c r="S739" s="270"/>
      <c r="T739" s="270"/>
      <c r="U739" s="270"/>
    </row>
    <row r="740" spans="1:21" s="35" customFormat="1" ht="14.25" hidden="1" x14ac:dyDescent="0.25">
      <c r="A740" s="281"/>
      <c r="B740" s="282"/>
      <c r="C740" s="283" t="s">
        <v>1856</v>
      </c>
      <c r="D740" s="284"/>
      <c r="E740" s="284"/>
      <c r="F740" s="38"/>
      <c r="G740" s="285">
        <f>G738+G739</f>
        <v>0.98</v>
      </c>
      <c r="H740" s="286"/>
      <c r="I740" s="34">
        <f>I738+I739</f>
        <v>0.98</v>
      </c>
      <c r="J740" s="285">
        <f>J738+J739</f>
        <v>0.48</v>
      </c>
      <c r="K740" s="286"/>
      <c r="L740" s="286"/>
      <c r="M740" s="286"/>
      <c r="N740" s="286"/>
      <c r="O740" s="286"/>
      <c r="P740" s="175">
        <f>P738+P739</f>
        <v>1.46</v>
      </c>
      <c r="Q740" s="270"/>
      <c r="R740" s="270"/>
      <c r="S740" s="270"/>
      <c r="T740" s="270"/>
      <c r="U740" s="270"/>
    </row>
    <row r="741" spans="1:21" hidden="1" x14ac:dyDescent="0.25">
      <c r="A741" s="281" t="s">
        <v>481</v>
      </c>
      <c r="B741" s="282"/>
      <c r="C741" s="283" t="s">
        <v>1239</v>
      </c>
      <c r="D741" s="284"/>
      <c r="E741" s="284"/>
      <c r="F741" s="30"/>
      <c r="G741" s="268"/>
      <c r="H741" s="268"/>
      <c r="I741" s="31"/>
      <c r="J741" s="268"/>
      <c r="K741" s="268"/>
      <c r="L741" s="268"/>
      <c r="M741" s="268"/>
      <c r="N741" s="268"/>
      <c r="O741" s="268"/>
      <c r="P741" s="270"/>
      <c r="Q741" s="270"/>
      <c r="R741" s="270"/>
      <c r="S741" s="270"/>
      <c r="T741" s="270"/>
      <c r="U741" s="270"/>
    </row>
    <row r="742" spans="1:21" ht="22.5" hidden="1" x14ac:dyDescent="0.25">
      <c r="A742" s="264" t="s">
        <v>482</v>
      </c>
      <c r="B742" s="265"/>
      <c r="C742" s="266" t="s">
        <v>1239</v>
      </c>
      <c r="D742" s="267"/>
      <c r="E742" s="267"/>
      <c r="F742" s="32" t="s">
        <v>1817</v>
      </c>
      <c r="G742" s="269">
        <v>0.68</v>
      </c>
      <c r="H742" s="268"/>
      <c r="I742" s="27">
        <v>0.68</v>
      </c>
      <c r="J742" s="269">
        <v>0.48</v>
      </c>
      <c r="K742" s="268"/>
      <c r="L742" s="268"/>
      <c r="M742" s="268"/>
      <c r="N742" s="268"/>
      <c r="O742" s="268"/>
      <c r="P742" s="175">
        <v>1.1599999999999999</v>
      </c>
      <c r="Q742" s="270"/>
      <c r="R742" s="270"/>
      <c r="S742" s="270"/>
      <c r="T742" s="270"/>
      <c r="U742" s="270"/>
    </row>
    <row r="743" spans="1:21" ht="22.5" hidden="1" x14ac:dyDescent="0.25">
      <c r="A743" s="264" t="s">
        <v>483</v>
      </c>
      <c r="B743" s="265"/>
      <c r="C743" s="266" t="s">
        <v>1203</v>
      </c>
      <c r="D743" s="267"/>
      <c r="E743" s="267"/>
      <c r="F743" s="32" t="s">
        <v>1835</v>
      </c>
      <c r="G743" s="269">
        <v>0.3</v>
      </c>
      <c r="H743" s="268"/>
      <c r="I743" s="27">
        <v>0.3</v>
      </c>
      <c r="J743" s="268"/>
      <c r="K743" s="268"/>
      <c r="L743" s="268"/>
      <c r="M743" s="268"/>
      <c r="N743" s="268"/>
      <c r="O743" s="268"/>
      <c r="P743" s="175">
        <v>0.3</v>
      </c>
      <c r="Q743" s="270"/>
      <c r="R743" s="270"/>
      <c r="S743" s="270"/>
      <c r="T743" s="270"/>
      <c r="U743" s="270"/>
    </row>
    <row r="744" spans="1:21" s="35" customFormat="1" ht="14.25" hidden="1" x14ac:dyDescent="0.25">
      <c r="A744" s="281"/>
      <c r="B744" s="282"/>
      <c r="C744" s="283" t="s">
        <v>1856</v>
      </c>
      <c r="D744" s="284"/>
      <c r="E744" s="284"/>
      <c r="F744" s="38"/>
      <c r="G744" s="285">
        <f>G742+G743</f>
        <v>0.98</v>
      </c>
      <c r="H744" s="286"/>
      <c r="I744" s="34">
        <f>I742+I743</f>
        <v>0.98</v>
      </c>
      <c r="J744" s="285">
        <f>J742+J743</f>
        <v>0.48</v>
      </c>
      <c r="K744" s="286"/>
      <c r="L744" s="286"/>
      <c r="M744" s="286"/>
      <c r="N744" s="286"/>
      <c r="O744" s="286"/>
      <c r="P744" s="175">
        <f>P742+P743</f>
        <v>1.46</v>
      </c>
      <c r="Q744" s="270"/>
      <c r="R744" s="270"/>
      <c r="S744" s="270"/>
      <c r="T744" s="270"/>
      <c r="U744" s="270"/>
    </row>
    <row r="745" spans="1:21" hidden="1" x14ac:dyDescent="0.25">
      <c r="A745" s="281" t="s">
        <v>484</v>
      </c>
      <c r="B745" s="282"/>
      <c r="C745" s="283" t="s">
        <v>1240</v>
      </c>
      <c r="D745" s="284"/>
      <c r="E745" s="284"/>
      <c r="F745" s="30"/>
      <c r="G745" s="268"/>
      <c r="H745" s="268"/>
      <c r="I745" s="31"/>
      <c r="J745" s="268"/>
      <c r="K745" s="268"/>
      <c r="L745" s="268"/>
      <c r="M745" s="268"/>
      <c r="N745" s="268"/>
      <c r="O745" s="268"/>
      <c r="P745" s="270"/>
      <c r="Q745" s="270"/>
      <c r="R745" s="270"/>
      <c r="S745" s="270"/>
      <c r="T745" s="270"/>
      <c r="U745" s="270"/>
    </row>
    <row r="746" spans="1:21" ht="22.5" hidden="1" x14ac:dyDescent="0.25">
      <c r="A746" s="264" t="s">
        <v>485</v>
      </c>
      <c r="B746" s="265"/>
      <c r="C746" s="266" t="s">
        <v>1241</v>
      </c>
      <c r="D746" s="267"/>
      <c r="E746" s="267"/>
      <c r="F746" s="32" t="s">
        <v>1817</v>
      </c>
      <c r="G746" s="269">
        <v>2.04</v>
      </c>
      <c r="H746" s="268"/>
      <c r="I746" s="27">
        <v>2.04</v>
      </c>
      <c r="J746" s="269">
        <v>0.48</v>
      </c>
      <c r="K746" s="268"/>
      <c r="L746" s="268"/>
      <c r="M746" s="268"/>
      <c r="N746" s="268"/>
      <c r="O746" s="268"/>
      <c r="P746" s="175">
        <v>2.52</v>
      </c>
      <c r="Q746" s="270"/>
      <c r="R746" s="270"/>
      <c r="S746" s="270"/>
      <c r="T746" s="270"/>
      <c r="U746" s="270"/>
    </row>
    <row r="747" spans="1:21" ht="22.5" hidden="1" x14ac:dyDescent="0.25">
      <c r="A747" s="264" t="s">
        <v>486</v>
      </c>
      <c r="B747" s="265"/>
      <c r="C747" s="266" t="s">
        <v>1203</v>
      </c>
      <c r="D747" s="267"/>
      <c r="E747" s="267"/>
      <c r="F747" s="32" t="s">
        <v>1835</v>
      </c>
      <c r="G747" s="269">
        <v>0.3</v>
      </c>
      <c r="H747" s="268"/>
      <c r="I747" s="27">
        <v>0.3</v>
      </c>
      <c r="J747" s="268"/>
      <c r="K747" s="268"/>
      <c r="L747" s="268"/>
      <c r="M747" s="268"/>
      <c r="N747" s="268"/>
      <c r="O747" s="268"/>
      <c r="P747" s="175">
        <v>0.3</v>
      </c>
      <c r="Q747" s="270"/>
      <c r="R747" s="270"/>
      <c r="S747" s="270"/>
      <c r="T747" s="270"/>
      <c r="U747" s="270"/>
    </row>
    <row r="748" spans="1:21" s="35" customFormat="1" ht="14.25" hidden="1" x14ac:dyDescent="0.25">
      <c r="A748" s="287"/>
      <c r="B748" s="288"/>
      <c r="C748" s="275" t="s">
        <v>1856</v>
      </c>
      <c r="D748" s="276"/>
      <c r="E748" s="276"/>
      <c r="F748" s="40"/>
      <c r="G748" s="289">
        <f>G746+G747</f>
        <v>2.34</v>
      </c>
      <c r="H748" s="290"/>
      <c r="I748" s="36">
        <f>I746+I747</f>
        <v>2.34</v>
      </c>
      <c r="J748" s="289">
        <f>J746+J747</f>
        <v>0.48</v>
      </c>
      <c r="K748" s="290"/>
      <c r="L748" s="290"/>
      <c r="M748" s="290"/>
      <c r="N748" s="290"/>
      <c r="O748" s="290"/>
      <c r="P748" s="291">
        <f>P746+P747</f>
        <v>2.82</v>
      </c>
      <c r="Q748" s="278"/>
      <c r="R748" s="278"/>
      <c r="S748" s="278"/>
      <c r="T748" s="278"/>
      <c r="U748" s="278"/>
    </row>
    <row r="749" spans="1:21" hidden="1" x14ac:dyDescent="0.25">
      <c r="A749" s="273">
        <v>2</v>
      </c>
      <c r="B749" s="274"/>
      <c r="C749" s="275" t="s">
        <v>1242</v>
      </c>
      <c r="D749" s="276"/>
      <c r="E749" s="276"/>
      <c r="F749" s="28"/>
      <c r="G749" s="277"/>
      <c r="H749" s="277"/>
      <c r="I749" s="29"/>
      <c r="J749" s="277"/>
      <c r="K749" s="277"/>
      <c r="L749" s="277"/>
      <c r="M749" s="277"/>
      <c r="N749" s="277"/>
      <c r="O749" s="277"/>
      <c r="P749" s="278"/>
      <c r="Q749" s="278"/>
      <c r="R749" s="278"/>
      <c r="S749" s="278"/>
      <c r="T749" s="278"/>
      <c r="U749" s="278"/>
    </row>
    <row r="750" spans="1:21" hidden="1" x14ac:dyDescent="0.25">
      <c r="A750" s="281" t="s">
        <v>61</v>
      </c>
      <c r="B750" s="282"/>
      <c r="C750" s="283" t="s">
        <v>1242</v>
      </c>
      <c r="D750" s="284"/>
      <c r="E750" s="284"/>
      <c r="F750" s="30"/>
      <c r="G750" s="268"/>
      <c r="H750" s="268"/>
      <c r="I750" s="31"/>
      <c r="J750" s="268"/>
      <c r="K750" s="268"/>
      <c r="L750" s="268"/>
      <c r="M750" s="268"/>
      <c r="N750" s="268"/>
      <c r="O750" s="268"/>
      <c r="P750" s="270"/>
      <c r="Q750" s="270"/>
      <c r="R750" s="270"/>
      <c r="S750" s="270"/>
      <c r="T750" s="270"/>
      <c r="U750" s="270"/>
    </row>
    <row r="751" spans="1:21" hidden="1" x14ac:dyDescent="0.25">
      <c r="A751" s="281" t="s">
        <v>190</v>
      </c>
      <c r="B751" s="282"/>
      <c r="C751" s="283" t="s">
        <v>1243</v>
      </c>
      <c r="D751" s="284"/>
      <c r="E751" s="284"/>
      <c r="F751" s="30"/>
      <c r="G751" s="268"/>
      <c r="H751" s="268"/>
      <c r="I751" s="31"/>
      <c r="J751" s="268"/>
      <c r="K751" s="268"/>
      <c r="L751" s="268"/>
      <c r="M751" s="268"/>
      <c r="N751" s="268"/>
      <c r="O751" s="268"/>
      <c r="P751" s="270"/>
      <c r="Q751" s="270"/>
      <c r="R751" s="270"/>
      <c r="S751" s="270"/>
      <c r="T751" s="270"/>
      <c r="U751" s="270"/>
    </row>
    <row r="752" spans="1:21" ht="22.5" hidden="1" x14ac:dyDescent="0.25">
      <c r="A752" s="264" t="s">
        <v>487</v>
      </c>
      <c r="B752" s="265"/>
      <c r="C752" s="266" t="s">
        <v>1243</v>
      </c>
      <c r="D752" s="267"/>
      <c r="E752" s="267"/>
      <c r="F752" s="32" t="s">
        <v>1817</v>
      </c>
      <c r="G752" s="269">
        <v>0.95</v>
      </c>
      <c r="H752" s="268"/>
      <c r="I752" s="27">
        <v>0.95</v>
      </c>
      <c r="J752" s="269">
        <v>0.41</v>
      </c>
      <c r="K752" s="268"/>
      <c r="L752" s="268"/>
      <c r="M752" s="268"/>
      <c r="N752" s="268"/>
      <c r="O752" s="268"/>
      <c r="P752" s="175">
        <v>1.36</v>
      </c>
      <c r="Q752" s="270"/>
      <c r="R752" s="270"/>
      <c r="S752" s="270"/>
      <c r="T752" s="270"/>
      <c r="U752" s="270"/>
    </row>
    <row r="753" spans="1:21" ht="22.5" hidden="1" x14ac:dyDescent="0.25">
      <c r="A753" s="264" t="s">
        <v>488</v>
      </c>
      <c r="B753" s="265"/>
      <c r="C753" s="266" t="s">
        <v>1203</v>
      </c>
      <c r="D753" s="267"/>
      <c r="E753" s="267"/>
      <c r="F753" s="32" t="s">
        <v>1835</v>
      </c>
      <c r="G753" s="269">
        <v>0.46</v>
      </c>
      <c r="H753" s="268"/>
      <c r="I753" s="27">
        <v>0.46</v>
      </c>
      <c r="J753" s="268"/>
      <c r="K753" s="268"/>
      <c r="L753" s="268"/>
      <c r="M753" s="268"/>
      <c r="N753" s="268"/>
      <c r="O753" s="268"/>
      <c r="P753" s="175">
        <v>0.46</v>
      </c>
      <c r="Q753" s="270"/>
      <c r="R753" s="270"/>
      <c r="S753" s="270"/>
      <c r="T753" s="270"/>
      <c r="U753" s="270"/>
    </row>
    <row r="754" spans="1:21" s="35" customFormat="1" ht="14.25" hidden="1" x14ac:dyDescent="0.25">
      <c r="A754" s="281"/>
      <c r="B754" s="282"/>
      <c r="C754" s="283" t="s">
        <v>1856</v>
      </c>
      <c r="D754" s="284"/>
      <c r="E754" s="284"/>
      <c r="F754" s="38"/>
      <c r="G754" s="285">
        <f>G752+G753</f>
        <v>1.41</v>
      </c>
      <c r="H754" s="286"/>
      <c r="I754" s="34">
        <f>I752+I753</f>
        <v>1.41</v>
      </c>
      <c r="J754" s="285">
        <f>J752+J753</f>
        <v>0.41</v>
      </c>
      <c r="K754" s="286"/>
      <c r="L754" s="286"/>
      <c r="M754" s="286"/>
      <c r="N754" s="286"/>
      <c r="O754" s="286"/>
      <c r="P754" s="175">
        <f>P752+P753</f>
        <v>1.82</v>
      </c>
      <c r="Q754" s="270"/>
      <c r="R754" s="270"/>
      <c r="S754" s="270"/>
      <c r="T754" s="270"/>
      <c r="U754" s="270"/>
    </row>
    <row r="755" spans="1:21" hidden="1" x14ac:dyDescent="0.25">
      <c r="A755" s="281" t="s">
        <v>191</v>
      </c>
      <c r="B755" s="282"/>
      <c r="C755" s="283" t="s">
        <v>1244</v>
      </c>
      <c r="D755" s="284"/>
      <c r="E755" s="284"/>
      <c r="F755" s="30"/>
      <c r="G755" s="268"/>
      <c r="H755" s="268"/>
      <c r="I755" s="31"/>
      <c r="J755" s="268"/>
      <c r="K755" s="268"/>
      <c r="L755" s="268"/>
      <c r="M755" s="268"/>
      <c r="N755" s="268"/>
      <c r="O755" s="268"/>
      <c r="P755" s="270"/>
      <c r="Q755" s="270"/>
      <c r="R755" s="270"/>
      <c r="S755" s="270"/>
      <c r="T755" s="270"/>
      <c r="U755" s="270"/>
    </row>
    <row r="756" spans="1:21" ht="22.5" hidden="1" x14ac:dyDescent="0.25">
      <c r="A756" s="264" t="s">
        <v>489</v>
      </c>
      <c r="B756" s="265"/>
      <c r="C756" s="266" t="s">
        <v>1244</v>
      </c>
      <c r="D756" s="267"/>
      <c r="E756" s="267"/>
      <c r="F756" s="32" t="s">
        <v>1817</v>
      </c>
      <c r="G756" s="269">
        <v>0.95</v>
      </c>
      <c r="H756" s="268"/>
      <c r="I756" s="27">
        <v>0.95</v>
      </c>
      <c r="J756" s="269">
        <v>0.41</v>
      </c>
      <c r="K756" s="268"/>
      <c r="L756" s="268"/>
      <c r="M756" s="268"/>
      <c r="N756" s="268"/>
      <c r="O756" s="268"/>
      <c r="P756" s="175">
        <v>1.36</v>
      </c>
      <c r="Q756" s="270"/>
      <c r="R756" s="270"/>
      <c r="S756" s="270"/>
      <c r="T756" s="270"/>
      <c r="U756" s="270"/>
    </row>
    <row r="757" spans="1:21" ht="22.5" hidden="1" x14ac:dyDescent="0.25">
      <c r="A757" s="264" t="s">
        <v>490</v>
      </c>
      <c r="B757" s="265"/>
      <c r="C757" s="266" t="s">
        <v>1203</v>
      </c>
      <c r="D757" s="267"/>
      <c r="E757" s="267"/>
      <c r="F757" s="32" t="s">
        <v>1835</v>
      </c>
      <c r="G757" s="269">
        <v>0.46</v>
      </c>
      <c r="H757" s="268"/>
      <c r="I757" s="27">
        <v>0.46</v>
      </c>
      <c r="J757" s="268"/>
      <c r="K757" s="268"/>
      <c r="L757" s="268"/>
      <c r="M757" s="268"/>
      <c r="N757" s="268"/>
      <c r="O757" s="268"/>
      <c r="P757" s="175">
        <v>0.46</v>
      </c>
      <c r="Q757" s="270"/>
      <c r="R757" s="270"/>
      <c r="S757" s="270"/>
      <c r="T757" s="270"/>
      <c r="U757" s="270"/>
    </row>
    <row r="758" spans="1:21" s="35" customFormat="1" ht="14.25" hidden="1" x14ac:dyDescent="0.25">
      <c r="A758" s="281"/>
      <c r="B758" s="282"/>
      <c r="C758" s="283" t="s">
        <v>1856</v>
      </c>
      <c r="D758" s="284"/>
      <c r="E758" s="284"/>
      <c r="F758" s="38"/>
      <c r="G758" s="285">
        <f>G756+G757</f>
        <v>1.41</v>
      </c>
      <c r="H758" s="286"/>
      <c r="I758" s="34">
        <f>I756+I757</f>
        <v>1.41</v>
      </c>
      <c r="J758" s="285">
        <f>J756+J757</f>
        <v>0.41</v>
      </c>
      <c r="K758" s="286"/>
      <c r="L758" s="286"/>
      <c r="M758" s="286"/>
      <c r="N758" s="286"/>
      <c r="O758" s="286"/>
      <c r="P758" s="175">
        <f>P756+P757</f>
        <v>1.82</v>
      </c>
      <c r="Q758" s="270"/>
      <c r="R758" s="270"/>
      <c r="S758" s="270"/>
      <c r="T758" s="270"/>
      <c r="U758" s="270"/>
    </row>
    <row r="759" spans="1:21" hidden="1" x14ac:dyDescent="0.25">
      <c r="A759" s="281" t="s">
        <v>192</v>
      </c>
      <c r="B759" s="282"/>
      <c r="C759" s="283" t="s">
        <v>1245</v>
      </c>
      <c r="D759" s="284"/>
      <c r="E759" s="284"/>
      <c r="F759" s="30"/>
      <c r="G759" s="268"/>
      <c r="H759" s="268"/>
      <c r="I759" s="31"/>
      <c r="J759" s="268"/>
      <c r="K759" s="268"/>
      <c r="L759" s="268"/>
      <c r="M759" s="268"/>
      <c r="N759" s="268"/>
      <c r="O759" s="268"/>
      <c r="P759" s="270"/>
      <c r="Q759" s="270"/>
      <c r="R759" s="270"/>
      <c r="S759" s="270"/>
      <c r="T759" s="270"/>
      <c r="U759" s="270"/>
    </row>
    <row r="760" spans="1:21" ht="22.5" hidden="1" x14ac:dyDescent="0.25">
      <c r="A760" s="264" t="s">
        <v>491</v>
      </c>
      <c r="B760" s="265"/>
      <c r="C760" s="266" t="s">
        <v>1245</v>
      </c>
      <c r="D760" s="267"/>
      <c r="E760" s="267"/>
      <c r="F760" s="32" t="s">
        <v>1817</v>
      </c>
      <c r="G760" s="269">
        <v>1.42</v>
      </c>
      <c r="H760" s="268"/>
      <c r="I760" s="27">
        <v>1.42</v>
      </c>
      <c r="J760" s="269">
        <v>0.41</v>
      </c>
      <c r="K760" s="268"/>
      <c r="L760" s="268"/>
      <c r="M760" s="268"/>
      <c r="N760" s="268"/>
      <c r="O760" s="268"/>
      <c r="P760" s="175">
        <v>1.83</v>
      </c>
      <c r="Q760" s="270"/>
      <c r="R760" s="270"/>
      <c r="S760" s="270"/>
      <c r="T760" s="270"/>
      <c r="U760" s="270"/>
    </row>
    <row r="761" spans="1:21" ht="22.5" hidden="1" x14ac:dyDescent="0.25">
      <c r="A761" s="264" t="s">
        <v>492</v>
      </c>
      <c r="B761" s="265"/>
      <c r="C761" s="266" t="s">
        <v>1203</v>
      </c>
      <c r="D761" s="267"/>
      <c r="E761" s="267"/>
      <c r="F761" s="32" t="s">
        <v>1835</v>
      </c>
      <c r="G761" s="269">
        <v>0.46</v>
      </c>
      <c r="H761" s="268"/>
      <c r="I761" s="27">
        <v>0.46</v>
      </c>
      <c r="J761" s="268"/>
      <c r="K761" s="268"/>
      <c r="L761" s="268"/>
      <c r="M761" s="268"/>
      <c r="N761" s="268"/>
      <c r="O761" s="268"/>
      <c r="P761" s="175">
        <v>0.46</v>
      </c>
      <c r="Q761" s="270"/>
      <c r="R761" s="270"/>
      <c r="S761" s="270"/>
      <c r="T761" s="270"/>
      <c r="U761" s="270"/>
    </row>
    <row r="762" spans="1:21" s="35" customFormat="1" ht="14.25" hidden="1" x14ac:dyDescent="0.25">
      <c r="A762" s="281"/>
      <c r="B762" s="282"/>
      <c r="C762" s="283" t="s">
        <v>1856</v>
      </c>
      <c r="D762" s="284"/>
      <c r="E762" s="284"/>
      <c r="F762" s="38"/>
      <c r="G762" s="285">
        <f>G760+G761</f>
        <v>1.88</v>
      </c>
      <c r="H762" s="286"/>
      <c r="I762" s="34">
        <f>I760+I761</f>
        <v>1.88</v>
      </c>
      <c r="J762" s="285">
        <f>J760+J761</f>
        <v>0.41</v>
      </c>
      <c r="K762" s="286"/>
      <c r="L762" s="286"/>
      <c r="M762" s="286"/>
      <c r="N762" s="286"/>
      <c r="O762" s="286"/>
      <c r="P762" s="175">
        <f>P760+P761</f>
        <v>2.29</v>
      </c>
      <c r="Q762" s="270"/>
      <c r="R762" s="270"/>
      <c r="S762" s="270"/>
      <c r="T762" s="270"/>
      <c r="U762" s="270"/>
    </row>
    <row r="763" spans="1:21" hidden="1" x14ac:dyDescent="0.25">
      <c r="A763" s="281" t="s">
        <v>193</v>
      </c>
      <c r="B763" s="282"/>
      <c r="C763" s="283" t="s">
        <v>1246</v>
      </c>
      <c r="D763" s="284"/>
      <c r="E763" s="284"/>
      <c r="F763" s="30"/>
      <c r="G763" s="268"/>
      <c r="H763" s="268"/>
      <c r="I763" s="31"/>
      <c r="J763" s="268"/>
      <c r="K763" s="268"/>
      <c r="L763" s="268"/>
      <c r="M763" s="268"/>
      <c r="N763" s="268"/>
      <c r="O763" s="268"/>
      <c r="P763" s="270"/>
      <c r="Q763" s="270"/>
      <c r="R763" s="270"/>
      <c r="S763" s="270"/>
      <c r="T763" s="270"/>
      <c r="U763" s="270"/>
    </row>
    <row r="764" spans="1:21" ht="22.5" hidden="1" x14ac:dyDescent="0.25">
      <c r="A764" s="264" t="s">
        <v>493</v>
      </c>
      <c r="B764" s="265"/>
      <c r="C764" s="266" t="s">
        <v>1246</v>
      </c>
      <c r="D764" s="267"/>
      <c r="E764" s="267"/>
      <c r="F764" s="32" t="s">
        <v>1817</v>
      </c>
      <c r="G764" s="269">
        <v>1.42</v>
      </c>
      <c r="H764" s="268"/>
      <c r="I764" s="27">
        <v>1.42</v>
      </c>
      <c r="J764" s="269">
        <v>0.41</v>
      </c>
      <c r="K764" s="268"/>
      <c r="L764" s="268"/>
      <c r="M764" s="268"/>
      <c r="N764" s="268"/>
      <c r="O764" s="268"/>
      <c r="P764" s="175">
        <v>1.83</v>
      </c>
      <c r="Q764" s="270"/>
      <c r="R764" s="270"/>
      <c r="S764" s="270"/>
      <c r="T764" s="270"/>
      <c r="U764" s="270"/>
    </row>
    <row r="765" spans="1:21" ht="22.5" hidden="1" x14ac:dyDescent="0.25">
      <c r="A765" s="264" t="s">
        <v>494</v>
      </c>
      <c r="B765" s="265"/>
      <c r="C765" s="266" t="s">
        <v>1203</v>
      </c>
      <c r="D765" s="267"/>
      <c r="E765" s="267"/>
      <c r="F765" s="32" t="s">
        <v>1835</v>
      </c>
      <c r="G765" s="269">
        <v>0.46</v>
      </c>
      <c r="H765" s="268"/>
      <c r="I765" s="27">
        <v>0.46</v>
      </c>
      <c r="J765" s="268"/>
      <c r="K765" s="268"/>
      <c r="L765" s="268"/>
      <c r="M765" s="268"/>
      <c r="N765" s="268"/>
      <c r="O765" s="268"/>
      <c r="P765" s="175">
        <v>0.46</v>
      </c>
      <c r="Q765" s="270"/>
      <c r="R765" s="270"/>
      <c r="S765" s="270"/>
      <c r="T765" s="270"/>
      <c r="U765" s="270"/>
    </row>
    <row r="766" spans="1:21" s="35" customFormat="1" ht="14.25" hidden="1" x14ac:dyDescent="0.25">
      <c r="A766" s="281"/>
      <c r="B766" s="282"/>
      <c r="C766" s="283" t="s">
        <v>1856</v>
      </c>
      <c r="D766" s="284"/>
      <c r="E766" s="284"/>
      <c r="F766" s="38"/>
      <c r="G766" s="285">
        <f>G764+G765</f>
        <v>1.88</v>
      </c>
      <c r="H766" s="286"/>
      <c r="I766" s="34">
        <f>I764+I765</f>
        <v>1.88</v>
      </c>
      <c r="J766" s="285">
        <f>J764+J765</f>
        <v>0.41</v>
      </c>
      <c r="K766" s="286"/>
      <c r="L766" s="286"/>
      <c r="M766" s="286"/>
      <c r="N766" s="286"/>
      <c r="O766" s="286"/>
      <c r="P766" s="175">
        <f>P764+P765</f>
        <v>2.29</v>
      </c>
      <c r="Q766" s="270"/>
      <c r="R766" s="270"/>
      <c r="S766" s="270"/>
      <c r="T766" s="270"/>
      <c r="U766" s="270"/>
    </row>
    <row r="767" spans="1:21" hidden="1" x14ac:dyDescent="0.25">
      <c r="A767" s="281" t="s">
        <v>194</v>
      </c>
      <c r="B767" s="282"/>
      <c r="C767" s="283" t="s">
        <v>1247</v>
      </c>
      <c r="D767" s="284"/>
      <c r="E767" s="284"/>
      <c r="F767" s="30"/>
      <c r="G767" s="268"/>
      <c r="H767" s="268"/>
      <c r="I767" s="31"/>
      <c r="J767" s="268"/>
      <c r="K767" s="268"/>
      <c r="L767" s="268"/>
      <c r="M767" s="268"/>
      <c r="N767" s="268"/>
      <c r="O767" s="268"/>
      <c r="P767" s="270"/>
      <c r="Q767" s="270"/>
      <c r="R767" s="270"/>
      <c r="S767" s="270"/>
      <c r="T767" s="270"/>
      <c r="U767" s="270"/>
    </row>
    <row r="768" spans="1:21" ht="22.5" hidden="1" x14ac:dyDescent="0.25">
      <c r="A768" s="264" t="s">
        <v>495</v>
      </c>
      <c r="B768" s="265"/>
      <c r="C768" s="266" t="s">
        <v>1248</v>
      </c>
      <c r="D768" s="267"/>
      <c r="E768" s="267"/>
      <c r="F768" s="32" t="s">
        <v>1817</v>
      </c>
      <c r="G768" s="269">
        <v>1.9</v>
      </c>
      <c r="H768" s="268"/>
      <c r="I768" s="27">
        <v>1.9</v>
      </c>
      <c r="J768" s="269">
        <v>0.41</v>
      </c>
      <c r="K768" s="268"/>
      <c r="L768" s="268"/>
      <c r="M768" s="268"/>
      <c r="N768" s="268"/>
      <c r="O768" s="268"/>
      <c r="P768" s="175">
        <v>2.31</v>
      </c>
      <c r="Q768" s="270"/>
      <c r="R768" s="270"/>
      <c r="S768" s="270"/>
      <c r="T768" s="270"/>
      <c r="U768" s="270"/>
    </row>
    <row r="769" spans="1:21" ht="22.5" hidden="1" x14ac:dyDescent="0.25">
      <c r="A769" s="264" t="s">
        <v>496</v>
      </c>
      <c r="B769" s="265"/>
      <c r="C769" s="266" t="s">
        <v>1203</v>
      </c>
      <c r="D769" s="267"/>
      <c r="E769" s="267"/>
      <c r="F769" s="32" t="s">
        <v>1835</v>
      </c>
      <c r="G769" s="269">
        <v>0.46</v>
      </c>
      <c r="H769" s="268"/>
      <c r="I769" s="27">
        <v>0.46</v>
      </c>
      <c r="J769" s="268"/>
      <c r="K769" s="268"/>
      <c r="L769" s="268"/>
      <c r="M769" s="268"/>
      <c r="N769" s="268"/>
      <c r="O769" s="268"/>
      <c r="P769" s="175">
        <v>0.46</v>
      </c>
      <c r="Q769" s="270"/>
      <c r="R769" s="270"/>
      <c r="S769" s="270"/>
      <c r="T769" s="270"/>
      <c r="U769" s="270"/>
    </row>
    <row r="770" spans="1:21" s="35" customFormat="1" ht="14.25" hidden="1" x14ac:dyDescent="0.25">
      <c r="A770" s="281"/>
      <c r="B770" s="282"/>
      <c r="C770" s="283" t="s">
        <v>1856</v>
      </c>
      <c r="D770" s="284"/>
      <c r="E770" s="284"/>
      <c r="F770" s="38"/>
      <c r="G770" s="285">
        <f>G768+G769</f>
        <v>2.36</v>
      </c>
      <c r="H770" s="286"/>
      <c r="I770" s="34">
        <f>I768+I769</f>
        <v>2.36</v>
      </c>
      <c r="J770" s="285">
        <f>J768+J769</f>
        <v>0.41</v>
      </c>
      <c r="K770" s="286"/>
      <c r="L770" s="286"/>
      <c r="M770" s="286"/>
      <c r="N770" s="286"/>
      <c r="O770" s="286"/>
      <c r="P770" s="175">
        <f>P768+P769</f>
        <v>2.77</v>
      </c>
      <c r="Q770" s="270"/>
      <c r="R770" s="270"/>
      <c r="S770" s="270"/>
      <c r="T770" s="270"/>
      <c r="U770" s="270"/>
    </row>
    <row r="771" spans="1:21" hidden="1" x14ac:dyDescent="0.25">
      <c r="A771" s="281" t="s">
        <v>195</v>
      </c>
      <c r="B771" s="282"/>
      <c r="C771" s="283" t="s">
        <v>1249</v>
      </c>
      <c r="D771" s="284"/>
      <c r="E771" s="284"/>
      <c r="F771" s="30"/>
      <c r="G771" s="268"/>
      <c r="H771" s="268"/>
      <c r="I771" s="31"/>
      <c r="J771" s="268"/>
      <c r="K771" s="268"/>
      <c r="L771" s="268"/>
      <c r="M771" s="268"/>
      <c r="N771" s="268"/>
      <c r="O771" s="268"/>
      <c r="P771" s="270"/>
      <c r="Q771" s="270"/>
      <c r="R771" s="270"/>
      <c r="S771" s="270"/>
      <c r="T771" s="270"/>
      <c r="U771" s="270"/>
    </row>
    <row r="772" spans="1:21" ht="22.5" hidden="1" x14ac:dyDescent="0.25">
      <c r="A772" s="264" t="s">
        <v>497</v>
      </c>
      <c r="B772" s="265"/>
      <c r="C772" s="266" t="s">
        <v>1249</v>
      </c>
      <c r="D772" s="267"/>
      <c r="E772" s="267"/>
      <c r="F772" s="32" t="s">
        <v>1817</v>
      </c>
      <c r="G772" s="269">
        <v>0.95</v>
      </c>
      <c r="H772" s="268"/>
      <c r="I772" s="27">
        <v>0.95</v>
      </c>
      <c r="J772" s="269">
        <v>0.41</v>
      </c>
      <c r="K772" s="268"/>
      <c r="L772" s="268"/>
      <c r="M772" s="268"/>
      <c r="N772" s="268"/>
      <c r="O772" s="268"/>
      <c r="P772" s="175">
        <v>1.36</v>
      </c>
      <c r="Q772" s="270"/>
      <c r="R772" s="270"/>
      <c r="S772" s="270"/>
      <c r="T772" s="270"/>
      <c r="U772" s="270"/>
    </row>
    <row r="773" spans="1:21" ht="22.5" hidden="1" x14ac:dyDescent="0.25">
      <c r="A773" s="264" t="s">
        <v>498</v>
      </c>
      <c r="B773" s="265"/>
      <c r="C773" s="266" t="s">
        <v>1203</v>
      </c>
      <c r="D773" s="267"/>
      <c r="E773" s="267"/>
      <c r="F773" s="32" t="s">
        <v>1835</v>
      </c>
      <c r="G773" s="269">
        <v>0.46</v>
      </c>
      <c r="H773" s="268"/>
      <c r="I773" s="27">
        <v>0.46</v>
      </c>
      <c r="J773" s="268"/>
      <c r="K773" s="268"/>
      <c r="L773" s="268"/>
      <c r="M773" s="268"/>
      <c r="N773" s="268"/>
      <c r="O773" s="268"/>
      <c r="P773" s="175">
        <v>0.46</v>
      </c>
      <c r="Q773" s="270"/>
      <c r="R773" s="270"/>
      <c r="S773" s="270"/>
      <c r="T773" s="270"/>
      <c r="U773" s="270"/>
    </row>
    <row r="774" spans="1:21" s="35" customFormat="1" ht="14.25" hidden="1" x14ac:dyDescent="0.25">
      <c r="A774" s="281"/>
      <c r="B774" s="282"/>
      <c r="C774" s="283" t="s">
        <v>1856</v>
      </c>
      <c r="D774" s="284"/>
      <c r="E774" s="284"/>
      <c r="F774" s="38"/>
      <c r="G774" s="285">
        <f>G772+G773</f>
        <v>1.41</v>
      </c>
      <c r="H774" s="286"/>
      <c r="I774" s="34">
        <f>I772+I773</f>
        <v>1.41</v>
      </c>
      <c r="J774" s="285">
        <f>J772+J773</f>
        <v>0.41</v>
      </c>
      <c r="K774" s="286"/>
      <c r="L774" s="286"/>
      <c r="M774" s="286"/>
      <c r="N774" s="286"/>
      <c r="O774" s="286"/>
      <c r="P774" s="175">
        <f>P772+P773</f>
        <v>1.82</v>
      </c>
      <c r="Q774" s="270"/>
      <c r="R774" s="270"/>
      <c r="S774" s="270"/>
      <c r="T774" s="270"/>
      <c r="U774" s="270"/>
    </row>
    <row r="775" spans="1:21" hidden="1" x14ac:dyDescent="0.25">
      <c r="A775" s="281" t="s">
        <v>499</v>
      </c>
      <c r="B775" s="282"/>
      <c r="C775" s="283" t="s">
        <v>1250</v>
      </c>
      <c r="D775" s="284"/>
      <c r="E775" s="284"/>
      <c r="F775" s="30"/>
      <c r="G775" s="268"/>
      <c r="H775" s="268"/>
      <c r="I775" s="31"/>
      <c r="J775" s="268"/>
      <c r="K775" s="268"/>
      <c r="L775" s="268"/>
      <c r="M775" s="268"/>
      <c r="N775" s="268"/>
      <c r="O775" s="268"/>
      <c r="P775" s="270"/>
      <c r="Q775" s="270"/>
      <c r="R775" s="270"/>
      <c r="S775" s="270"/>
      <c r="T775" s="270"/>
      <c r="U775" s="270"/>
    </row>
    <row r="776" spans="1:21" ht="22.5" hidden="1" x14ac:dyDescent="0.25">
      <c r="A776" s="264" t="s">
        <v>500</v>
      </c>
      <c r="B776" s="265"/>
      <c r="C776" s="266" t="s">
        <v>1250</v>
      </c>
      <c r="D776" s="267"/>
      <c r="E776" s="267"/>
      <c r="F776" s="32" t="s">
        <v>1817</v>
      </c>
      <c r="G776" s="269">
        <v>0.95</v>
      </c>
      <c r="H776" s="268"/>
      <c r="I776" s="27">
        <v>0.95</v>
      </c>
      <c r="J776" s="269">
        <v>0.41</v>
      </c>
      <c r="K776" s="268"/>
      <c r="L776" s="268"/>
      <c r="M776" s="268"/>
      <c r="N776" s="268"/>
      <c r="O776" s="268"/>
      <c r="P776" s="175">
        <v>1.36</v>
      </c>
      <c r="Q776" s="270"/>
      <c r="R776" s="270"/>
      <c r="S776" s="270"/>
      <c r="T776" s="270"/>
      <c r="U776" s="270"/>
    </row>
    <row r="777" spans="1:21" ht="22.5" hidden="1" x14ac:dyDescent="0.25">
      <c r="A777" s="264" t="s">
        <v>501</v>
      </c>
      <c r="B777" s="265"/>
      <c r="C777" s="266" t="s">
        <v>1203</v>
      </c>
      <c r="D777" s="267"/>
      <c r="E777" s="267"/>
      <c r="F777" s="32" t="s">
        <v>1835</v>
      </c>
      <c r="G777" s="269">
        <v>0.46</v>
      </c>
      <c r="H777" s="268"/>
      <c r="I777" s="27">
        <v>0.46</v>
      </c>
      <c r="J777" s="268"/>
      <c r="K777" s="268"/>
      <c r="L777" s="268"/>
      <c r="M777" s="268"/>
      <c r="N777" s="268"/>
      <c r="O777" s="268"/>
      <c r="P777" s="175">
        <v>0.46</v>
      </c>
      <c r="Q777" s="270"/>
      <c r="R777" s="270"/>
      <c r="S777" s="270"/>
      <c r="T777" s="270"/>
      <c r="U777" s="270"/>
    </row>
    <row r="778" spans="1:21" s="35" customFormat="1" ht="14.25" hidden="1" x14ac:dyDescent="0.25">
      <c r="A778" s="281"/>
      <c r="B778" s="282"/>
      <c r="C778" s="283" t="s">
        <v>1856</v>
      </c>
      <c r="D778" s="284"/>
      <c r="E778" s="284"/>
      <c r="F778" s="38"/>
      <c r="G778" s="285">
        <f>G776+G777</f>
        <v>1.41</v>
      </c>
      <c r="H778" s="286"/>
      <c r="I778" s="34">
        <f>I776+I777</f>
        <v>1.41</v>
      </c>
      <c r="J778" s="285">
        <f>J776+J777</f>
        <v>0.41</v>
      </c>
      <c r="K778" s="286"/>
      <c r="L778" s="286"/>
      <c r="M778" s="286"/>
      <c r="N778" s="286"/>
      <c r="O778" s="286"/>
      <c r="P778" s="175">
        <f>P776+P777</f>
        <v>1.82</v>
      </c>
      <c r="Q778" s="270"/>
      <c r="R778" s="270"/>
      <c r="S778" s="270"/>
      <c r="T778" s="270"/>
      <c r="U778" s="270"/>
    </row>
    <row r="779" spans="1:21" hidden="1" x14ac:dyDescent="0.25">
      <c r="A779" s="281" t="s">
        <v>502</v>
      </c>
      <c r="B779" s="282"/>
      <c r="C779" s="283" t="s">
        <v>1251</v>
      </c>
      <c r="D779" s="284"/>
      <c r="E779" s="284"/>
      <c r="F779" s="30"/>
      <c r="G779" s="268"/>
      <c r="H779" s="268"/>
      <c r="I779" s="31"/>
      <c r="J779" s="268"/>
      <c r="K779" s="268"/>
      <c r="L779" s="268"/>
      <c r="M779" s="268"/>
      <c r="N779" s="268"/>
      <c r="O779" s="268"/>
      <c r="P779" s="270"/>
      <c r="Q779" s="270"/>
      <c r="R779" s="270"/>
      <c r="S779" s="270"/>
      <c r="T779" s="270"/>
      <c r="U779" s="270"/>
    </row>
    <row r="780" spans="1:21" ht="22.5" hidden="1" x14ac:dyDescent="0.25">
      <c r="A780" s="264" t="s">
        <v>503</v>
      </c>
      <c r="B780" s="265"/>
      <c r="C780" s="266" t="s">
        <v>1251</v>
      </c>
      <c r="D780" s="267"/>
      <c r="E780" s="267"/>
      <c r="F780" s="32" t="s">
        <v>1817</v>
      </c>
      <c r="G780" s="269">
        <v>0.95</v>
      </c>
      <c r="H780" s="268"/>
      <c r="I780" s="27">
        <v>0.95</v>
      </c>
      <c r="J780" s="269">
        <v>0.41</v>
      </c>
      <c r="K780" s="268"/>
      <c r="L780" s="268"/>
      <c r="M780" s="268"/>
      <c r="N780" s="268"/>
      <c r="O780" s="268"/>
      <c r="P780" s="175">
        <v>1.36</v>
      </c>
      <c r="Q780" s="270"/>
      <c r="R780" s="270"/>
      <c r="S780" s="270"/>
      <c r="T780" s="270"/>
      <c r="U780" s="270"/>
    </row>
    <row r="781" spans="1:21" ht="22.5" hidden="1" x14ac:dyDescent="0.25">
      <c r="A781" s="264" t="s">
        <v>504</v>
      </c>
      <c r="B781" s="265"/>
      <c r="C781" s="266" t="s">
        <v>1203</v>
      </c>
      <c r="D781" s="267"/>
      <c r="E781" s="267"/>
      <c r="F781" s="32" t="s">
        <v>1835</v>
      </c>
      <c r="G781" s="269">
        <v>0.46</v>
      </c>
      <c r="H781" s="268"/>
      <c r="I781" s="27">
        <v>0.46</v>
      </c>
      <c r="J781" s="268"/>
      <c r="K781" s="268"/>
      <c r="L781" s="268"/>
      <c r="M781" s="268"/>
      <c r="N781" s="268"/>
      <c r="O781" s="268"/>
      <c r="P781" s="175">
        <v>0.46</v>
      </c>
      <c r="Q781" s="270"/>
      <c r="R781" s="270"/>
      <c r="S781" s="270"/>
      <c r="T781" s="270"/>
      <c r="U781" s="270"/>
    </row>
    <row r="782" spans="1:21" s="35" customFormat="1" ht="14.25" hidden="1" x14ac:dyDescent="0.25">
      <c r="A782" s="281"/>
      <c r="B782" s="282"/>
      <c r="C782" s="283" t="s">
        <v>1856</v>
      </c>
      <c r="D782" s="284"/>
      <c r="E782" s="284"/>
      <c r="F782" s="38"/>
      <c r="G782" s="285">
        <f>G780+G781</f>
        <v>1.41</v>
      </c>
      <c r="H782" s="286"/>
      <c r="I782" s="34">
        <f>I780+I781</f>
        <v>1.41</v>
      </c>
      <c r="J782" s="285">
        <f>J780+J781</f>
        <v>0.41</v>
      </c>
      <c r="K782" s="286"/>
      <c r="L782" s="286"/>
      <c r="M782" s="286"/>
      <c r="N782" s="286"/>
      <c r="O782" s="286"/>
      <c r="P782" s="175">
        <f>P780+P781</f>
        <v>1.82</v>
      </c>
      <c r="Q782" s="270"/>
      <c r="R782" s="270"/>
      <c r="S782" s="270"/>
      <c r="T782" s="270"/>
      <c r="U782" s="270"/>
    </row>
    <row r="783" spans="1:21" s="35" customFormat="1" ht="14.25" hidden="1" x14ac:dyDescent="0.25">
      <c r="A783" s="281" t="s">
        <v>505</v>
      </c>
      <c r="B783" s="282"/>
      <c r="C783" s="283" t="s">
        <v>1252</v>
      </c>
      <c r="D783" s="284"/>
      <c r="E783" s="284"/>
      <c r="F783" s="38"/>
      <c r="G783" s="286"/>
      <c r="H783" s="286"/>
      <c r="I783" s="39"/>
      <c r="J783" s="286"/>
      <c r="K783" s="286"/>
      <c r="L783" s="286"/>
      <c r="M783" s="286"/>
      <c r="N783" s="286"/>
      <c r="O783" s="286"/>
      <c r="P783" s="270"/>
      <c r="Q783" s="270"/>
      <c r="R783" s="270"/>
      <c r="S783" s="270"/>
      <c r="T783" s="270"/>
      <c r="U783" s="270"/>
    </row>
    <row r="784" spans="1:21" ht="22.5" hidden="1" x14ac:dyDescent="0.25">
      <c r="A784" s="264" t="s">
        <v>506</v>
      </c>
      <c r="B784" s="265"/>
      <c r="C784" s="266" t="s">
        <v>1252</v>
      </c>
      <c r="D784" s="267"/>
      <c r="E784" s="267"/>
      <c r="F784" s="32" t="s">
        <v>1817</v>
      </c>
      <c r="G784" s="269">
        <v>0.95</v>
      </c>
      <c r="H784" s="268"/>
      <c r="I784" s="27">
        <v>0.95</v>
      </c>
      <c r="J784" s="269">
        <v>0.41</v>
      </c>
      <c r="K784" s="268"/>
      <c r="L784" s="268"/>
      <c r="M784" s="268"/>
      <c r="N784" s="268"/>
      <c r="O784" s="268"/>
      <c r="P784" s="175">
        <v>1.36</v>
      </c>
      <c r="Q784" s="270"/>
      <c r="R784" s="270"/>
      <c r="S784" s="270"/>
      <c r="T784" s="270"/>
      <c r="U784" s="270"/>
    </row>
    <row r="785" spans="1:21" ht="22.5" hidden="1" x14ac:dyDescent="0.25">
      <c r="A785" s="264" t="s">
        <v>507</v>
      </c>
      <c r="B785" s="265"/>
      <c r="C785" s="266" t="s">
        <v>1203</v>
      </c>
      <c r="D785" s="267"/>
      <c r="E785" s="267"/>
      <c r="F785" s="32" t="s">
        <v>1835</v>
      </c>
      <c r="G785" s="269">
        <v>0.46</v>
      </c>
      <c r="H785" s="268"/>
      <c r="I785" s="27">
        <v>0.46</v>
      </c>
      <c r="J785" s="268"/>
      <c r="K785" s="268"/>
      <c r="L785" s="268"/>
      <c r="M785" s="268"/>
      <c r="N785" s="268"/>
      <c r="O785" s="268"/>
      <c r="P785" s="175">
        <v>0.46</v>
      </c>
      <c r="Q785" s="270"/>
      <c r="R785" s="270"/>
      <c r="S785" s="270"/>
      <c r="T785" s="270"/>
      <c r="U785" s="270"/>
    </row>
    <row r="786" spans="1:21" s="35" customFormat="1" ht="14.25" hidden="1" x14ac:dyDescent="0.25">
      <c r="A786" s="281"/>
      <c r="B786" s="282"/>
      <c r="C786" s="283" t="s">
        <v>1856</v>
      </c>
      <c r="D786" s="284"/>
      <c r="E786" s="284"/>
      <c r="F786" s="38"/>
      <c r="G786" s="285">
        <f>G784+G785</f>
        <v>1.41</v>
      </c>
      <c r="H786" s="286"/>
      <c r="I786" s="34">
        <f>I784+I785</f>
        <v>1.41</v>
      </c>
      <c r="J786" s="285">
        <f>J784+J785</f>
        <v>0.41</v>
      </c>
      <c r="K786" s="286"/>
      <c r="L786" s="286"/>
      <c r="M786" s="286"/>
      <c r="N786" s="286"/>
      <c r="O786" s="286"/>
      <c r="P786" s="175">
        <f>P784+P785</f>
        <v>1.82</v>
      </c>
      <c r="Q786" s="270"/>
      <c r="R786" s="270"/>
      <c r="S786" s="270"/>
      <c r="T786" s="270"/>
      <c r="U786" s="270"/>
    </row>
    <row r="787" spans="1:21" hidden="1" x14ac:dyDescent="0.25">
      <c r="A787" s="281" t="s">
        <v>508</v>
      </c>
      <c r="B787" s="282"/>
      <c r="C787" s="283" t="s">
        <v>1253</v>
      </c>
      <c r="D787" s="284"/>
      <c r="E787" s="284"/>
      <c r="F787" s="30"/>
      <c r="G787" s="268"/>
      <c r="H787" s="268"/>
      <c r="I787" s="31"/>
      <c r="J787" s="268"/>
      <c r="K787" s="268"/>
      <c r="L787" s="268"/>
      <c r="M787" s="268"/>
      <c r="N787" s="268"/>
      <c r="O787" s="268"/>
      <c r="P787" s="270"/>
      <c r="Q787" s="270"/>
      <c r="R787" s="270"/>
      <c r="S787" s="270"/>
      <c r="T787" s="270"/>
      <c r="U787" s="270"/>
    </row>
    <row r="788" spans="1:21" ht="22.5" hidden="1" x14ac:dyDescent="0.25">
      <c r="A788" s="264" t="s">
        <v>509</v>
      </c>
      <c r="B788" s="265"/>
      <c r="C788" s="266" t="s">
        <v>1253</v>
      </c>
      <c r="D788" s="267"/>
      <c r="E788" s="267"/>
      <c r="F788" s="32" t="s">
        <v>1817</v>
      </c>
      <c r="G788" s="269">
        <v>2.37</v>
      </c>
      <c r="H788" s="268"/>
      <c r="I788" s="27">
        <v>2.37</v>
      </c>
      <c r="J788" s="269">
        <v>0.41</v>
      </c>
      <c r="K788" s="268"/>
      <c r="L788" s="268"/>
      <c r="M788" s="268"/>
      <c r="N788" s="268"/>
      <c r="O788" s="268"/>
      <c r="P788" s="175">
        <v>2.78</v>
      </c>
      <c r="Q788" s="270"/>
      <c r="R788" s="270"/>
      <c r="S788" s="270"/>
      <c r="T788" s="270"/>
      <c r="U788" s="270"/>
    </row>
    <row r="789" spans="1:21" ht="22.5" hidden="1" x14ac:dyDescent="0.25">
      <c r="A789" s="264" t="s">
        <v>510</v>
      </c>
      <c r="B789" s="265"/>
      <c r="C789" s="266" t="s">
        <v>1203</v>
      </c>
      <c r="D789" s="267"/>
      <c r="E789" s="267"/>
      <c r="F789" s="32" t="s">
        <v>1835</v>
      </c>
      <c r="G789" s="269">
        <v>0.46</v>
      </c>
      <c r="H789" s="268"/>
      <c r="I789" s="27">
        <v>0.46</v>
      </c>
      <c r="J789" s="268"/>
      <c r="K789" s="268"/>
      <c r="L789" s="268"/>
      <c r="M789" s="268"/>
      <c r="N789" s="268"/>
      <c r="O789" s="268"/>
      <c r="P789" s="175">
        <v>0.46</v>
      </c>
      <c r="Q789" s="270"/>
      <c r="R789" s="270"/>
      <c r="S789" s="270"/>
      <c r="T789" s="270"/>
      <c r="U789" s="270"/>
    </row>
    <row r="790" spans="1:21" s="35" customFormat="1" ht="14.25" hidden="1" x14ac:dyDescent="0.25">
      <c r="A790" s="281"/>
      <c r="B790" s="282"/>
      <c r="C790" s="283" t="s">
        <v>1856</v>
      </c>
      <c r="D790" s="284"/>
      <c r="E790" s="284"/>
      <c r="F790" s="38"/>
      <c r="G790" s="285">
        <f>G788+G789</f>
        <v>2.83</v>
      </c>
      <c r="H790" s="286"/>
      <c r="I790" s="34">
        <f>I788+I789</f>
        <v>2.83</v>
      </c>
      <c r="J790" s="285">
        <f>J788+J789</f>
        <v>0.41</v>
      </c>
      <c r="K790" s="286"/>
      <c r="L790" s="286"/>
      <c r="M790" s="286"/>
      <c r="N790" s="286"/>
      <c r="O790" s="286"/>
      <c r="P790" s="175">
        <f>P788+P789</f>
        <v>3.2399999999999998</v>
      </c>
      <c r="Q790" s="270"/>
      <c r="R790" s="270"/>
      <c r="S790" s="270"/>
      <c r="T790" s="270"/>
      <c r="U790" s="270"/>
    </row>
    <row r="791" spans="1:21" s="35" customFormat="1" ht="14.25" hidden="1" x14ac:dyDescent="0.25">
      <c r="A791" s="281" t="s">
        <v>511</v>
      </c>
      <c r="B791" s="282"/>
      <c r="C791" s="283" t="s">
        <v>1254</v>
      </c>
      <c r="D791" s="284"/>
      <c r="E791" s="284"/>
      <c r="F791" s="38"/>
      <c r="G791" s="286"/>
      <c r="H791" s="286"/>
      <c r="I791" s="39"/>
      <c r="J791" s="286"/>
      <c r="K791" s="286"/>
      <c r="L791" s="286"/>
      <c r="M791" s="286"/>
      <c r="N791" s="286"/>
      <c r="O791" s="286"/>
      <c r="P791" s="270"/>
      <c r="Q791" s="270"/>
      <c r="R791" s="270"/>
      <c r="S791" s="270"/>
      <c r="T791" s="270"/>
      <c r="U791" s="270"/>
    </row>
    <row r="792" spans="1:21" ht="22.5" hidden="1" x14ac:dyDescent="0.25">
      <c r="A792" s="264" t="s">
        <v>512</v>
      </c>
      <c r="B792" s="265"/>
      <c r="C792" s="266" t="s">
        <v>1254</v>
      </c>
      <c r="D792" s="267"/>
      <c r="E792" s="267"/>
      <c r="F792" s="32" t="s">
        <v>1817</v>
      </c>
      <c r="G792" s="269">
        <v>1.42</v>
      </c>
      <c r="H792" s="268"/>
      <c r="I792" s="27">
        <v>1.42</v>
      </c>
      <c r="J792" s="269">
        <v>0.41</v>
      </c>
      <c r="K792" s="268"/>
      <c r="L792" s="268"/>
      <c r="M792" s="268"/>
      <c r="N792" s="268"/>
      <c r="O792" s="268"/>
      <c r="P792" s="175">
        <v>1.83</v>
      </c>
      <c r="Q792" s="270"/>
      <c r="R792" s="270"/>
      <c r="S792" s="270"/>
      <c r="T792" s="270"/>
      <c r="U792" s="270"/>
    </row>
    <row r="793" spans="1:21" ht="22.5" hidden="1" x14ac:dyDescent="0.25">
      <c r="A793" s="264" t="s">
        <v>513</v>
      </c>
      <c r="B793" s="265"/>
      <c r="C793" s="266" t="s">
        <v>1203</v>
      </c>
      <c r="D793" s="267"/>
      <c r="E793" s="267"/>
      <c r="F793" s="32" t="s">
        <v>1835</v>
      </c>
      <c r="G793" s="269">
        <v>0.46</v>
      </c>
      <c r="H793" s="268"/>
      <c r="I793" s="27">
        <v>0.46</v>
      </c>
      <c r="J793" s="268"/>
      <c r="K793" s="268"/>
      <c r="L793" s="268"/>
      <c r="M793" s="268"/>
      <c r="N793" s="268"/>
      <c r="O793" s="268"/>
      <c r="P793" s="175">
        <v>0.46</v>
      </c>
      <c r="Q793" s="270"/>
      <c r="R793" s="270"/>
      <c r="S793" s="270"/>
      <c r="T793" s="270"/>
      <c r="U793" s="270"/>
    </row>
    <row r="794" spans="1:21" s="35" customFormat="1" ht="14.25" hidden="1" x14ac:dyDescent="0.25">
      <c r="A794" s="281"/>
      <c r="B794" s="282"/>
      <c r="C794" s="283" t="s">
        <v>1856</v>
      </c>
      <c r="D794" s="284"/>
      <c r="E794" s="284"/>
      <c r="F794" s="38"/>
      <c r="G794" s="285">
        <f>G792+G793</f>
        <v>1.88</v>
      </c>
      <c r="H794" s="286"/>
      <c r="I794" s="34">
        <f>I792+I793</f>
        <v>1.88</v>
      </c>
      <c r="J794" s="285">
        <f>J792+J793</f>
        <v>0.41</v>
      </c>
      <c r="K794" s="286"/>
      <c r="L794" s="286"/>
      <c r="M794" s="286"/>
      <c r="N794" s="286"/>
      <c r="O794" s="286"/>
      <c r="P794" s="175">
        <f>P792+P793</f>
        <v>2.29</v>
      </c>
      <c r="Q794" s="270"/>
      <c r="R794" s="270"/>
      <c r="S794" s="270"/>
      <c r="T794" s="270"/>
      <c r="U794" s="270"/>
    </row>
    <row r="795" spans="1:21" hidden="1" x14ac:dyDescent="0.25">
      <c r="A795" s="281" t="s">
        <v>514</v>
      </c>
      <c r="B795" s="282"/>
      <c r="C795" s="283" t="s">
        <v>1255</v>
      </c>
      <c r="D795" s="284"/>
      <c r="E795" s="284"/>
      <c r="F795" s="30"/>
      <c r="G795" s="268"/>
      <c r="H795" s="268"/>
      <c r="I795" s="31"/>
      <c r="J795" s="268"/>
      <c r="K795" s="268"/>
      <c r="L795" s="268"/>
      <c r="M795" s="268"/>
      <c r="N795" s="268"/>
      <c r="O795" s="268"/>
      <c r="P795" s="270"/>
      <c r="Q795" s="270"/>
      <c r="R795" s="270"/>
      <c r="S795" s="270"/>
      <c r="T795" s="270"/>
      <c r="U795" s="270"/>
    </row>
    <row r="796" spans="1:21" ht="22.5" hidden="1" x14ac:dyDescent="0.25">
      <c r="A796" s="264" t="s">
        <v>515</v>
      </c>
      <c r="B796" s="265"/>
      <c r="C796" s="266" t="s">
        <v>1255</v>
      </c>
      <c r="D796" s="267"/>
      <c r="E796" s="267"/>
      <c r="F796" s="32" t="s">
        <v>1817</v>
      </c>
      <c r="G796" s="269">
        <v>0.95</v>
      </c>
      <c r="H796" s="268"/>
      <c r="I796" s="27">
        <v>0.95</v>
      </c>
      <c r="J796" s="269">
        <v>0.41</v>
      </c>
      <c r="K796" s="268"/>
      <c r="L796" s="268"/>
      <c r="M796" s="268"/>
      <c r="N796" s="268"/>
      <c r="O796" s="268"/>
      <c r="P796" s="175">
        <v>1.36</v>
      </c>
      <c r="Q796" s="270"/>
      <c r="R796" s="270"/>
      <c r="S796" s="270"/>
      <c r="T796" s="270"/>
      <c r="U796" s="270"/>
    </row>
    <row r="797" spans="1:21" ht="22.5" hidden="1" x14ac:dyDescent="0.25">
      <c r="A797" s="264" t="s">
        <v>516</v>
      </c>
      <c r="B797" s="265"/>
      <c r="C797" s="266" t="s">
        <v>1203</v>
      </c>
      <c r="D797" s="267"/>
      <c r="E797" s="267"/>
      <c r="F797" s="32" t="s">
        <v>1835</v>
      </c>
      <c r="G797" s="269">
        <v>0.46</v>
      </c>
      <c r="H797" s="268"/>
      <c r="I797" s="27">
        <v>0.46</v>
      </c>
      <c r="J797" s="268"/>
      <c r="K797" s="268"/>
      <c r="L797" s="268"/>
      <c r="M797" s="268"/>
      <c r="N797" s="268"/>
      <c r="O797" s="268"/>
      <c r="P797" s="175">
        <v>0.46</v>
      </c>
      <c r="Q797" s="270"/>
      <c r="R797" s="270"/>
      <c r="S797" s="270"/>
      <c r="T797" s="270"/>
      <c r="U797" s="270"/>
    </row>
    <row r="798" spans="1:21" s="35" customFormat="1" ht="14.25" hidden="1" x14ac:dyDescent="0.25">
      <c r="A798" s="281"/>
      <c r="B798" s="282"/>
      <c r="C798" s="283" t="s">
        <v>1856</v>
      </c>
      <c r="D798" s="284"/>
      <c r="E798" s="284"/>
      <c r="F798" s="38"/>
      <c r="G798" s="285">
        <f>G796+G797</f>
        <v>1.41</v>
      </c>
      <c r="H798" s="286"/>
      <c r="I798" s="34">
        <f>I796+I797</f>
        <v>1.41</v>
      </c>
      <c r="J798" s="285">
        <f>J796+J797</f>
        <v>0.41</v>
      </c>
      <c r="K798" s="286"/>
      <c r="L798" s="286"/>
      <c r="M798" s="286"/>
      <c r="N798" s="286"/>
      <c r="O798" s="286"/>
      <c r="P798" s="175">
        <f>P796+P797</f>
        <v>1.82</v>
      </c>
      <c r="Q798" s="270"/>
      <c r="R798" s="270"/>
      <c r="S798" s="270"/>
      <c r="T798" s="270"/>
      <c r="U798" s="270"/>
    </row>
    <row r="799" spans="1:21" hidden="1" x14ac:dyDescent="0.25">
      <c r="A799" s="281" t="s">
        <v>517</v>
      </c>
      <c r="B799" s="282"/>
      <c r="C799" s="283" t="s">
        <v>1256</v>
      </c>
      <c r="D799" s="284"/>
      <c r="E799" s="284"/>
      <c r="F799" s="30"/>
      <c r="G799" s="268"/>
      <c r="H799" s="268"/>
      <c r="I799" s="31"/>
      <c r="J799" s="268"/>
      <c r="K799" s="268"/>
      <c r="L799" s="268"/>
      <c r="M799" s="268"/>
      <c r="N799" s="268"/>
      <c r="O799" s="268"/>
      <c r="P799" s="270"/>
      <c r="Q799" s="270"/>
      <c r="R799" s="270"/>
      <c r="S799" s="270"/>
      <c r="T799" s="270"/>
      <c r="U799" s="270"/>
    </row>
    <row r="800" spans="1:21" ht="22.5" hidden="1" x14ac:dyDescent="0.25">
      <c r="A800" s="264" t="s">
        <v>518</v>
      </c>
      <c r="B800" s="265"/>
      <c r="C800" s="266" t="s">
        <v>1256</v>
      </c>
      <c r="D800" s="267"/>
      <c r="E800" s="267"/>
      <c r="F800" s="32" t="s">
        <v>1817</v>
      </c>
      <c r="G800" s="269">
        <v>0.95</v>
      </c>
      <c r="H800" s="268"/>
      <c r="I800" s="27">
        <v>0.95</v>
      </c>
      <c r="J800" s="269">
        <v>0.41</v>
      </c>
      <c r="K800" s="268"/>
      <c r="L800" s="268"/>
      <c r="M800" s="268"/>
      <c r="N800" s="268"/>
      <c r="O800" s="268"/>
      <c r="P800" s="175">
        <v>1.36</v>
      </c>
      <c r="Q800" s="270"/>
      <c r="R800" s="270"/>
      <c r="S800" s="270"/>
      <c r="T800" s="270"/>
      <c r="U800" s="270"/>
    </row>
    <row r="801" spans="1:21" ht="22.5" hidden="1" x14ac:dyDescent="0.25">
      <c r="A801" s="264" t="s">
        <v>519</v>
      </c>
      <c r="B801" s="265"/>
      <c r="C801" s="266" t="s">
        <v>1203</v>
      </c>
      <c r="D801" s="267"/>
      <c r="E801" s="267"/>
      <c r="F801" s="32" t="s">
        <v>1835</v>
      </c>
      <c r="G801" s="269">
        <v>0.46</v>
      </c>
      <c r="H801" s="268"/>
      <c r="I801" s="27">
        <v>0.46</v>
      </c>
      <c r="J801" s="268"/>
      <c r="K801" s="268"/>
      <c r="L801" s="268"/>
      <c r="M801" s="268"/>
      <c r="N801" s="268"/>
      <c r="O801" s="268"/>
      <c r="P801" s="175">
        <v>0.46</v>
      </c>
      <c r="Q801" s="270"/>
      <c r="R801" s="270"/>
      <c r="S801" s="270"/>
      <c r="T801" s="270"/>
      <c r="U801" s="270"/>
    </row>
    <row r="802" spans="1:21" s="35" customFormat="1" ht="14.25" hidden="1" x14ac:dyDescent="0.25">
      <c r="A802" s="281"/>
      <c r="B802" s="282"/>
      <c r="C802" s="283" t="s">
        <v>1856</v>
      </c>
      <c r="D802" s="284"/>
      <c r="E802" s="284"/>
      <c r="F802" s="38"/>
      <c r="G802" s="285">
        <f>G800+G801</f>
        <v>1.41</v>
      </c>
      <c r="H802" s="286"/>
      <c r="I802" s="34">
        <f>I800+I801</f>
        <v>1.41</v>
      </c>
      <c r="J802" s="285">
        <f>J800+J801</f>
        <v>0.41</v>
      </c>
      <c r="K802" s="286"/>
      <c r="L802" s="286"/>
      <c r="M802" s="286"/>
      <c r="N802" s="286"/>
      <c r="O802" s="286"/>
      <c r="P802" s="175">
        <f>P800+P801</f>
        <v>1.82</v>
      </c>
      <c r="Q802" s="270"/>
      <c r="R802" s="270"/>
      <c r="S802" s="270"/>
      <c r="T802" s="270"/>
      <c r="U802" s="270"/>
    </row>
    <row r="803" spans="1:21" hidden="1" x14ac:dyDescent="0.25">
      <c r="A803" s="281" t="s">
        <v>520</v>
      </c>
      <c r="B803" s="282"/>
      <c r="C803" s="283" t="s">
        <v>1257</v>
      </c>
      <c r="D803" s="284"/>
      <c r="E803" s="284"/>
      <c r="F803" s="30"/>
      <c r="G803" s="268"/>
      <c r="H803" s="268"/>
      <c r="I803" s="31"/>
      <c r="J803" s="268"/>
      <c r="K803" s="268"/>
      <c r="L803" s="268"/>
      <c r="M803" s="268"/>
      <c r="N803" s="268"/>
      <c r="O803" s="268"/>
      <c r="P803" s="270"/>
      <c r="Q803" s="270"/>
      <c r="R803" s="270"/>
      <c r="S803" s="270"/>
      <c r="T803" s="270"/>
      <c r="U803" s="270"/>
    </row>
    <row r="804" spans="1:21" ht="22.5" hidden="1" x14ac:dyDescent="0.25">
      <c r="A804" s="264" t="s">
        <v>521</v>
      </c>
      <c r="B804" s="265"/>
      <c r="C804" s="266" t="s">
        <v>1258</v>
      </c>
      <c r="D804" s="267"/>
      <c r="E804" s="267"/>
      <c r="F804" s="32" t="s">
        <v>1817</v>
      </c>
      <c r="G804" s="269">
        <v>1.9</v>
      </c>
      <c r="H804" s="268"/>
      <c r="I804" s="27">
        <v>1.9</v>
      </c>
      <c r="J804" s="269">
        <v>0.41</v>
      </c>
      <c r="K804" s="268"/>
      <c r="L804" s="268"/>
      <c r="M804" s="268"/>
      <c r="N804" s="268"/>
      <c r="O804" s="268"/>
      <c r="P804" s="175">
        <v>2.31</v>
      </c>
      <c r="Q804" s="270"/>
      <c r="R804" s="270"/>
      <c r="S804" s="270"/>
      <c r="T804" s="270"/>
      <c r="U804" s="270"/>
    </row>
    <row r="805" spans="1:21" ht="22.5" hidden="1" x14ac:dyDescent="0.25">
      <c r="A805" s="264" t="s">
        <v>522</v>
      </c>
      <c r="B805" s="265"/>
      <c r="C805" s="266" t="s">
        <v>1203</v>
      </c>
      <c r="D805" s="267"/>
      <c r="E805" s="267"/>
      <c r="F805" s="32" t="s">
        <v>1835</v>
      </c>
      <c r="G805" s="269">
        <v>0.46</v>
      </c>
      <c r="H805" s="268"/>
      <c r="I805" s="27">
        <v>0.46</v>
      </c>
      <c r="J805" s="268"/>
      <c r="K805" s="268"/>
      <c r="L805" s="268"/>
      <c r="M805" s="268"/>
      <c r="N805" s="268"/>
      <c r="O805" s="268"/>
      <c r="P805" s="175">
        <v>0.46</v>
      </c>
      <c r="Q805" s="270"/>
      <c r="R805" s="270"/>
      <c r="S805" s="270"/>
      <c r="T805" s="270"/>
      <c r="U805" s="270"/>
    </row>
    <row r="806" spans="1:21" hidden="1" x14ac:dyDescent="0.25">
      <c r="A806" s="281"/>
      <c r="B806" s="282"/>
      <c r="C806" s="296" t="s">
        <v>1856</v>
      </c>
      <c r="D806" s="297"/>
      <c r="E806" s="297"/>
      <c r="F806" s="33"/>
      <c r="G806" s="285">
        <f>G804+G805</f>
        <v>2.36</v>
      </c>
      <c r="H806" s="286"/>
      <c r="I806" s="34">
        <f>I804+I805</f>
        <v>2.36</v>
      </c>
      <c r="J806" s="285">
        <f>J804+J805</f>
        <v>0.41</v>
      </c>
      <c r="K806" s="286"/>
      <c r="L806" s="286"/>
      <c r="M806" s="286"/>
      <c r="N806" s="286"/>
      <c r="O806" s="286"/>
      <c r="P806" s="175">
        <f>P804+P805</f>
        <v>2.77</v>
      </c>
      <c r="Q806" s="270"/>
      <c r="R806" s="270"/>
      <c r="S806" s="270"/>
      <c r="T806" s="270"/>
      <c r="U806" s="270"/>
    </row>
    <row r="807" spans="1:21" hidden="1" x14ac:dyDescent="0.25">
      <c r="A807" s="281" t="s">
        <v>523</v>
      </c>
      <c r="B807" s="282"/>
      <c r="C807" s="283" t="s">
        <v>1259</v>
      </c>
      <c r="D807" s="284"/>
      <c r="E807" s="284"/>
      <c r="F807" s="30"/>
      <c r="G807" s="268"/>
      <c r="H807" s="268"/>
      <c r="I807" s="31"/>
      <c r="J807" s="268"/>
      <c r="K807" s="268"/>
      <c r="L807" s="268"/>
      <c r="M807" s="268"/>
      <c r="N807" s="268"/>
      <c r="O807" s="268"/>
      <c r="P807" s="270"/>
      <c r="Q807" s="270"/>
      <c r="R807" s="270"/>
      <c r="S807" s="270"/>
      <c r="T807" s="270"/>
      <c r="U807" s="270"/>
    </row>
    <row r="808" spans="1:21" ht="22.5" hidden="1" x14ac:dyDescent="0.25">
      <c r="A808" s="264" t="s">
        <v>524</v>
      </c>
      <c r="B808" s="265"/>
      <c r="C808" s="266" t="s">
        <v>1260</v>
      </c>
      <c r="D808" s="267"/>
      <c r="E808" s="267"/>
      <c r="F808" s="32" t="s">
        <v>1817</v>
      </c>
      <c r="G808" s="269">
        <v>1.9</v>
      </c>
      <c r="H808" s="268"/>
      <c r="I808" s="27">
        <v>1.9</v>
      </c>
      <c r="J808" s="269">
        <v>0.41</v>
      </c>
      <c r="K808" s="268"/>
      <c r="L808" s="268"/>
      <c r="M808" s="268"/>
      <c r="N808" s="268"/>
      <c r="O808" s="268"/>
      <c r="P808" s="175">
        <v>2.31</v>
      </c>
      <c r="Q808" s="270"/>
      <c r="R808" s="270"/>
      <c r="S808" s="270"/>
      <c r="T808" s="270"/>
      <c r="U808" s="270"/>
    </row>
    <row r="809" spans="1:21" ht="22.5" hidden="1" x14ac:dyDescent="0.25">
      <c r="A809" s="264" t="s">
        <v>525</v>
      </c>
      <c r="B809" s="265"/>
      <c r="C809" s="266" t="s">
        <v>1203</v>
      </c>
      <c r="D809" s="267"/>
      <c r="E809" s="267"/>
      <c r="F809" s="32" t="s">
        <v>1835</v>
      </c>
      <c r="G809" s="269">
        <v>0.46</v>
      </c>
      <c r="H809" s="268"/>
      <c r="I809" s="27">
        <v>0.46</v>
      </c>
      <c r="J809" s="268"/>
      <c r="K809" s="268"/>
      <c r="L809" s="268"/>
      <c r="M809" s="268"/>
      <c r="N809" s="268"/>
      <c r="O809" s="268"/>
      <c r="P809" s="175">
        <v>0.46</v>
      </c>
      <c r="Q809" s="270"/>
      <c r="R809" s="270"/>
      <c r="S809" s="270"/>
      <c r="T809" s="270"/>
      <c r="U809" s="270"/>
    </row>
    <row r="810" spans="1:21" s="35" customFormat="1" ht="14.25" hidden="1" x14ac:dyDescent="0.25">
      <c r="A810" s="281"/>
      <c r="B810" s="282"/>
      <c r="C810" s="283" t="s">
        <v>1856</v>
      </c>
      <c r="D810" s="284"/>
      <c r="E810" s="284"/>
      <c r="F810" s="38"/>
      <c r="G810" s="285">
        <f>G808+G809</f>
        <v>2.36</v>
      </c>
      <c r="H810" s="286"/>
      <c r="I810" s="34">
        <f>I808+I809</f>
        <v>2.36</v>
      </c>
      <c r="J810" s="285">
        <f>J808+J809</f>
        <v>0.41</v>
      </c>
      <c r="K810" s="286"/>
      <c r="L810" s="286"/>
      <c r="M810" s="286"/>
      <c r="N810" s="286"/>
      <c r="O810" s="286"/>
      <c r="P810" s="175">
        <f>P808+P809</f>
        <v>2.77</v>
      </c>
      <c r="Q810" s="270"/>
      <c r="R810" s="270"/>
      <c r="S810" s="270"/>
      <c r="T810" s="270"/>
      <c r="U810" s="270"/>
    </row>
    <row r="811" spans="1:21" hidden="1" x14ac:dyDescent="0.25">
      <c r="A811" s="281" t="s">
        <v>526</v>
      </c>
      <c r="B811" s="282"/>
      <c r="C811" s="283" t="s">
        <v>1261</v>
      </c>
      <c r="D811" s="284"/>
      <c r="E811" s="284"/>
      <c r="F811" s="30"/>
      <c r="G811" s="268"/>
      <c r="H811" s="268"/>
      <c r="I811" s="31"/>
      <c r="J811" s="268"/>
      <c r="K811" s="268"/>
      <c r="L811" s="268"/>
      <c r="M811" s="268"/>
      <c r="N811" s="268"/>
      <c r="O811" s="268"/>
      <c r="P811" s="270"/>
      <c r="Q811" s="270"/>
      <c r="R811" s="270"/>
      <c r="S811" s="270"/>
      <c r="T811" s="270"/>
      <c r="U811" s="270"/>
    </row>
    <row r="812" spans="1:21" ht="22.5" hidden="1" x14ac:dyDescent="0.25">
      <c r="A812" s="264" t="s">
        <v>527</v>
      </c>
      <c r="B812" s="265"/>
      <c r="C812" s="266" t="s">
        <v>1261</v>
      </c>
      <c r="D812" s="267"/>
      <c r="E812" s="267"/>
      <c r="F812" s="32" t="s">
        <v>1817</v>
      </c>
      <c r="G812" s="269">
        <v>2.37</v>
      </c>
      <c r="H812" s="268"/>
      <c r="I812" s="27">
        <v>2.37</v>
      </c>
      <c r="J812" s="269">
        <v>0.41</v>
      </c>
      <c r="K812" s="268"/>
      <c r="L812" s="268"/>
      <c r="M812" s="268"/>
      <c r="N812" s="268"/>
      <c r="O812" s="268"/>
      <c r="P812" s="175">
        <v>2.78</v>
      </c>
      <c r="Q812" s="270"/>
      <c r="R812" s="270"/>
      <c r="S812" s="270"/>
      <c r="T812" s="270"/>
      <c r="U812" s="270"/>
    </row>
    <row r="813" spans="1:21" ht="22.5" hidden="1" x14ac:dyDescent="0.25">
      <c r="A813" s="264" t="s">
        <v>528</v>
      </c>
      <c r="B813" s="265"/>
      <c r="C813" s="266" t="s">
        <v>1203</v>
      </c>
      <c r="D813" s="267"/>
      <c r="E813" s="267"/>
      <c r="F813" s="32" t="s">
        <v>1835</v>
      </c>
      <c r="G813" s="269">
        <v>0.46</v>
      </c>
      <c r="H813" s="268"/>
      <c r="I813" s="27">
        <v>0.46</v>
      </c>
      <c r="J813" s="268"/>
      <c r="K813" s="268"/>
      <c r="L813" s="268"/>
      <c r="M813" s="268"/>
      <c r="N813" s="268"/>
      <c r="O813" s="268"/>
      <c r="P813" s="175">
        <v>0.46</v>
      </c>
      <c r="Q813" s="270"/>
      <c r="R813" s="270"/>
      <c r="S813" s="270"/>
      <c r="T813" s="270"/>
      <c r="U813" s="270"/>
    </row>
    <row r="814" spans="1:21" s="35" customFormat="1" ht="14.25" hidden="1" x14ac:dyDescent="0.25">
      <c r="A814" s="281"/>
      <c r="B814" s="282"/>
      <c r="C814" s="283" t="s">
        <v>1856</v>
      </c>
      <c r="D814" s="284"/>
      <c r="E814" s="284"/>
      <c r="F814" s="38"/>
      <c r="G814" s="285">
        <f>G812+G813</f>
        <v>2.83</v>
      </c>
      <c r="H814" s="286"/>
      <c r="I814" s="34">
        <f>I812+I813</f>
        <v>2.83</v>
      </c>
      <c r="J814" s="285">
        <f>J812+J813</f>
        <v>0.41</v>
      </c>
      <c r="K814" s="286"/>
      <c r="L814" s="286"/>
      <c r="M814" s="286"/>
      <c r="N814" s="286"/>
      <c r="O814" s="286"/>
      <c r="P814" s="175">
        <f>P812+P813</f>
        <v>3.2399999999999998</v>
      </c>
      <c r="Q814" s="270"/>
      <c r="R814" s="270"/>
      <c r="S814" s="270"/>
      <c r="T814" s="270"/>
      <c r="U814" s="270"/>
    </row>
    <row r="815" spans="1:21" hidden="1" x14ac:dyDescent="0.25">
      <c r="A815" s="281" t="s">
        <v>529</v>
      </c>
      <c r="B815" s="282"/>
      <c r="C815" s="283" t="s">
        <v>1262</v>
      </c>
      <c r="D815" s="284"/>
      <c r="E815" s="284"/>
      <c r="F815" s="30"/>
      <c r="G815" s="268"/>
      <c r="H815" s="268"/>
      <c r="I815" s="31"/>
      <c r="J815" s="268"/>
      <c r="K815" s="268"/>
      <c r="L815" s="268"/>
      <c r="M815" s="268"/>
      <c r="N815" s="268"/>
      <c r="O815" s="268"/>
      <c r="P815" s="270"/>
      <c r="Q815" s="270"/>
      <c r="R815" s="270"/>
      <c r="S815" s="270"/>
      <c r="T815" s="270"/>
      <c r="U815" s="270"/>
    </row>
    <row r="816" spans="1:21" ht="22.5" hidden="1" x14ac:dyDescent="0.25">
      <c r="A816" s="264" t="s">
        <v>530</v>
      </c>
      <c r="B816" s="265"/>
      <c r="C816" s="266" t="s">
        <v>1262</v>
      </c>
      <c r="D816" s="267"/>
      <c r="E816" s="267"/>
      <c r="F816" s="32" t="s">
        <v>1817</v>
      </c>
      <c r="G816" s="269">
        <v>1.42</v>
      </c>
      <c r="H816" s="268"/>
      <c r="I816" s="27">
        <v>1.42</v>
      </c>
      <c r="J816" s="269">
        <v>0.41</v>
      </c>
      <c r="K816" s="268"/>
      <c r="L816" s="268"/>
      <c r="M816" s="268"/>
      <c r="N816" s="268"/>
      <c r="O816" s="268"/>
      <c r="P816" s="175">
        <v>1.83</v>
      </c>
      <c r="Q816" s="270"/>
      <c r="R816" s="270"/>
      <c r="S816" s="270"/>
      <c r="T816" s="270"/>
      <c r="U816" s="270"/>
    </row>
    <row r="817" spans="1:21" ht="22.5" hidden="1" x14ac:dyDescent="0.25">
      <c r="A817" s="264" t="s">
        <v>531</v>
      </c>
      <c r="B817" s="265"/>
      <c r="C817" s="266" t="s">
        <v>1203</v>
      </c>
      <c r="D817" s="267"/>
      <c r="E817" s="267"/>
      <c r="F817" s="32" t="s">
        <v>1835</v>
      </c>
      <c r="G817" s="269">
        <v>0.46</v>
      </c>
      <c r="H817" s="268"/>
      <c r="I817" s="27">
        <v>0.46</v>
      </c>
      <c r="J817" s="268"/>
      <c r="K817" s="268"/>
      <c r="L817" s="268"/>
      <c r="M817" s="268"/>
      <c r="N817" s="268"/>
      <c r="O817" s="268"/>
      <c r="P817" s="175">
        <v>0.46</v>
      </c>
      <c r="Q817" s="270"/>
      <c r="R817" s="270"/>
      <c r="S817" s="270"/>
      <c r="T817" s="270"/>
      <c r="U817" s="270"/>
    </row>
    <row r="818" spans="1:21" s="35" customFormat="1" ht="14.25" hidden="1" x14ac:dyDescent="0.25">
      <c r="A818" s="281"/>
      <c r="B818" s="282"/>
      <c r="C818" s="283" t="s">
        <v>1856</v>
      </c>
      <c r="D818" s="284"/>
      <c r="E818" s="284"/>
      <c r="F818" s="38"/>
      <c r="G818" s="285">
        <f>G816+G817</f>
        <v>1.88</v>
      </c>
      <c r="H818" s="286"/>
      <c r="I818" s="34">
        <f>I816+I817</f>
        <v>1.88</v>
      </c>
      <c r="J818" s="285">
        <f>J816+J817</f>
        <v>0.41</v>
      </c>
      <c r="K818" s="286"/>
      <c r="L818" s="286"/>
      <c r="M818" s="286"/>
      <c r="N818" s="286"/>
      <c r="O818" s="286"/>
      <c r="P818" s="175">
        <f>P816+P817</f>
        <v>2.29</v>
      </c>
      <c r="Q818" s="270"/>
      <c r="R818" s="270"/>
      <c r="S818" s="270"/>
      <c r="T818" s="270"/>
      <c r="U818" s="270"/>
    </row>
    <row r="819" spans="1:21" s="35" customFormat="1" ht="14.25" hidden="1" x14ac:dyDescent="0.25">
      <c r="A819" s="281" t="s">
        <v>532</v>
      </c>
      <c r="B819" s="282"/>
      <c r="C819" s="283" t="s">
        <v>1263</v>
      </c>
      <c r="D819" s="284"/>
      <c r="E819" s="284"/>
      <c r="F819" s="38"/>
      <c r="G819" s="286"/>
      <c r="H819" s="286"/>
      <c r="I819" s="39"/>
      <c r="J819" s="286"/>
      <c r="K819" s="286"/>
      <c r="L819" s="286"/>
      <c r="M819" s="286"/>
      <c r="N819" s="286"/>
      <c r="O819" s="286"/>
      <c r="P819" s="270"/>
      <c r="Q819" s="270"/>
      <c r="R819" s="270"/>
      <c r="S819" s="270"/>
      <c r="T819" s="270"/>
      <c r="U819" s="270"/>
    </row>
    <row r="820" spans="1:21" ht="22.5" hidden="1" x14ac:dyDescent="0.25">
      <c r="A820" s="264" t="s">
        <v>533</v>
      </c>
      <c r="B820" s="265"/>
      <c r="C820" s="266" t="s">
        <v>1264</v>
      </c>
      <c r="D820" s="267"/>
      <c r="E820" s="267"/>
      <c r="F820" s="32" t="s">
        <v>1817</v>
      </c>
      <c r="G820" s="269">
        <v>1.9</v>
      </c>
      <c r="H820" s="268"/>
      <c r="I820" s="27">
        <v>1.9</v>
      </c>
      <c r="J820" s="269">
        <v>0.41</v>
      </c>
      <c r="K820" s="268"/>
      <c r="L820" s="268"/>
      <c r="M820" s="268"/>
      <c r="N820" s="268"/>
      <c r="O820" s="268"/>
      <c r="P820" s="175">
        <v>2.31</v>
      </c>
      <c r="Q820" s="270"/>
      <c r="R820" s="270"/>
      <c r="S820" s="270"/>
      <c r="T820" s="270"/>
      <c r="U820" s="270"/>
    </row>
    <row r="821" spans="1:21" ht="22.5" hidden="1" x14ac:dyDescent="0.25">
      <c r="A821" s="264" t="s">
        <v>534</v>
      </c>
      <c r="B821" s="265"/>
      <c r="C821" s="266" t="s">
        <v>1203</v>
      </c>
      <c r="D821" s="267"/>
      <c r="E821" s="267"/>
      <c r="F821" s="32" t="s">
        <v>1835</v>
      </c>
      <c r="G821" s="269">
        <v>0.46</v>
      </c>
      <c r="H821" s="268"/>
      <c r="I821" s="27">
        <v>0.46</v>
      </c>
      <c r="J821" s="268"/>
      <c r="K821" s="268"/>
      <c r="L821" s="268"/>
      <c r="M821" s="268"/>
      <c r="N821" s="268"/>
      <c r="O821" s="268"/>
      <c r="P821" s="175">
        <v>0.46</v>
      </c>
      <c r="Q821" s="270"/>
      <c r="R821" s="270"/>
      <c r="S821" s="270"/>
      <c r="T821" s="270"/>
      <c r="U821" s="270"/>
    </row>
    <row r="822" spans="1:21" s="35" customFormat="1" ht="14.25" hidden="1" x14ac:dyDescent="0.25">
      <c r="A822" s="281"/>
      <c r="B822" s="282"/>
      <c r="C822" s="283" t="s">
        <v>1856</v>
      </c>
      <c r="D822" s="284"/>
      <c r="E822" s="284"/>
      <c r="F822" s="38"/>
      <c r="G822" s="285">
        <f>G820+G821</f>
        <v>2.36</v>
      </c>
      <c r="H822" s="286"/>
      <c r="I822" s="34">
        <f>I820+I821</f>
        <v>2.36</v>
      </c>
      <c r="J822" s="285">
        <f>J820+J821</f>
        <v>0.41</v>
      </c>
      <c r="K822" s="286"/>
      <c r="L822" s="286"/>
      <c r="M822" s="286"/>
      <c r="N822" s="286"/>
      <c r="O822" s="286"/>
      <c r="P822" s="175">
        <f>P820+P821</f>
        <v>2.77</v>
      </c>
      <c r="Q822" s="270"/>
      <c r="R822" s="270"/>
      <c r="S822" s="270"/>
      <c r="T822" s="270"/>
      <c r="U822" s="270"/>
    </row>
    <row r="823" spans="1:21" hidden="1" x14ac:dyDescent="0.25">
      <c r="A823" s="281" t="s">
        <v>535</v>
      </c>
      <c r="B823" s="282"/>
      <c r="C823" s="283" t="s">
        <v>1265</v>
      </c>
      <c r="D823" s="284"/>
      <c r="E823" s="284"/>
      <c r="F823" s="30"/>
      <c r="G823" s="268"/>
      <c r="H823" s="268"/>
      <c r="I823" s="31"/>
      <c r="J823" s="268"/>
      <c r="K823" s="268"/>
      <c r="L823" s="268"/>
      <c r="M823" s="268"/>
      <c r="N823" s="268"/>
      <c r="O823" s="268"/>
      <c r="P823" s="270"/>
      <c r="Q823" s="270"/>
      <c r="R823" s="270"/>
      <c r="S823" s="270"/>
      <c r="T823" s="270"/>
      <c r="U823" s="270"/>
    </row>
    <row r="824" spans="1:21" ht="22.5" hidden="1" x14ac:dyDescent="0.25">
      <c r="A824" s="264" t="s">
        <v>536</v>
      </c>
      <c r="B824" s="265"/>
      <c r="C824" s="266" t="s">
        <v>1265</v>
      </c>
      <c r="D824" s="267"/>
      <c r="E824" s="267"/>
      <c r="F824" s="32" t="s">
        <v>1817</v>
      </c>
      <c r="G824" s="269">
        <v>0.95</v>
      </c>
      <c r="H824" s="268"/>
      <c r="I824" s="27">
        <v>0.95</v>
      </c>
      <c r="J824" s="269">
        <v>0.41</v>
      </c>
      <c r="K824" s="268"/>
      <c r="L824" s="268"/>
      <c r="M824" s="268"/>
      <c r="N824" s="268"/>
      <c r="O824" s="268"/>
      <c r="P824" s="175">
        <v>1.36</v>
      </c>
      <c r="Q824" s="270"/>
      <c r="R824" s="270"/>
      <c r="S824" s="270"/>
      <c r="T824" s="270"/>
      <c r="U824" s="270"/>
    </row>
    <row r="825" spans="1:21" ht="22.5" hidden="1" x14ac:dyDescent="0.25">
      <c r="A825" s="264" t="s">
        <v>537</v>
      </c>
      <c r="B825" s="265"/>
      <c r="C825" s="266" t="s">
        <v>1203</v>
      </c>
      <c r="D825" s="267"/>
      <c r="E825" s="267"/>
      <c r="F825" s="32" t="s">
        <v>1835</v>
      </c>
      <c r="G825" s="269">
        <v>0.46</v>
      </c>
      <c r="H825" s="268"/>
      <c r="I825" s="27">
        <v>0.46</v>
      </c>
      <c r="J825" s="268"/>
      <c r="K825" s="268"/>
      <c r="L825" s="268"/>
      <c r="M825" s="268"/>
      <c r="N825" s="268"/>
      <c r="O825" s="268"/>
      <c r="P825" s="175">
        <v>0.46</v>
      </c>
      <c r="Q825" s="270"/>
      <c r="R825" s="270"/>
      <c r="S825" s="270"/>
      <c r="T825" s="270"/>
      <c r="U825" s="270"/>
    </row>
    <row r="826" spans="1:21" s="35" customFormat="1" ht="14.25" hidden="1" x14ac:dyDescent="0.25">
      <c r="A826" s="281"/>
      <c r="B826" s="282"/>
      <c r="C826" s="283" t="s">
        <v>1856</v>
      </c>
      <c r="D826" s="284"/>
      <c r="E826" s="284"/>
      <c r="F826" s="38"/>
      <c r="G826" s="285">
        <f>G824+G825</f>
        <v>1.41</v>
      </c>
      <c r="H826" s="286"/>
      <c r="I826" s="34">
        <f>I824+I825</f>
        <v>1.41</v>
      </c>
      <c r="J826" s="285">
        <f>J824+J825</f>
        <v>0.41</v>
      </c>
      <c r="K826" s="286"/>
      <c r="L826" s="286"/>
      <c r="M826" s="286"/>
      <c r="N826" s="286"/>
      <c r="O826" s="286"/>
      <c r="P826" s="175">
        <f>P824+P825</f>
        <v>1.82</v>
      </c>
      <c r="Q826" s="270"/>
      <c r="R826" s="270"/>
      <c r="S826" s="270"/>
      <c r="T826" s="270"/>
      <c r="U826" s="270"/>
    </row>
    <row r="827" spans="1:21" s="35" customFormat="1" ht="14.25" hidden="1" x14ac:dyDescent="0.25">
      <c r="A827" s="281" t="s">
        <v>538</v>
      </c>
      <c r="B827" s="282"/>
      <c r="C827" s="283" t="s">
        <v>1266</v>
      </c>
      <c r="D827" s="284"/>
      <c r="E827" s="284"/>
      <c r="F827" s="38"/>
      <c r="G827" s="286"/>
      <c r="H827" s="286"/>
      <c r="I827" s="39"/>
      <c r="J827" s="286"/>
      <c r="K827" s="286"/>
      <c r="L827" s="286"/>
      <c r="M827" s="286"/>
      <c r="N827" s="286"/>
      <c r="O827" s="286"/>
      <c r="P827" s="270"/>
      <c r="Q827" s="270"/>
      <c r="R827" s="270"/>
      <c r="S827" s="270"/>
      <c r="T827" s="270"/>
      <c r="U827" s="270"/>
    </row>
    <row r="828" spans="1:21" ht="22.5" hidden="1" x14ac:dyDescent="0.25">
      <c r="A828" s="264" t="s">
        <v>539</v>
      </c>
      <c r="B828" s="265"/>
      <c r="C828" s="266" t="s">
        <v>1266</v>
      </c>
      <c r="D828" s="267"/>
      <c r="E828" s="267"/>
      <c r="F828" s="32" t="s">
        <v>1817</v>
      </c>
      <c r="G828" s="269">
        <v>0.95</v>
      </c>
      <c r="H828" s="268"/>
      <c r="I828" s="27">
        <v>0.95</v>
      </c>
      <c r="J828" s="269">
        <v>0.41</v>
      </c>
      <c r="K828" s="268"/>
      <c r="L828" s="268"/>
      <c r="M828" s="268"/>
      <c r="N828" s="268"/>
      <c r="O828" s="268"/>
      <c r="P828" s="175">
        <v>1.36</v>
      </c>
      <c r="Q828" s="270"/>
      <c r="R828" s="270"/>
      <c r="S828" s="270"/>
      <c r="T828" s="270"/>
      <c r="U828" s="270"/>
    </row>
    <row r="829" spans="1:21" ht="22.5" hidden="1" x14ac:dyDescent="0.25">
      <c r="A829" s="264" t="s">
        <v>540</v>
      </c>
      <c r="B829" s="265"/>
      <c r="C829" s="266" t="s">
        <v>1203</v>
      </c>
      <c r="D829" s="267"/>
      <c r="E829" s="267"/>
      <c r="F829" s="32" t="s">
        <v>1835</v>
      </c>
      <c r="G829" s="269">
        <v>0.46</v>
      </c>
      <c r="H829" s="268"/>
      <c r="I829" s="27">
        <v>0.46</v>
      </c>
      <c r="J829" s="268"/>
      <c r="K829" s="268"/>
      <c r="L829" s="268"/>
      <c r="M829" s="268"/>
      <c r="N829" s="268"/>
      <c r="O829" s="268"/>
      <c r="P829" s="175">
        <v>0.46</v>
      </c>
      <c r="Q829" s="270"/>
      <c r="R829" s="270"/>
      <c r="S829" s="270"/>
      <c r="T829" s="270"/>
      <c r="U829" s="270"/>
    </row>
    <row r="830" spans="1:21" s="35" customFormat="1" ht="14.25" hidden="1" x14ac:dyDescent="0.25">
      <c r="A830" s="281"/>
      <c r="B830" s="282"/>
      <c r="C830" s="283" t="s">
        <v>1856</v>
      </c>
      <c r="D830" s="284"/>
      <c r="E830" s="284"/>
      <c r="F830" s="38"/>
      <c r="G830" s="285">
        <f>G828+G829</f>
        <v>1.41</v>
      </c>
      <c r="H830" s="286"/>
      <c r="I830" s="34">
        <f>I828+I829</f>
        <v>1.41</v>
      </c>
      <c r="J830" s="285">
        <f>J828+J829</f>
        <v>0.41</v>
      </c>
      <c r="K830" s="286"/>
      <c r="L830" s="286"/>
      <c r="M830" s="286"/>
      <c r="N830" s="286"/>
      <c r="O830" s="286"/>
      <c r="P830" s="175">
        <f>P828+P829</f>
        <v>1.82</v>
      </c>
      <c r="Q830" s="270"/>
      <c r="R830" s="270"/>
      <c r="S830" s="270"/>
      <c r="T830" s="270"/>
      <c r="U830" s="270"/>
    </row>
    <row r="831" spans="1:21" hidden="1" x14ac:dyDescent="0.25">
      <c r="A831" s="281" t="s">
        <v>541</v>
      </c>
      <c r="B831" s="282"/>
      <c r="C831" s="283" t="s">
        <v>1267</v>
      </c>
      <c r="D831" s="284"/>
      <c r="E831" s="284"/>
      <c r="F831" s="30"/>
      <c r="G831" s="268"/>
      <c r="H831" s="268"/>
      <c r="I831" s="31"/>
      <c r="J831" s="268"/>
      <c r="K831" s="268"/>
      <c r="L831" s="268"/>
      <c r="M831" s="268"/>
      <c r="N831" s="268"/>
      <c r="O831" s="268"/>
      <c r="P831" s="270"/>
      <c r="Q831" s="270"/>
      <c r="R831" s="270"/>
      <c r="S831" s="270"/>
      <c r="T831" s="270"/>
      <c r="U831" s="270"/>
    </row>
    <row r="832" spans="1:21" ht="22.5" hidden="1" x14ac:dyDescent="0.25">
      <c r="A832" s="264" t="s">
        <v>542</v>
      </c>
      <c r="B832" s="265"/>
      <c r="C832" s="266" t="s">
        <v>1267</v>
      </c>
      <c r="D832" s="267"/>
      <c r="E832" s="267"/>
      <c r="F832" s="32" t="s">
        <v>1817</v>
      </c>
      <c r="G832" s="269">
        <v>0.95</v>
      </c>
      <c r="H832" s="268"/>
      <c r="I832" s="27">
        <v>0.95</v>
      </c>
      <c r="J832" s="269">
        <v>0.41</v>
      </c>
      <c r="K832" s="268"/>
      <c r="L832" s="268"/>
      <c r="M832" s="268"/>
      <c r="N832" s="268"/>
      <c r="O832" s="268"/>
      <c r="P832" s="175">
        <v>1.36</v>
      </c>
      <c r="Q832" s="270"/>
      <c r="R832" s="270"/>
      <c r="S832" s="270"/>
      <c r="T832" s="270"/>
      <c r="U832" s="270"/>
    </row>
    <row r="833" spans="1:21" ht="22.5" hidden="1" x14ac:dyDescent="0.25">
      <c r="A833" s="264" t="s">
        <v>543</v>
      </c>
      <c r="B833" s="265"/>
      <c r="C833" s="266" t="s">
        <v>1203</v>
      </c>
      <c r="D833" s="267"/>
      <c r="E833" s="267"/>
      <c r="F833" s="32" t="s">
        <v>1835</v>
      </c>
      <c r="G833" s="269">
        <v>0.46</v>
      </c>
      <c r="H833" s="268"/>
      <c r="I833" s="27">
        <v>0.46</v>
      </c>
      <c r="J833" s="268"/>
      <c r="K833" s="268"/>
      <c r="L833" s="268"/>
      <c r="M833" s="268"/>
      <c r="N833" s="268"/>
      <c r="O833" s="268"/>
      <c r="P833" s="175">
        <v>0.46</v>
      </c>
      <c r="Q833" s="270"/>
      <c r="R833" s="270"/>
      <c r="S833" s="270"/>
      <c r="T833" s="270"/>
      <c r="U833" s="270"/>
    </row>
    <row r="834" spans="1:21" s="35" customFormat="1" ht="14.25" hidden="1" x14ac:dyDescent="0.25">
      <c r="A834" s="281"/>
      <c r="B834" s="282"/>
      <c r="C834" s="283" t="s">
        <v>1856</v>
      </c>
      <c r="D834" s="284"/>
      <c r="E834" s="284"/>
      <c r="F834" s="38"/>
      <c r="G834" s="285">
        <f>G832+G833</f>
        <v>1.41</v>
      </c>
      <c r="H834" s="286"/>
      <c r="I834" s="34">
        <f>I832+I833</f>
        <v>1.41</v>
      </c>
      <c r="J834" s="285">
        <f>J832+J833</f>
        <v>0.41</v>
      </c>
      <c r="K834" s="286"/>
      <c r="L834" s="286"/>
      <c r="M834" s="286"/>
      <c r="N834" s="286"/>
      <c r="O834" s="286"/>
      <c r="P834" s="175">
        <f>P832+P833</f>
        <v>1.82</v>
      </c>
      <c r="Q834" s="270"/>
      <c r="R834" s="270"/>
      <c r="S834" s="270"/>
      <c r="T834" s="270"/>
      <c r="U834" s="270"/>
    </row>
    <row r="835" spans="1:21" s="35" customFormat="1" ht="14.25" hidden="1" x14ac:dyDescent="0.25">
      <c r="A835" s="281" t="s">
        <v>544</v>
      </c>
      <c r="B835" s="282"/>
      <c r="C835" s="283" t="s">
        <v>1268</v>
      </c>
      <c r="D835" s="284"/>
      <c r="E835" s="284"/>
      <c r="F835" s="38"/>
      <c r="G835" s="286"/>
      <c r="H835" s="286"/>
      <c r="I835" s="39"/>
      <c r="J835" s="286"/>
      <c r="K835" s="286"/>
      <c r="L835" s="286"/>
      <c r="M835" s="286"/>
      <c r="N835" s="286"/>
      <c r="O835" s="286"/>
      <c r="P835" s="270"/>
      <c r="Q835" s="270"/>
      <c r="R835" s="270"/>
      <c r="S835" s="270"/>
      <c r="T835" s="270"/>
      <c r="U835" s="270"/>
    </row>
    <row r="836" spans="1:21" ht="22.5" hidden="1" x14ac:dyDescent="0.25">
      <c r="A836" s="264" t="s">
        <v>545</v>
      </c>
      <c r="B836" s="265"/>
      <c r="C836" s="266" t="s">
        <v>1268</v>
      </c>
      <c r="D836" s="267"/>
      <c r="E836" s="267"/>
      <c r="F836" s="32" t="s">
        <v>1817</v>
      </c>
      <c r="G836" s="269">
        <v>0.95</v>
      </c>
      <c r="H836" s="268"/>
      <c r="I836" s="27">
        <v>0.95</v>
      </c>
      <c r="J836" s="269">
        <v>0.41</v>
      </c>
      <c r="K836" s="268"/>
      <c r="L836" s="268"/>
      <c r="M836" s="268"/>
      <c r="N836" s="268"/>
      <c r="O836" s="268"/>
      <c r="P836" s="175">
        <v>1.36</v>
      </c>
      <c r="Q836" s="270"/>
      <c r="R836" s="270"/>
      <c r="S836" s="270"/>
      <c r="T836" s="270"/>
      <c r="U836" s="270"/>
    </row>
    <row r="837" spans="1:21" ht="22.5" hidden="1" x14ac:dyDescent="0.25">
      <c r="A837" s="264" t="s">
        <v>546</v>
      </c>
      <c r="B837" s="265"/>
      <c r="C837" s="266" t="s">
        <v>1203</v>
      </c>
      <c r="D837" s="267"/>
      <c r="E837" s="267"/>
      <c r="F837" s="32" t="s">
        <v>1835</v>
      </c>
      <c r="G837" s="269">
        <v>0.46</v>
      </c>
      <c r="H837" s="268"/>
      <c r="I837" s="27">
        <v>0.46</v>
      </c>
      <c r="J837" s="268"/>
      <c r="K837" s="268"/>
      <c r="L837" s="268"/>
      <c r="M837" s="268"/>
      <c r="N837" s="268"/>
      <c r="O837" s="268"/>
      <c r="P837" s="175">
        <v>0.46</v>
      </c>
      <c r="Q837" s="270"/>
      <c r="R837" s="270"/>
      <c r="S837" s="270"/>
      <c r="T837" s="270"/>
      <c r="U837" s="270"/>
    </row>
    <row r="838" spans="1:21" s="35" customFormat="1" ht="14.25" hidden="1" x14ac:dyDescent="0.25">
      <c r="A838" s="281"/>
      <c r="B838" s="282"/>
      <c r="C838" s="283" t="s">
        <v>1856</v>
      </c>
      <c r="D838" s="284"/>
      <c r="E838" s="284"/>
      <c r="F838" s="38"/>
      <c r="G838" s="285">
        <f>G836+G837</f>
        <v>1.41</v>
      </c>
      <c r="H838" s="286"/>
      <c r="I838" s="34">
        <f>I836+I837</f>
        <v>1.41</v>
      </c>
      <c r="J838" s="285">
        <f>J836+J837</f>
        <v>0.41</v>
      </c>
      <c r="K838" s="286"/>
      <c r="L838" s="286"/>
      <c r="M838" s="286"/>
      <c r="N838" s="286"/>
      <c r="O838" s="286"/>
      <c r="P838" s="175">
        <f>P836+P837</f>
        <v>1.82</v>
      </c>
      <c r="Q838" s="270"/>
      <c r="R838" s="270"/>
      <c r="S838" s="270"/>
      <c r="T838" s="270"/>
      <c r="U838" s="270"/>
    </row>
    <row r="839" spans="1:21" hidden="1" x14ac:dyDescent="0.25">
      <c r="A839" s="281" t="s">
        <v>62</v>
      </c>
      <c r="B839" s="282"/>
      <c r="C839" s="283" t="s">
        <v>1269</v>
      </c>
      <c r="D839" s="284"/>
      <c r="E839" s="284"/>
      <c r="F839" s="30"/>
      <c r="G839" s="268"/>
      <c r="H839" s="268"/>
      <c r="I839" s="31"/>
      <c r="J839" s="268"/>
      <c r="K839" s="268"/>
      <c r="L839" s="268"/>
      <c r="M839" s="268"/>
      <c r="N839" s="268"/>
      <c r="O839" s="268"/>
      <c r="P839" s="270"/>
      <c r="Q839" s="270"/>
      <c r="R839" s="270"/>
      <c r="S839" s="270"/>
      <c r="T839" s="270"/>
      <c r="U839" s="270"/>
    </row>
    <row r="840" spans="1:21" hidden="1" x14ac:dyDescent="0.25">
      <c r="A840" s="281" t="s">
        <v>196</v>
      </c>
      <c r="B840" s="282"/>
      <c r="C840" s="283" t="s">
        <v>1270</v>
      </c>
      <c r="D840" s="284"/>
      <c r="E840" s="284"/>
      <c r="F840" s="30"/>
      <c r="G840" s="268"/>
      <c r="H840" s="268"/>
      <c r="I840" s="31"/>
      <c r="J840" s="268"/>
      <c r="K840" s="268"/>
      <c r="L840" s="268"/>
      <c r="M840" s="268"/>
      <c r="N840" s="268"/>
      <c r="O840" s="268"/>
      <c r="P840" s="270"/>
      <c r="Q840" s="270"/>
      <c r="R840" s="270"/>
      <c r="S840" s="270"/>
      <c r="T840" s="270"/>
      <c r="U840" s="270"/>
    </row>
    <row r="841" spans="1:21" ht="22.5" hidden="1" x14ac:dyDescent="0.25">
      <c r="A841" s="264" t="s">
        <v>547</v>
      </c>
      <c r="B841" s="265"/>
      <c r="C841" s="266" t="s">
        <v>1271</v>
      </c>
      <c r="D841" s="267"/>
      <c r="E841" s="267"/>
      <c r="F841" s="32" t="s">
        <v>1817</v>
      </c>
      <c r="G841" s="269">
        <v>0.95</v>
      </c>
      <c r="H841" s="268"/>
      <c r="I841" s="27">
        <v>0.95</v>
      </c>
      <c r="J841" s="269">
        <v>0.06</v>
      </c>
      <c r="K841" s="268"/>
      <c r="L841" s="268"/>
      <c r="M841" s="268"/>
      <c r="N841" s="268"/>
      <c r="O841" s="268"/>
      <c r="P841" s="175">
        <v>1.01</v>
      </c>
      <c r="Q841" s="270"/>
      <c r="R841" s="270"/>
      <c r="S841" s="270"/>
      <c r="T841" s="270"/>
      <c r="U841" s="270"/>
    </row>
    <row r="842" spans="1:21" ht="22.5" hidden="1" x14ac:dyDescent="0.25">
      <c r="A842" s="264" t="s">
        <v>548</v>
      </c>
      <c r="B842" s="265"/>
      <c r="C842" s="266" t="s">
        <v>1203</v>
      </c>
      <c r="D842" s="267"/>
      <c r="E842" s="267"/>
      <c r="F842" s="32" t="s">
        <v>1835</v>
      </c>
      <c r="G842" s="269">
        <v>0.46</v>
      </c>
      <c r="H842" s="268"/>
      <c r="I842" s="27">
        <v>0.95</v>
      </c>
      <c r="J842" s="268"/>
      <c r="K842" s="268"/>
      <c r="L842" s="268"/>
      <c r="M842" s="268"/>
      <c r="N842" s="268"/>
      <c r="O842" s="268"/>
      <c r="P842" s="175">
        <v>0.95</v>
      </c>
      <c r="Q842" s="270"/>
      <c r="R842" s="270"/>
      <c r="S842" s="270"/>
      <c r="T842" s="270"/>
      <c r="U842" s="270"/>
    </row>
    <row r="843" spans="1:21" s="35" customFormat="1" ht="14.25" hidden="1" x14ac:dyDescent="0.25">
      <c r="A843" s="281"/>
      <c r="B843" s="282"/>
      <c r="C843" s="283" t="s">
        <v>1856</v>
      </c>
      <c r="D843" s="284"/>
      <c r="E843" s="284"/>
      <c r="F843" s="38"/>
      <c r="G843" s="285">
        <f>G841+G842</f>
        <v>1.41</v>
      </c>
      <c r="H843" s="286"/>
      <c r="I843" s="34">
        <f>I841+I842</f>
        <v>1.9</v>
      </c>
      <c r="J843" s="285">
        <f>J841+J842</f>
        <v>0.06</v>
      </c>
      <c r="K843" s="286"/>
      <c r="L843" s="286"/>
      <c r="M843" s="286"/>
      <c r="N843" s="286"/>
      <c r="O843" s="286"/>
      <c r="P843" s="175">
        <f>P841+P842</f>
        <v>1.96</v>
      </c>
      <c r="Q843" s="270"/>
      <c r="R843" s="270"/>
      <c r="S843" s="270"/>
      <c r="T843" s="270"/>
      <c r="U843" s="270"/>
    </row>
    <row r="844" spans="1:21" hidden="1" x14ac:dyDescent="0.25">
      <c r="A844" s="281" t="s">
        <v>197</v>
      </c>
      <c r="B844" s="282"/>
      <c r="C844" s="283" t="s">
        <v>1272</v>
      </c>
      <c r="D844" s="284"/>
      <c r="E844" s="284"/>
      <c r="F844" s="30"/>
      <c r="G844" s="268"/>
      <c r="H844" s="268"/>
      <c r="I844" s="31"/>
      <c r="J844" s="268"/>
      <c r="K844" s="268"/>
      <c r="L844" s="268"/>
      <c r="M844" s="268"/>
      <c r="N844" s="268"/>
      <c r="O844" s="268"/>
      <c r="P844" s="270"/>
      <c r="Q844" s="270"/>
      <c r="R844" s="270"/>
      <c r="S844" s="270"/>
      <c r="T844" s="270"/>
      <c r="U844" s="270"/>
    </row>
    <row r="845" spans="1:21" ht="22.5" hidden="1" x14ac:dyDescent="0.25">
      <c r="A845" s="264" t="s">
        <v>549</v>
      </c>
      <c r="B845" s="265"/>
      <c r="C845" s="266" t="s">
        <v>1273</v>
      </c>
      <c r="D845" s="267"/>
      <c r="E845" s="267"/>
      <c r="F845" s="32" t="s">
        <v>1817</v>
      </c>
      <c r="G845" s="269">
        <v>0.95</v>
      </c>
      <c r="H845" s="268"/>
      <c r="I845" s="27">
        <v>0.95</v>
      </c>
      <c r="J845" s="269">
        <v>0.06</v>
      </c>
      <c r="K845" s="268"/>
      <c r="L845" s="268"/>
      <c r="M845" s="268"/>
      <c r="N845" s="268"/>
      <c r="O845" s="268"/>
      <c r="P845" s="175">
        <v>1.01</v>
      </c>
      <c r="Q845" s="270"/>
      <c r="R845" s="270"/>
      <c r="S845" s="270"/>
      <c r="T845" s="270"/>
      <c r="U845" s="270"/>
    </row>
    <row r="846" spans="1:21" ht="22.5" hidden="1" x14ac:dyDescent="0.25">
      <c r="A846" s="264" t="s">
        <v>550</v>
      </c>
      <c r="B846" s="265"/>
      <c r="C846" s="266" t="s">
        <v>1203</v>
      </c>
      <c r="D846" s="267"/>
      <c r="E846" s="267"/>
      <c r="F846" s="32" t="s">
        <v>1835</v>
      </c>
      <c r="G846" s="269">
        <v>0.46</v>
      </c>
      <c r="H846" s="268"/>
      <c r="I846" s="27">
        <v>0.46</v>
      </c>
      <c r="J846" s="268"/>
      <c r="K846" s="268"/>
      <c r="L846" s="268"/>
      <c r="M846" s="268"/>
      <c r="N846" s="268"/>
      <c r="O846" s="268"/>
      <c r="P846" s="175">
        <v>0.46</v>
      </c>
      <c r="Q846" s="270"/>
      <c r="R846" s="270"/>
      <c r="S846" s="270"/>
      <c r="T846" s="270"/>
      <c r="U846" s="270"/>
    </row>
    <row r="847" spans="1:21" s="35" customFormat="1" ht="14.25" hidden="1" x14ac:dyDescent="0.25">
      <c r="A847" s="281"/>
      <c r="B847" s="282"/>
      <c r="C847" s="283" t="s">
        <v>1856</v>
      </c>
      <c r="D847" s="284"/>
      <c r="E847" s="284"/>
      <c r="F847" s="38"/>
      <c r="G847" s="285">
        <f>G845+G846</f>
        <v>1.41</v>
      </c>
      <c r="H847" s="286"/>
      <c r="I847" s="34">
        <f>I845+I846</f>
        <v>1.41</v>
      </c>
      <c r="J847" s="285">
        <f>J845+J846</f>
        <v>0.06</v>
      </c>
      <c r="K847" s="286"/>
      <c r="L847" s="286"/>
      <c r="M847" s="286"/>
      <c r="N847" s="286"/>
      <c r="O847" s="286"/>
      <c r="P847" s="175">
        <f>P845+P846</f>
        <v>1.47</v>
      </c>
      <c r="Q847" s="270"/>
      <c r="R847" s="270"/>
      <c r="S847" s="270"/>
      <c r="T847" s="270"/>
      <c r="U847" s="270"/>
    </row>
    <row r="848" spans="1:21" hidden="1" x14ac:dyDescent="0.25">
      <c r="A848" s="281" t="s">
        <v>198</v>
      </c>
      <c r="B848" s="282"/>
      <c r="C848" s="283" t="s">
        <v>1274</v>
      </c>
      <c r="D848" s="284"/>
      <c r="E848" s="284"/>
      <c r="F848" s="30"/>
      <c r="G848" s="268"/>
      <c r="H848" s="268"/>
      <c r="I848" s="31"/>
      <c r="J848" s="268"/>
      <c r="K848" s="268"/>
      <c r="L848" s="268"/>
      <c r="M848" s="268"/>
      <c r="N848" s="268"/>
      <c r="O848" s="268"/>
      <c r="P848" s="270"/>
      <c r="Q848" s="270"/>
      <c r="R848" s="270"/>
      <c r="S848" s="270"/>
      <c r="T848" s="270"/>
      <c r="U848" s="270"/>
    </row>
    <row r="849" spans="1:21" ht="22.5" hidden="1" x14ac:dyDescent="0.25">
      <c r="A849" s="264" t="s">
        <v>551</v>
      </c>
      <c r="B849" s="265"/>
      <c r="C849" s="266" t="s">
        <v>1275</v>
      </c>
      <c r="D849" s="267"/>
      <c r="E849" s="267"/>
      <c r="F849" s="32" t="s">
        <v>1817</v>
      </c>
      <c r="G849" s="269">
        <v>1.42</v>
      </c>
      <c r="H849" s="268"/>
      <c r="I849" s="27">
        <v>1.42</v>
      </c>
      <c r="J849" s="269">
        <v>0.06</v>
      </c>
      <c r="K849" s="268"/>
      <c r="L849" s="268"/>
      <c r="M849" s="268"/>
      <c r="N849" s="268"/>
      <c r="O849" s="268"/>
      <c r="P849" s="175">
        <v>1.48</v>
      </c>
      <c r="Q849" s="270"/>
      <c r="R849" s="270"/>
      <c r="S849" s="270"/>
      <c r="T849" s="270"/>
      <c r="U849" s="270"/>
    </row>
    <row r="850" spans="1:21" ht="22.5" hidden="1" x14ac:dyDescent="0.25">
      <c r="A850" s="264" t="s">
        <v>552</v>
      </c>
      <c r="B850" s="265"/>
      <c r="C850" s="266" t="s">
        <v>1203</v>
      </c>
      <c r="D850" s="267"/>
      <c r="E850" s="267"/>
      <c r="F850" s="32" t="s">
        <v>1835</v>
      </c>
      <c r="G850" s="269">
        <v>0.46</v>
      </c>
      <c r="H850" s="268"/>
      <c r="I850" s="27">
        <v>0.46</v>
      </c>
      <c r="J850" s="268"/>
      <c r="K850" s="268"/>
      <c r="L850" s="268"/>
      <c r="M850" s="268"/>
      <c r="N850" s="268"/>
      <c r="O850" s="268"/>
      <c r="P850" s="175">
        <v>0.46</v>
      </c>
      <c r="Q850" s="270"/>
      <c r="R850" s="270"/>
      <c r="S850" s="270"/>
      <c r="T850" s="270"/>
      <c r="U850" s="270"/>
    </row>
    <row r="851" spans="1:21" s="35" customFormat="1" ht="14.25" hidden="1" x14ac:dyDescent="0.25">
      <c r="A851" s="281"/>
      <c r="B851" s="282"/>
      <c r="C851" s="283" t="s">
        <v>1856</v>
      </c>
      <c r="D851" s="284"/>
      <c r="E851" s="284"/>
      <c r="F851" s="38"/>
      <c r="G851" s="285">
        <f>G849+G850</f>
        <v>1.88</v>
      </c>
      <c r="H851" s="286"/>
      <c r="I851" s="34">
        <f>I849+I850</f>
        <v>1.88</v>
      </c>
      <c r="J851" s="285">
        <f>J849+J850</f>
        <v>0.06</v>
      </c>
      <c r="K851" s="286"/>
      <c r="L851" s="286"/>
      <c r="M851" s="286"/>
      <c r="N851" s="286"/>
      <c r="O851" s="286"/>
      <c r="P851" s="175">
        <f>P849+P850</f>
        <v>1.94</v>
      </c>
      <c r="Q851" s="270"/>
      <c r="R851" s="270"/>
      <c r="S851" s="270"/>
      <c r="T851" s="270"/>
      <c r="U851" s="270"/>
    </row>
    <row r="852" spans="1:21" hidden="1" x14ac:dyDescent="0.25">
      <c r="A852" s="281" t="s">
        <v>199</v>
      </c>
      <c r="B852" s="282"/>
      <c r="C852" s="283" t="s">
        <v>1276</v>
      </c>
      <c r="D852" s="284"/>
      <c r="E852" s="284"/>
      <c r="F852" s="30"/>
      <c r="G852" s="268"/>
      <c r="H852" s="268"/>
      <c r="I852" s="31"/>
      <c r="J852" s="268"/>
      <c r="K852" s="268"/>
      <c r="L852" s="268"/>
      <c r="M852" s="268"/>
      <c r="N852" s="268"/>
      <c r="O852" s="268"/>
      <c r="P852" s="270"/>
      <c r="Q852" s="270"/>
      <c r="R852" s="270"/>
      <c r="S852" s="270"/>
      <c r="T852" s="270"/>
      <c r="U852" s="270"/>
    </row>
    <row r="853" spans="1:21" ht="22.5" hidden="1" x14ac:dyDescent="0.25">
      <c r="A853" s="264" t="s">
        <v>553</v>
      </c>
      <c r="B853" s="265"/>
      <c r="C853" s="266" t="s">
        <v>1277</v>
      </c>
      <c r="D853" s="267"/>
      <c r="E853" s="267"/>
      <c r="F853" s="32" t="s">
        <v>1817</v>
      </c>
      <c r="G853" s="269">
        <v>1.42</v>
      </c>
      <c r="H853" s="268"/>
      <c r="I853" s="27">
        <v>1.42</v>
      </c>
      <c r="J853" s="269">
        <v>0.06</v>
      </c>
      <c r="K853" s="268"/>
      <c r="L853" s="268"/>
      <c r="M853" s="268"/>
      <c r="N853" s="268"/>
      <c r="O853" s="268"/>
      <c r="P853" s="175">
        <v>1.48</v>
      </c>
      <c r="Q853" s="270"/>
      <c r="R853" s="270"/>
      <c r="S853" s="270"/>
      <c r="T853" s="270"/>
      <c r="U853" s="270"/>
    </row>
    <row r="854" spans="1:21" ht="22.5" hidden="1" x14ac:dyDescent="0.25">
      <c r="A854" s="264" t="s">
        <v>554</v>
      </c>
      <c r="B854" s="265"/>
      <c r="C854" s="266" t="s">
        <v>1203</v>
      </c>
      <c r="D854" s="267"/>
      <c r="E854" s="267"/>
      <c r="F854" s="32" t="s">
        <v>1835</v>
      </c>
      <c r="G854" s="269">
        <v>0.46</v>
      </c>
      <c r="H854" s="268"/>
      <c r="I854" s="27">
        <v>0.46</v>
      </c>
      <c r="J854" s="268"/>
      <c r="K854" s="268"/>
      <c r="L854" s="268"/>
      <c r="M854" s="268"/>
      <c r="N854" s="268"/>
      <c r="O854" s="268"/>
      <c r="P854" s="175">
        <v>0.46</v>
      </c>
      <c r="Q854" s="270"/>
      <c r="R854" s="270"/>
      <c r="S854" s="270"/>
      <c r="T854" s="270"/>
      <c r="U854" s="270"/>
    </row>
    <row r="855" spans="1:21" s="35" customFormat="1" ht="14.25" hidden="1" x14ac:dyDescent="0.25">
      <c r="A855" s="281"/>
      <c r="B855" s="282"/>
      <c r="C855" s="283" t="s">
        <v>1856</v>
      </c>
      <c r="D855" s="284"/>
      <c r="E855" s="284"/>
      <c r="F855" s="38"/>
      <c r="G855" s="285">
        <f>G853+G854</f>
        <v>1.88</v>
      </c>
      <c r="H855" s="286"/>
      <c r="I855" s="34">
        <f>I853+I854</f>
        <v>1.88</v>
      </c>
      <c r="J855" s="285">
        <f>J853+J854</f>
        <v>0.06</v>
      </c>
      <c r="K855" s="286"/>
      <c r="L855" s="286"/>
      <c r="M855" s="286"/>
      <c r="N855" s="286"/>
      <c r="O855" s="286"/>
      <c r="P855" s="175">
        <f>P853+P854</f>
        <v>1.94</v>
      </c>
      <c r="Q855" s="270"/>
      <c r="R855" s="270"/>
      <c r="S855" s="270"/>
      <c r="T855" s="270"/>
      <c r="U855" s="270"/>
    </row>
    <row r="856" spans="1:21" hidden="1" x14ac:dyDescent="0.25">
      <c r="A856" s="281" t="s">
        <v>200</v>
      </c>
      <c r="B856" s="282"/>
      <c r="C856" s="283" t="s">
        <v>1278</v>
      </c>
      <c r="D856" s="284"/>
      <c r="E856" s="284"/>
      <c r="F856" s="30"/>
      <c r="G856" s="268"/>
      <c r="H856" s="268"/>
      <c r="I856" s="31"/>
      <c r="J856" s="268"/>
      <c r="K856" s="268"/>
      <c r="L856" s="268"/>
      <c r="M856" s="268"/>
      <c r="N856" s="268"/>
      <c r="O856" s="268"/>
      <c r="P856" s="270"/>
      <c r="Q856" s="270"/>
      <c r="R856" s="270"/>
      <c r="S856" s="270"/>
      <c r="T856" s="270"/>
      <c r="U856" s="270"/>
    </row>
    <row r="857" spans="1:21" ht="22.5" hidden="1" x14ac:dyDescent="0.25">
      <c r="A857" s="264" t="s">
        <v>555</v>
      </c>
      <c r="B857" s="265"/>
      <c r="C857" s="266" t="s">
        <v>1279</v>
      </c>
      <c r="D857" s="267"/>
      <c r="E857" s="267"/>
      <c r="F857" s="32" t="s">
        <v>1817</v>
      </c>
      <c r="G857" s="269">
        <v>1.9</v>
      </c>
      <c r="H857" s="268"/>
      <c r="I857" s="27">
        <v>1.9</v>
      </c>
      <c r="J857" s="269">
        <v>0.06</v>
      </c>
      <c r="K857" s="268"/>
      <c r="L857" s="268"/>
      <c r="M857" s="268"/>
      <c r="N857" s="268"/>
      <c r="O857" s="268"/>
      <c r="P857" s="175">
        <v>1.96</v>
      </c>
      <c r="Q857" s="270"/>
      <c r="R857" s="270"/>
      <c r="S857" s="270"/>
      <c r="T857" s="270"/>
      <c r="U857" s="270"/>
    </row>
    <row r="858" spans="1:21" ht="22.5" hidden="1" x14ac:dyDescent="0.25">
      <c r="A858" s="264" t="s">
        <v>556</v>
      </c>
      <c r="B858" s="265"/>
      <c r="C858" s="266" t="s">
        <v>1203</v>
      </c>
      <c r="D858" s="267"/>
      <c r="E858" s="267"/>
      <c r="F858" s="32" t="s">
        <v>1835</v>
      </c>
      <c r="G858" s="269">
        <v>0.46</v>
      </c>
      <c r="H858" s="268"/>
      <c r="I858" s="27">
        <v>0.46</v>
      </c>
      <c r="J858" s="268"/>
      <c r="K858" s="268"/>
      <c r="L858" s="268"/>
      <c r="M858" s="268"/>
      <c r="N858" s="268"/>
      <c r="O858" s="268"/>
      <c r="P858" s="175">
        <v>0.46</v>
      </c>
      <c r="Q858" s="270"/>
      <c r="R858" s="270"/>
      <c r="S858" s="270"/>
      <c r="T858" s="270"/>
      <c r="U858" s="270"/>
    </row>
    <row r="859" spans="1:21" s="35" customFormat="1" ht="14.25" hidden="1" x14ac:dyDescent="0.25">
      <c r="A859" s="281"/>
      <c r="B859" s="282"/>
      <c r="C859" s="283" t="s">
        <v>1856</v>
      </c>
      <c r="D859" s="284"/>
      <c r="E859" s="284"/>
      <c r="F859" s="38"/>
      <c r="G859" s="285">
        <f>G857+G858</f>
        <v>2.36</v>
      </c>
      <c r="H859" s="286"/>
      <c r="I859" s="34">
        <f>I857+I858</f>
        <v>2.36</v>
      </c>
      <c r="J859" s="285">
        <f>J857+J858</f>
        <v>0.06</v>
      </c>
      <c r="K859" s="286"/>
      <c r="L859" s="286"/>
      <c r="M859" s="286"/>
      <c r="N859" s="286"/>
      <c r="O859" s="286"/>
      <c r="P859" s="175">
        <f>P857+P858</f>
        <v>2.42</v>
      </c>
      <c r="Q859" s="270"/>
      <c r="R859" s="270"/>
      <c r="S859" s="270"/>
      <c r="T859" s="270"/>
      <c r="U859" s="270"/>
    </row>
    <row r="860" spans="1:21" hidden="1" x14ac:dyDescent="0.25">
      <c r="A860" s="281" t="s">
        <v>201</v>
      </c>
      <c r="B860" s="282"/>
      <c r="C860" s="283" t="s">
        <v>1280</v>
      </c>
      <c r="D860" s="284"/>
      <c r="E860" s="284"/>
      <c r="F860" s="30"/>
      <c r="G860" s="268"/>
      <c r="H860" s="268"/>
      <c r="I860" s="31"/>
      <c r="J860" s="268"/>
      <c r="K860" s="268"/>
      <c r="L860" s="268"/>
      <c r="M860" s="268"/>
      <c r="N860" s="268"/>
      <c r="O860" s="268"/>
      <c r="P860" s="270"/>
      <c r="Q860" s="270"/>
      <c r="R860" s="270"/>
      <c r="S860" s="270"/>
      <c r="T860" s="270"/>
      <c r="U860" s="270"/>
    </row>
    <row r="861" spans="1:21" ht="22.5" hidden="1" x14ac:dyDescent="0.25">
      <c r="A861" s="264" t="s">
        <v>557</v>
      </c>
      <c r="B861" s="265"/>
      <c r="C861" s="266" t="s">
        <v>1281</v>
      </c>
      <c r="D861" s="267"/>
      <c r="E861" s="267"/>
      <c r="F861" s="32" t="s">
        <v>1817</v>
      </c>
      <c r="G861" s="269">
        <v>0.95</v>
      </c>
      <c r="H861" s="268"/>
      <c r="I861" s="27">
        <v>0.95</v>
      </c>
      <c r="J861" s="269">
        <v>0.06</v>
      </c>
      <c r="K861" s="268"/>
      <c r="L861" s="268"/>
      <c r="M861" s="268"/>
      <c r="N861" s="268"/>
      <c r="O861" s="268"/>
      <c r="P861" s="175">
        <v>1.01</v>
      </c>
      <c r="Q861" s="270"/>
      <c r="R861" s="270"/>
      <c r="S861" s="270"/>
      <c r="T861" s="270"/>
      <c r="U861" s="270"/>
    </row>
    <row r="862" spans="1:21" ht="22.5" hidden="1" x14ac:dyDescent="0.25">
      <c r="A862" s="264" t="s">
        <v>558</v>
      </c>
      <c r="B862" s="265"/>
      <c r="C862" s="266" t="s">
        <v>1203</v>
      </c>
      <c r="D862" s="267"/>
      <c r="E862" s="267"/>
      <c r="F862" s="32" t="s">
        <v>1835</v>
      </c>
      <c r="G862" s="269">
        <v>0.46</v>
      </c>
      <c r="H862" s="268"/>
      <c r="I862" s="27">
        <v>0.46</v>
      </c>
      <c r="J862" s="268"/>
      <c r="K862" s="268"/>
      <c r="L862" s="268"/>
      <c r="M862" s="268"/>
      <c r="N862" s="268"/>
      <c r="O862" s="268"/>
      <c r="P862" s="175">
        <v>0.46</v>
      </c>
      <c r="Q862" s="270"/>
      <c r="R862" s="270"/>
      <c r="S862" s="270"/>
      <c r="T862" s="270"/>
      <c r="U862" s="270"/>
    </row>
    <row r="863" spans="1:21" s="35" customFormat="1" ht="14.25" hidden="1" x14ac:dyDescent="0.25">
      <c r="A863" s="281"/>
      <c r="B863" s="282"/>
      <c r="C863" s="283" t="s">
        <v>1856</v>
      </c>
      <c r="D863" s="284"/>
      <c r="E863" s="284"/>
      <c r="F863" s="38"/>
      <c r="G863" s="285">
        <f>G861+G862</f>
        <v>1.41</v>
      </c>
      <c r="H863" s="286"/>
      <c r="I863" s="34">
        <f>I861+I862</f>
        <v>1.41</v>
      </c>
      <c r="J863" s="285">
        <f>J861+J862</f>
        <v>0.06</v>
      </c>
      <c r="K863" s="286"/>
      <c r="L863" s="286"/>
      <c r="M863" s="286"/>
      <c r="N863" s="286"/>
      <c r="O863" s="286"/>
      <c r="P863" s="175">
        <f>P861+P862</f>
        <v>1.47</v>
      </c>
      <c r="Q863" s="270"/>
      <c r="R863" s="270"/>
      <c r="S863" s="270"/>
      <c r="T863" s="270"/>
      <c r="U863" s="270"/>
    </row>
    <row r="864" spans="1:21" hidden="1" x14ac:dyDescent="0.25">
      <c r="A864" s="281" t="s">
        <v>202</v>
      </c>
      <c r="B864" s="282"/>
      <c r="C864" s="283" t="s">
        <v>1282</v>
      </c>
      <c r="D864" s="284"/>
      <c r="E864" s="284"/>
      <c r="F864" s="30"/>
      <c r="G864" s="268"/>
      <c r="H864" s="268"/>
      <c r="I864" s="31"/>
      <c r="J864" s="268"/>
      <c r="K864" s="268"/>
      <c r="L864" s="268"/>
      <c r="M864" s="268"/>
      <c r="N864" s="268"/>
      <c r="O864" s="268"/>
      <c r="P864" s="270"/>
      <c r="Q864" s="270"/>
      <c r="R864" s="270"/>
      <c r="S864" s="270"/>
      <c r="T864" s="270"/>
      <c r="U864" s="270"/>
    </row>
    <row r="865" spans="1:21" ht="22.5" hidden="1" x14ac:dyDescent="0.25">
      <c r="A865" s="264" t="s">
        <v>559</v>
      </c>
      <c r="B865" s="265"/>
      <c r="C865" s="266" t="s">
        <v>1283</v>
      </c>
      <c r="D865" s="267"/>
      <c r="E865" s="267"/>
      <c r="F865" s="32" t="s">
        <v>1817</v>
      </c>
      <c r="G865" s="269">
        <v>0.95</v>
      </c>
      <c r="H865" s="268"/>
      <c r="I865" s="27">
        <v>0.95</v>
      </c>
      <c r="J865" s="269">
        <v>0.06</v>
      </c>
      <c r="K865" s="268"/>
      <c r="L865" s="268"/>
      <c r="M865" s="268"/>
      <c r="N865" s="268"/>
      <c r="O865" s="268"/>
      <c r="P865" s="175">
        <v>1.01</v>
      </c>
      <c r="Q865" s="270"/>
      <c r="R865" s="270"/>
      <c r="S865" s="270"/>
      <c r="T865" s="270"/>
      <c r="U865" s="270"/>
    </row>
    <row r="866" spans="1:21" ht="22.5" hidden="1" x14ac:dyDescent="0.25">
      <c r="A866" s="264" t="s">
        <v>560</v>
      </c>
      <c r="B866" s="265"/>
      <c r="C866" s="266" t="s">
        <v>1203</v>
      </c>
      <c r="D866" s="267"/>
      <c r="E866" s="267"/>
      <c r="F866" s="32" t="s">
        <v>1835</v>
      </c>
      <c r="G866" s="269">
        <v>0.46</v>
      </c>
      <c r="H866" s="268"/>
      <c r="I866" s="27">
        <v>0.46</v>
      </c>
      <c r="J866" s="268"/>
      <c r="K866" s="268"/>
      <c r="L866" s="268"/>
      <c r="M866" s="268"/>
      <c r="N866" s="268"/>
      <c r="O866" s="268"/>
      <c r="P866" s="175">
        <v>0.46</v>
      </c>
      <c r="Q866" s="270"/>
      <c r="R866" s="270"/>
      <c r="S866" s="270"/>
      <c r="T866" s="270"/>
      <c r="U866" s="270"/>
    </row>
    <row r="867" spans="1:21" s="35" customFormat="1" ht="14.25" hidden="1" x14ac:dyDescent="0.25">
      <c r="A867" s="281"/>
      <c r="B867" s="282"/>
      <c r="C867" s="283" t="s">
        <v>1856</v>
      </c>
      <c r="D867" s="284"/>
      <c r="E867" s="284"/>
      <c r="F867" s="38"/>
      <c r="G867" s="285">
        <f>G865+G866</f>
        <v>1.41</v>
      </c>
      <c r="H867" s="286"/>
      <c r="I867" s="34">
        <f>I865+I866</f>
        <v>1.41</v>
      </c>
      <c r="J867" s="285">
        <f>J865+J866</f>
        <v>0.06</v>
      </c>
      <c r="K867" s="286"/>
      <c r="L867" s="286"/>
      <c r="M867" s="286"/>
      <c r="N867" s="286"/>
      <c r="O867" s="286"/>
      <c r="P867" s="175">
        <f>P865+P866</f>
        <v>1.47</v>
      </c>
      <c r="Q867" s="270"/>
      <c r="R867" s="270"/>
      <c r="S867" s="270"/>
      <c r="T867" s="270"/>
      <c r="U867" s="270"/>
    </row>
    <row r="868" spans="1:21" hidden="1" x14ac:dyDescent="0.25">
      <c r="A868" s="281" t="s">
        <v>203</v>
      </c>
      <c r="B868" s="282"/>
      <c r="C868" s="283" t="s">
        <v>1284</v>
      </c>
      <c r="D868" s="284"/>
      <c r="E868" s="284"/>
      <c r="F868" s="30"/>
      <c r="G868" s="268"/>
      <c r="H868" s="268"/>
      <c r="I868" s="31"/>
      <c r="J868" s="268"/>
      <c r="K868" s="268"/>
      <c r="L868" s="268"/>
      <c r="M868" s="268"/>
      <c r="N868" s="268"/>
      <c r="O868" s="268"/>
      <c r="P868" s="270"/>
      <c r="Q868" s="270"/>
      <c r="R868" s="270"/>
      <c r="S868" s="270"/>
      <c r="T868" s="270"/>
      <c r="U868" s="270"/>
    </row>
    <row r="869" spans="1:21" ht="22.5" hidden="1" x14ac:dyDescent="0.25">
      <c r="A869" s="264" t="s">
        <v>561</v>
      </c>
      <c r="B869" s="265"/>
      <c r="C869" s="266" t="s">
        <v>1285</v>
      </c>
      <c r="D869" s="267"/>
      <c r="E869" s="267"/>
      <c r="F869" s="32" t="s">
        <v>1817</v>
      </c>
      <c r="G869" s="269">
        <v>0.95</v>
      </c>
      <c r="H869" s="268"/>
      <c r="I869" s="27">
        <v>0.95</v>
      </c>
      <c r="J869" s="269">
        <v>0.06</v>
      </c>
      <c r="K869" s="268"/>
      <c r="L869" s="268"/>
      <c r="M869" s="268"/>
      <c r="N869" s="268"/>
      <c r="O869" s="268"/>
      <c r="P869" s="175">
        <v>1.01</v>
      </c>
      <c r="Q869" s="270"/>
      <c r="R869" s="270"/>
      <c r="S869" s="270"/>
      <c r="T869" s="270"/>
      <c r="U869" s="270"/>
    </row>
    <row r="870" spans="1:21" ht="22.5" hidden="1" x14ac:dyDescent="0.25">
      <c r="A870" s="264" t="s">
        <v>562</v>
      </c>
      <c r="B870" s="265"/>
      <c r="C870" s="266" t="s">
        <v>1203</v>
      </c>
      <c r="D870" s="267"/>
      <c r="E870" s="267"/>
      <c r="F870" s="32" t="s">
        <v>1835</v>
      </c>
      <c r="G870" s="269">
        <v>0.46</v>
      </c>
      <c r="H870" s="268"/>
      <c r="I870" s="27">
        <v>0.46</v>
      </c>
      <c r="J870" s="268"/>
      <c r="K870" s="268"/>
      <c r="L870" s="268"/>
      <c r="M870" s="268"/>
      <c r="N870" s="268"/>
      <c r="O870" s="268"/>
      <c r="P870" s="175">
        <v>0.46</v>
      </c>
      <c r="Q870" s="270"/>
      <c r="R870" s="270"/>
      <c r="S870" s="270"/>
      <c r="T870" s="270"/>
      <c r="U870" s="270"/>
    </row>
    <row r="871" spans="1:21" s="35" customFormat="1" ht="14.25" hidden="1" x14ac:dyDescent="0.25">
      <c r="A871" s="281"/>
      <c r="B871" s="282"/>
      <c r="C871" s="283" t="s">
        <v>1856</v>
      </c>
      <c r="D871" s="284"/>
      <c r="E871" s="284"/>
      <c r="F871" s="38"/>
      <c r="G871" s="285">
        <f>G869+G870</f>
        <v>1.41</v>
      </c>
      <c r="H871" s="286"/>
      <c r="I871" s="34">
        <f>I869+I870</f>
        <v>1.41</v>
      </c>
      <c r="J871" s="285">
        <f>J869+J870</f>
        <v>0.06</v>
      </c>
      <c r="K871" s="286"/>
      <c r="L871" s="286"/>
      <c r="M871" s="286"/>
      <c r="N871" s="286"/>
      <c r="O871" s="286"/>
      <c r="P871" s="175">
        <f>P869+P870</f>
        <v>1.47</v>
      </c>
      <c r="Q871" s="270"/>
      <c r="R871" s="270"/>
      <c r="S871" s="270"/>
      <c r="T871" s="270"/>
      <c r="U871" s="270"/>
    </row>
    <row r="872" spans="1:21" hidden="1" x14ac:dyDescent="0.25">
      <c r="A872" s="281" t="s">
        <v>563</v>
      </c>
      <c r="B872" s="282"/>
      <c r="C872" s="283" t="s">
        <v>1286</v>
      </c>
      <c r="D872" s="284"/>
      <c r="E872" s="284"/>
      <c r="F872" s="30"/>
      <c r="G872" s="268"/>
      <c r="H872" s="268"/>
      <c r="I872" s="31"/>
      <c r="J872" s="268"/>
      <c r="K872" s="268"/>
      <c r="L872" s="268"/>
      <c r="M872" s="268"/>
      <c r="N872" s="268"/>
      <c r="O872" s="268"/>
      <c r="P872" s="270"/>
      <c r="Q872" s="270"/>
      <c r="R872" s="270"/>
      <c r="S872" s="270"/>
      <c r="T872" s="270"/>
      <c r="U872" s="270"/>
    </row>
    <row r="873" spans="1:21" ht="22.5" hidden="1" x14ac:dyDescent="0.25">
      <c r="A873" s="264" t="s">
        <v>564</v>
      </c>
      <c r="B873" s="265"/>
      <c r="C873" s="266" t="s">
        <v>1287</v>
      </c>
      <c r="D873" s="267"/>
      <c r="E873" s="267"/>
      <c r="F873" s="32" t="s">
        <v>1817</v>
      </c>
      <c r="G873" s="269">
        <v>0.95</v>
      </c>
      <c r="H873" s="268"/>
      <c r="I873" s="27">
        <v>0.95</v>
      </c>
      <c r="J873" s="269">
        <v>0.06</v>
      </c>
      <c r="K873" s="268"/>
      <c r="L873" s="268"/>
      <c r="M873" s="268"/>
      <c r="N873" s="268"/>
      <c r="O873" s="268"/>
      <c r="P873" s="175">
        <v>1.01</v>
      </c>
      <c r="Q873" s="270"/>
      <c r="R873" s="270"/>
      <c r="S873" s="270"/>
      <c r="T873" s="270"/>
      <c r="U873" s="270"/>
    </row>
    <row r="874" spans="1:21" ht="22.5" hidden="1" x14ac:dyDescent="0.25">
      <c r="A874" s="264" t="s">
        <v>565</v>
      </c>
      <c r="B874" s="265"/>
      <c r="C874" s="266" t="s">
        <v>1203</v>
      </c>
      <c r="D874" s="267"/>
      <c r="E874" s="267"/>
      <c r="F874" s="32" t="s">
        <v>1835</v>
      </c>
      <c r="G874" s="269">
        <v>0.46</v>
      </c>
      <c r="H874" s="268"/>
      <c r="I874" s="27">
        <v>0.46</v>
      </c>
      <c r="J874" s="268"/>
      <c r="K874" s="268"/>
      <c r="L874" s="268"/>
      <c r="M874" s="268"/>
      <c r="N874" s="268"/>
      <c r="O874" s="268"/>
      <c r="P874" s="175">
        <v>0.46</v>
      </c>
      <c r="Q874" s="270"/>
      <c r="R874" s="270"/>
      <c r="S874" s="270"/>
      <c r="T874" s="270"/>
      <c r="U874" s="270"/>
    </row>
    <row r="875" spans="1:21" s="35" customFormat="1" ht="14.25" hidden="1" x14ac:dyDescent="0.25">
      <c r="A875" s="167"/>
      <c r="B875" s="168"/>
      <c r="C875" s="298" t="s">
        <v>1856</v>
      </c>
      <c r="D875" s="299"/>
      <c r="E875" s="300"/>
      <c r="F875" s="38"/>
      <c r="G875" s="307">
        <f>G873+G874</f>
        <v>1.41</v>
      </c>
      <c r="H875" s="302"/>
      <c r="I875" s="34">
        <f>I873+I874</f>
        <v>1.41</v>
      </c>
      <c r="J875" s="307">
        <f>J873+J874</f>
        <v>0.06</v>
      </c>
      <c r="K875" s="303"/>
      <c r="L875" s="303"/>
      <c r="M875" s="302"/>
      <c r="N875" s="301"/>
      <c r="O875" s="302"/>
      <c r="P875" s="308">
        <f>P873+P874</f>
        <v>1.47</v>
      </c>
      <c r="Q875" s="305"/>
      <c r="R875" s="305"/>
      <c r="S875" s="305"/>
      <c r="T875" s="305"/>
      <c r="U875" s="306"/>
    </row>
    <row r="876" spans="1:21" s="35" customFormat="1" ht="14.25" hidden="1" x14ac:dyDescent="0.25">
      <c r="A876" s="167" t="s">
        <v>566</v>
      </c>
      <c r="B876" s="168"/>
      <c r="C876" s="298" t="s">
        <v>1288</v>
      </c>
      <c r="D876" s="299"/>
      <c r="E876" s="300"/>
      <c r="F876" s="38"/>
      <c r="G876" s="301"/>
      <c r="H876" s="302"/>
      <c r="I876" s="39"/>
      <c r="J876" s="301"/>
      <c r="K876" s="303"/>
      <c r="L876" s="303"/>
      <c r="M876" s="302"/>
      <c r="N876" s="301"/>
      <c r="O876" s="302"/>
      <c r="P876" s="304"/>
      <c r="Q876" s="305"/>
      <c r="R876" s="305"/>
      <c r="S876" s="305"/>
      <c r="T876" s="305"/>
      <c r="U876" s="306"/>
    </row>
    <row r="877" spans="1:21" ht="22.5" hidden="1" x14ac:dyDescent="0.25">
      <c r="A877" s="264" t="s">
        <v>567</v>
      </c>
      <c r="B877" s="265"/>
      <c r="C877" s="266" t="s">
        <v>1289</v>
      </c>
      <c r="D877" s="267"/>
      <c r="E877" s="267"/>
      <c r="F877" s="32" t="s">
        <v>1817</v>
      </c>
      <c r="G877" s="269">
        <v>2.37</v>
      </c>
      <c r="H877" s="268"/>
      <c r="I877" s="27">
        <v>2.37</v>
      </c>
      <c r="J877" s="269">
        <v>0.06</v>
      </c>
      <c r="K877" s="268"/>
      <c r="L877" s="268"/>
      <c r="M877" s="268"/>
      <c r="N877" s="268"/>
      <c r="O877" s="268"/>
      <c r="P877" s="175">
        <v>2.4300000000000002</v>
      </c>
      <c r="Q877" s="270"/>
      <c r="R877" s="270"/>
      <c r="S877" s="270"/>
      <c r="T877" s="270"/>
      <c r="U877" s="270"/>
    </row>
    <row r="878" spans="1:21" ht="22.5" hidden="1" x14ac:dyDescent="0.25">
      <c r="A878" s="264" t="s">
        <v>568</v>
      </c>
      <c r="B878" s="265"/>
      <c r="C878" s="266" t="s">
        <v>1203</v>
      </c>
      <c r="D878" s="267"/>
      <c r="E878" s="267"/>
      <c r="F878" s="32" t="s">
        <v>1835</v>
      </c>
      <c r="G878" s="269">
        <v>0.46</v>
      </c>
      <c r="H878" s="268"/>
      <c r="I878" s="27">
        <v>0.46</v>
      </c>
      <c r="J878" s="268"/>
      <c r="K878" s="268"/>
      <c r="L878" s="268"/>
      <c r="M878" s="268"/>
      <c r="N878" s="268"/>
      <c r="O878" s="268"/>
      <c r="P878" s="175">
        <v>0.46</v>
      </c>
      <c r="Q878" s="270"/>
      <c r="R878" s="270"/>
      <c r="S878" s="270"/>
      <c r="T878" s="270"/>
      <c r="U878" s="270"/>
    </row>
    <row r="879" spans="1:21" s="35" customFormat="1" ht="14.25" hidden="1" x14ac:dyDescent="0.25">
      <c r="A879" s="281"/>
      <c r="B879" s="282"/>
      <c r="C879" s="283" t="s">
        <v>1856</v>
      </c>
      <c r="D879" s="284"/>
      <c r="E879" s="284"/>
      <c r="F879" s="38"/>
      <c r="G879" s="285">
        <f>G877+G878</f>
        <v>2.83</v>
      </c>
      <c r="H879" s="286"/>
      <c r="I879" s="34">
        <f>I877+I878</f>
        <v>2.83</v>
      </c>
      <c r="J879" s="285">
        <f>J877+J878</f>
        <v>0.06</v>
      </c>
      <c r="K879" s="286"/>
      <c r="L879" s="286"/>
      <c r="M879" s="286"/>
      <c r="N879" s="286"/>
      <c r="O879" s="286"/>
      <c r="P879" s="175">
        <f>P877+P878</f>
        <v>2.89</v>
      </c>
      <c r="Q879" s="270"/>
      <c r="R879" s="270"/>
      <c r="S879" s="270"/>
      <c r="T879" s="270"/>
      <c r="U879" s="270"/>
    </row>
    <row r="880" spans="1:21" s="35" customFormat="1" ht="14.25" hidden="1" x14ac:dyDescent="0.25">
      <c r="A880" s="281" t="s">
        <v>569</v>
      </c>
      <c r="B880" s="282"/>
      <c r="C880" s="283" t="s">
        <v>1290</v>
      </c>
      <c r="D880" s="284"/>
      <c r="E880" s="284"/>
      <c r="F880" s="38"/>
      <c r="G880" s="286"/>
      <c r="H880" s="286"/>
      <c r="I880" s="39"/>
      <c r="J880" s="286"/>
      <c r="K880" s="286"/>
      <c r="L880" s="286"/>
      <c r="M880" s="286"/>
      <c r="N880" s="286"/>
      <c r="O880" s="286"/>
      <c r="P880" s="270"/>
      <c r="Q880" s="270"/>
      <c r="R880" s="270"/>
      <c r="S880" s="270"/>
      <c r="T880" s="270"/>
      <c r="U880" s="270"/>
    </row>
    <row r="881" spans="1:21" ht="22.5" hidden="1" x14ac:dyDescent="0.25">
      <c r="A881" s="264" t="s">
        <v>570</v>
      </c>
      <c r="B881" s="265"/>
      <c r="C881" s="266" t="s">
        <v>1291</v>
      </c>
      <c r="D881" s="267"/>
      <c r="E881" s="267"/>
      <c r="F881" s="32" t="s">
        <v>1817</v>
      </c>
      <c r="G881" s="269">
        <v>1.42</v>
      </c>
      <c r="H881" s="268"/>
      <c r="I881" s="27">
        <v>1.42</v>
      </c>
      <c r="J881" s="269">
        <v>0.06</v>
      </c>
      <c r="K881" s="268"/>
      <c r="L881" s="268"/>
      <c r="M881" s="268"/>
      <c r="N881" s="268"/>
      <c r="O881" s="268"/>
      <c r="P881" s="175">
        <v>1.48</v>
      </c>
      <c r="Q881" s="270"/>
      <c r="R881" s="270"/>
      <c r="S881" s="270"/>
      <c r="T881" s="270"/>
      <c r="U881" s="270"/>
    </row>
    <row r="882" spans="1:21" ht="22.5" hidden="1" x14ac:dyDescent="0.25">
      <c r="A882" s="264" t="s">
        <v>571</v>
      </c>
      <c r="B882" s="265"/>
      <c r="C882" s="266" t="s">
        <v>1203</v>
      </c>
      <c r="D882" s="267"/>
      <c r="E882" s="267"/>
      <c r="F882" s="32" t="s">
        <v>1835</v>
      </c>
      <c r="G882" s="269">
        <v>0.46</v>
      </c>
      <c r="H882" s="268"/>
      <c r="I882" s="27">
        <v>0.46</v>
      </c>
      <c r="J882" s="268"/>
      <c r="K882" s="268"/>
      <c r="L882" s="268"/>
      <c r="M882" s="268"/>
      <c r="N882" s="268"/>
      <c r="O882" s="268"/>
      <c r="P882" s="175">
        <v>0.46</v>
      </c>
      <c r="Q882" s="270"/>
      <c r="R882" s="270"/>
      <c r="S882" s="270"/>
      <c r="T882" s="270"/>
      <c r="U882" s="270"/>
    </row>
    <row r="883" spans="1:21" s="35" customFormat="1" ht="14.25" hidden="1" x14ac:dyDescent="0.25">
      <c r="A883" s="281"/>
      <c r="B883" s="282"/>
      <c r="C883" s="283" t="s">
        <v>1856</v>
      </c>
      <c r="D883" s="284"/>
      <c r="E883" s="284"/>
      <c r="F883" s="38"/>
      <c r="G883" s="285">
        <f>G881+G882</f>
        <v>1.88</v>
      </c>
      <c r="H883" s="286"/>
      <c r="I883" s="34">
        <f>I881+I882</f>
        <v>1.88</v>
      </c>
      <c r="J883" s="285">
        <f>J881+J882</f>
        <v>0.06</v>
      </c>
      <c r="K883" s="286"/>
      <c r="L883" s="286"/>
      <c r="M883" s="286"/>
      <c r="N883" s="286"/>
      <c r="O883" s="286"/>
      <c r="P883" s="175">
        <f>P881+P882</f>
        <v>1.94</v>
      </c>
      <c r="Q883" s="270"/>
      <c r="R883" s="270"/>
      <c r="S883" s="270"/>
      <c r="T883" s="270"/>
      <c r="U883" s="270"/>
    </row>
    <row r="884" spans="1:21" hidden="1" x14ac:dyDescent="0.25">
      <c r="A884" s="281" t="s">
        <v>572</v>
      </c>
      <c r="B884" s="282"/>
      <c r="C884" s="283" t="s">
        <v>1292</v>
      </c>
      <c r="D884" s="284"/>
      <c r="E884" s="284"/>
      <c r="F884" s="30"/>
      <c r="G884" s="268"/>
      <c r="H884" s="268"/>
      <c r="I884" s="31"/>
      <c r="J884" s="268"/>
      <c r="K884" s="268"/>
      <c r="L884" s="268"/>
      <c r="M884" s="268"/>
      <c r="N884" s="268"/>
      <c r="O884" s="268"/>
      <c r="P884" s="270"/>
      <c r="Q884" s="270"/>
      <c r="R884" s="270"/>
      <c r="S884" s="270"/>
      <c r="T884" s="270"/>
      <c r="U884" s="270"/>
    </row>
    <row r="885" spans="1:21" ht="22.5" hidden="1" x14ac:dyDescent="0.25">
      <c r="A885" s="264" t="s">
        <v>573</v>
      </c>
      <c r="B885" s="265"/>
      <c r="C885" s="266" t="s">
        <v>1293</v>
      </c>
      <c r="D885" s="267"/>
      <c r="E885" s="267"/>
      <c r="F885" s="32" t="s">
        <v>1817</v>
      </c>
      <c r="G885" s="269">
        <v>0.95</v>
      </c>
      <c r="H885" s="268"/>
      <c r="I885" s="27">
        <v>0.95</v>
      </c>
      <c r="J885" s="269">
        <v>0.06</v>
      </c>
      <c r="K885" s="268"/>
      <c r="L885" s="268"/>
      <c r="M885" s="268"/>
      <c r="N885" s="268"/>
      <c r="O885" s="268"/>
      <c r="P885" s="175">
        <v>1.01</v>
      </c>
      <c r="Q885" s="270"/>
      <c r="R885" s="270"/>
      <c r="S885" s="270"/>
      <c r="T885" s="270"/>
      <c r="U885" s="270"/>
    </row>
    <row r="886" spans="1:21" ht="22.5" hidden="1" x14ac:dyDescent="0.25">
      <c r="A886" s="264" t="s">
        <v>574</v>
      </c>
      <c r="B886" s="265"/>
      <c r="C886" s="266" t="s">
        <v>1203</v>
      </c>
      <c r="D886" s="267"/>
      <c r="E886" s="267"/>
      <c r="F886" s="32" t="s">
        <v>1835</v>
      </c>
      <c r="G886" s="269">
        <v>0.46</v>
      </c>
      <c r="H886" s="268"/>
      <c r="I886" s="27">
        <v>0.46</v>
      </c>
      <c r="J886" s="268"/>
      <c r="K886" s="268"/>
      <c r="L886" s="268"/>
      <c r="M886" s="268"/>
      <c r="N886" s="268"/>
      <c r="O886" s="268"/>
      <c r="P886" s="175">
        <v>0.46</v>
      </c>
      <c r="Q886" s="270"/>
      <c r="R886" s="270"/>
      <c r="S886" s="270"/>
      <c r="T886" s="270"/>
      <c r="U886" s="270"/>
    </row>
    <row r="887" spans="1:21" s="35" customFormat="1" ht="14.25" hidden="1" x14ac:dyDescent="0.25">
      <c r="A887" s="281"/>
      <c r="B887" s="282"/>
      <c r="C887" s="283" t="s">
        <v>1856</v>
      </c>
      <c r="D887" s="284"/>
      <c r="E887" s="284"/>
      <c r="F887" s="38"/>
      <c r="G887" s="285">
        <f>G885+G886</f>
        <v>1.41</v>
      </c>
      <c r="H887" s="286"/>
      <c r="I887" s="34">
        <f>I885+I886</f>
        <v>1.41</v>
      </c>
      <c r="J887" s="285">
        <f>J885+J886</f>
        <v>0.06</v>
      </c>
      <c r="K887" s="286"/>
      <c r="L887" s="286"/>
      <c r="M887" s="286"/>
      <c r="N887" s="286"/>
      <c r="O887" s="286"/>
      <c r="P887" s="175">
        <f>P885+P886</f>
        <v>1.47</v>
      </c>
      <c r="Q887" s="270"/>
      <c r="R887" s="270"/>
      <c r="S887" s="270"/>
      <c r="T887" s="270"/>
      <c r="U887" s="270"/>
    </row>
    <row r="888" spans="1:21" hidden="1" x14ac:dyDescent="0.25">
      <c r="A888" s="281" t="s">
        <v>575</v>
      </c>
      <c r="B888" s="282"/>
      <c r="C888" s="283" t="s">
        <v>1294</v>
      </c>
      <c r="D888" s="284"/>
      <c r="E888" s="284"/>
      <c r="F888" s="30"/>
      <c r="G888" s="268"/>
      <c r="H888" s="268"/>
      <c r="I888" s="31"/>
      <c r="J888" s="268"/>
      <c r="K888" s="268"/>
      <c r="L888" s="268"/>
      <c r="M888" s="268"/>
      <c r="N888" s="268"/>
      <c r="O888" s="268"/>
      <c r="P888" s="270"/>
      <c r="Q888" s="270"/>
      <c r="R888" s="270"/>
      <c r="S888" s="270"/>
      <c r="T888" s="270"/>
      <c r="U888" s="270"/>
    </row>
    <row r="889" spans="1:21" ht="22.5" hidden="1" x14ac:dyDescent="0.25">
      <c r="A889" s="264" t="s">
        <v>576</v>
      </c>
      <c r="B889" s="265"/>
      <c r="C889" s="266" t="s">
        <v>1295</v>
      </c>
      <c r="D889" s="267"/>
      <c r="E889" s="267"/>
      <c r="F889" s="32" t="s">
        <v>1817</v>
      </c>
      <c r="G889" s="269">
        <v>0.95</v>
      </c>
      <c r="H889" s="268"/>
      <c r="I889" s="27">
        <v>0.95</v>
      </c>
      <c r="J889" s="269">
        <v>0.06</v>
      </c>
      <c r="K889" s="268"/>
      <c r="L889" s="268"/>
      <c r="M889" s="268"/>
      <c r="N889" s="268"/>
      <c r="O889" s="268"/>
      <c r="P889" s="175">
        <v>1.01</v>
      </c>
      <c r="Q889" s="270"/>
      <c r="R889" s="270"/>
      <c r="S889" s="270"/>
      <c r="T889" s="270"/>
      <c r="U889" s="270"/>
    </row>
    <row r="890" spans="1:21" ht="22.5" hidden="1" x14ac:dyDescent="0.25">
      <c r="A890" s="264" t="s">
        <v>577</v>
      </c>
      <c r="B890" s="265"/>
      <c r="C890" s="266" t="s">
        <v>1203</v>
      </c>
      <c r="D890" s="267"/>
      <c r="E890" s="267"/>
      <c r="F890" s="32" t="s">
        <v>1835</v>
      </c>
      <c r="G890" s="269">
        <v>0.46</v>
      </c>
      <c r="H890" s="268"/>
      <c r="I890" s="27">
        <v>0.46</v>
      </c>
      <c r="J890" s="268"/>
      <c r="K890" s="268"/>
      <c r="L890" s="268"/>
      <c r="M890" s="268"/>
      <c r="N890" s="268"/>
      <c r="O890" s="268"/>
      <c r="P890" s="175">
        <v>0.46</v>
      </c>
      <c r="Q890" s="270"/>
      <c r="R890" s="270"/>
      <c r="S890" s="270"/>
      <c r="T890" s="270"/>
      <c r="U890" s="270"/>
    </row>
    <row r="891" spans="1:21" s="35" customFormat="1" ht="14.25" hidden="1" x14ac:dyDescent="0.25">
      <c r="A891" s="281"/>
      <c r="B891" s="282"/>
      <c r="C891" s="283" t="s">
        <v>1856</v>
      </c>
      <c r="D891" s="284"/>
      <c r="E891" s="284"/>
      <c r="F891" s="38"/>
      <c r="G891" s="285">
        <f>G889+G890</f>
        <v>1.41</v>
      </c>
      <c r="H891" s="286"/>
      <c r="I891" s="34">
        <f>I889+I890</f>
        <v>1.41</v>
      </c>
      <c r="J891" s="285">
        <f>J889+J890</f>
        <v>0.06</v>
      </c>
      <c r="K891" s="286"/>
      <c r="L891" s="286"/>
      <c r="M891" s="286"/>
      <c r="N891" s="286"/>
      <c r="O891" s="286"/>
      <c r="P891" s="175">
        <f>P889+P890</f>
        <v>1.47</v>
      </c>
      <c r="Q891" s="270"/>
      <c r="R891" s="270"/>
      <c r="S891" s="270"/>
      <c r="T891" s="270"/>
      <c r="U891" s="270"/>
    </row>
    <row r="892" spans="1:21" s="35" customFormat="1" ht="14.25" hidden="1" x14ac:dyDescent="0.25">
      <c r="A892" s="281" t="s">
        <v>578</v>
      </c>
      <c r="B892" s="282"/>
      <c r="C892" s="283" t="s">
        <v>1296</v>
      </c>
      <c r="D892" s="284"/>
      <c r="E892" s="284"/>
      <c r="F892" s="38"/>
      <c r="G892" s="286"/>
      <c r="H892" s="286"/>
      <c r="I892" s="39"/>
      <c r="J892" s="286"/>
      <c r="K892" s="286"/>
      <c r="L892" s="286"/>
      <c r="M892" s="286"/>
      <c r="N892" s="286"/>
      <c r="O892" s="286"/>
      <c r="P892" s="270"/>
      <c r="Q892" s="270"/>
      <c r="R892" s="270"/>
      <c r="S892" s="270"/>
      <c r="T892" s="270"/>
      <c r="U892" s="270"/>
    </row>
    <row r="893" spans="1:21" ht="22.5" hidden="1" x14ac:dyDescent="0.25">
      <c r="A893" s="264" t="s">
        <v>579</v>
      </c>
      <c r="B893" s="265"/>
      <c r="C893" s="266" t="s">
        <v>1297</v>
      </c>
      <c r="D893" s="267"/>
      <c r="E893" s="267"/>
      <c r="F893" s="32" t="s">
        <v>1817</v>
      </c>
      <c r="G893" s="269">
        <v>1.9</v>
      </c>
      <c r="H893" s="268"/>
      <c r="I893" s="27">
        <v>1.9</v>
      </c>
      <c r="J893" s="269">
        <v>0.06</v>
      </c>
      <c r="K893" s="268"/>
      <c r="L893" s="268"/>
      <c r="M893" s="268"/>
      <c r="N893" s="268"/>
      <c r="O893" s="268"/>
      <c r="P893" s="175">
        <v>1.96</v>
      </c>
      <c r="Q893" s="270"/>
      <c r="R893" s="270"/>
      <c r="S893" s="270"/>
      <c r="T893" s="270"/>
      <c r="U893" s="270"/>
    </row>
    <row r="894" spans="1:21" ht="22.5" hidden="1" x14ac:dyDescent="0.25">
      <c r="A894" s="264" t="s">
        <v>580</v>
      </c>
      <c r="B894" s="265"/>
      <c r="C894" s="266" t="s">
        <v>1203</v>
      </c>
      <c r="D894" s="267"/>
      <c r="E894" s="267"/>
      <c r="F894" s="32" t="s">
        <v>1835</v>
      </c>
      <c r="G894" s="269">
        <v>0.46</v>
      </c>
      <c r="H894" s="268"/>
      <c r="I894" s="27">
        <v>0.46</v>
      </c>
      <c r="J894" s="268"/>
      <c r="K894" s="268"/>
      <c r="L894" s="268"/>
      <c r="M894" s="268"/>
      <c r="N894" s="268"/>
      <c r="O894" s="268"/>
      <c r="P894" s="175">
        <v>0.46</v>
      </c>
      <c r="Q894" s="270"/>
      <c r="R894" s="270"/>
      <c r="S894" s="270"/>
      <c r="T894" s="270"/>
      <c r="U894" s="270"/>
    </row>
    <row r="895" spans="1:21" s="35" customFormat="1" ht="14.25" hidden="1" x14ac:dyDescent="0.25">
      <c r="A895" s="281"/>
      <c r="B895" s="282"/>
      <c r="C895" s="283" t="s">
        <v>1856</v>
      </c>
      <c r="D895" s="284"/>
      <c r="E895" s="284"/>
      <c r="F895" s="38"/>
      <c r="G895" s="285">
        <f>G893+G894</f>
        <v>2.36</v>
      </c>
      <c r="H895" s="286"/>
      <c r="I895" s="34">
        <f>I893+I894</f>
        <v>2.36</v>
      </c>
      <c r="J895" s="285">
        <f>J893+J894</f>
        <v>0.06</v>
      </c>
      <c r="K895" s="286"/>
      <c r="L895" s="286"/>
      <c r="M895" s="286"/>
      <c r="N895" s="286"/>
      <c r="O895" s="286"/>
      <c r="P895" s="175">
        <f>P893+P894</f>
        <v>2.42</v>
      </c>
      <c r="Q895" s="270"/>
      <c r="R895" s="270"/>
      <c r="S895" s="270"/>
      <c r="T895" s="270"/>
      <c r="U895" s="270"/>
    </row>
    <row r="896" spans="1:21" hidden="1" x14ac:dyDescent="0.25">
      <c r="A896" s="281" t="s">
        <v>581</v>
      </c>
      <c r="B896" s="282"/>
      <c r="C896" s="283" t="s">
        <v>1298</v>
      </c>
      <c r="D896" s="284"/>
      <c r="E896" s="284"/>
      <c r="F896" s="30"/>
      <c r="G896" s="268"/>
      <c r="H896" s="268"/>
      <c r="I896" s="31"/>
      <c r="J896" s="268"/>
      <c r="K896" s="268"/>
      <c r="L896" s="268"/>
      <c r="M896" s="268"/>
      <c r="N896" s="268"/>
      <c r="O896" s="268"/>
      <c r="P896" s="270"/>
      <c r="Q896" s="270"/>
      <c r="R896" s="270"/>
      <c r="S896" s="270"/>
      <c r="T896" s="270"/>
      <c r="U896" s="270"/>
    </row>
    <row r="897" spans="1:21" ht="22.5" hidden="1" x14ac:dyDescent="0.25">
      <c r="A897" s="264" t="s">
        <v>582</v>
      </c>
      <c r="B897" s="265"/>
      <c r="C897" s="266" t="s">
        <v>1299</v>
      </c>
      <c r="D897" s="267"/>
      <c r="E897" s="267"/>
      <c r="F897" s="32" t="s">
        <v>1817</v>
      </c>
      <c r="G897" s="269">
        <v>1.9</v>
      </c>
      <c r="H897" s="268"/>
      <c r="I897" s="27">
        <v>1.9</v>
      </c>
      <c r="J897" s="269">
        <v>0.06</v>
      </c>
      <c r="K897" s="268"/>
      <c r="L897" s="268"/>
      <c r="M897" s="268"/>
      <c r="N897" s="268"/>
      <c r="O897" s="268"/>
      <c r="P897" s="175">
        <v>1.96</v>
      </c>
      <c r="Q897" s="270"/>
      <c r="R897" s="270"/>
      <c r="S897" s="270"/>
      <c r="T897" s="270"/>
      <c r="U897" s="270"/>
    </row>
    <row r="898" spans="1:21" ht="22.5" hidden="1" x14ac:dyDescent="0.25">
      <c r="A898" s="264" t="s">
        <v>583</v>
      </c>
      <c r="B898" s="265"/>
      <c r="C898" s="266" t="s">
        <v>1203</v>
      </c>
      <c r="D898" s="267"/>
      <c r="E898" s="267"/>
      <c r="F898" s="32" t="s">
        <v>1835</v>
      </c>
      <c r="G898" s="269">
        <v>0.46</v>
      </c>
      <c r="H898" s="268"/>
      <c r="I898" s="27">
        <v>0.46</v>
      </c>
      <c r="J898" s="268"/>
      <c r="K898" s="268"/>
      <c r="L898" s="268"/>
      <c r="M898" s="268"/>
      <c r="N898" s="268"/>
      <c r="O898" s="268"/>
      <c r="P898" s="175">
        <v>0.46</v>
      </c>
      <c r="Q898" s="270"/>
      <c r="R898" s="270"/>
      <c r="S898" s="270"/>
      <c r="T898" s="270"/>
      <c r="U898" s="270"/>
    </row>
    <row r="899" spans="1:21" s="35" customFormat="1" ht="14.25" hidden="1" x14ac:dyDescent="0.25">
      <c r="A899" s="281"/>
      <c r="B899" s="282"/>
      <c r="C899" s="283" t="s">
        <v>1856</v>
      </c>
      <c r="D899" s="284"/>
      <c r="E899" s="284"/>
      <c r="F899" s="38"/>
      <c r="G899" s="285">
        <f>G897+G898</f>
        <v>2.36</v>
      </c>
      <c r="H899" s="286"/>
      <c r="I899" s="34">
        <f>I897+I898</f>
        <v>2.36</v>
      </c>
      <c r="J899" s="285">
        <f>J897+J898</f>
        <v>0.06</v>
      </c>
      <c r="K899" s="286"/>
      <c r="L899" s="286"/>
      <c r="M899" s="286"/>
      <c r="N899" s="286"/>
      <c r="O899" s="286"/>
      <c r="P899" s="175">
        <f>P897+P898</f>
        <v>2.42</v>
      </c>
      <c r="Q899" s="270"/>
      <c r="R899" s="270"/>
      <c r="S899" s="270"/>
      <c r="T899" s="270"/>
      <c r="U899" s="270"/>
    </row>
    <row r="900" spans="1:21" hidden="1" x14ac:dyDescent="0.25">
      <c r="A900" s="281" t="s">
        <v>584</v>
      </c>
      <c r="B900" s="282"/>
      <c r="C900" s="283" t="s">
        <v>1300</v>
      </c>
      <c r="D900" s="284"/>
      <c r="E900" s="284"/>
      <c r="F900" s="30"/>
      <c r="G900" s="268"/>
      <c r="H900" s="268"/>
      <c r="I900" s="31"/>
      <c r="J900" s="268"/>
      <c r="K900" s="268"/>
      <c r="L900" s="268"/>
      <c r="M900" s="268"/>
      <c r="N900" s="268"/>
      <c r="O900" s="268"/>
      <c r="P900" s="270"/>
      <c r="Q900" s="270"/>
      <c r="R900" s="270"/>
      <c r="S900" s="270"/>
      <c r="T900" s="270"/>
      <c r="U900" s="270"/>
    </row>
    <row r="901" spans="1:21" ht="22.5" hidden="1" x14ac:dyDescent="0.25">
      <c r="A901" s="264" t="s">
        <v>585</v>
      </c>
      <c r="B901" s="265"/>
      <c r="C901" s="266" t="s">
        <v>1301</v>
      </c>
      <c r="D901" s="267"/>
      <c r="E901" s="267"/>
      <c r="F901" s="32" t="s">
        <v>1817</v>
      </c>
      <c r="G901" s="269">
        <v>2.37</v>
      </c>
      <c r="H901" s="268"/>
      <c r="I901" s="27">
        <v>2.37</v>
      </c>
      <c r="J901" s="269">
        <v>0.06</v>
      </c>
      <c r="K901" s="268"/>
      <c r="L901" s="268"/>
      <c r="M901" s="268"/>
      <c r="N901" s="268"/>
      <c r="O901" s="268"/>
      <c r="P901" s="175">
        <v>2.4300000000000002</v>
      </c>
      <c r="Q901" s="270"/>
      <c r="R901" s="270"/>
      <c r="S901" s="270"/>
      <c r="T901" s="270"/>
      <c r="U901" s="270"/>
    </row>
    <row r="902" spans="1:21" ht="22.5" hidden="1" x14ac:dyDescent="0.25">
      <c r="A902" s="264" t="s">
        <v>586</v>
      </c>
      <c r="B902" s="265"/>
      <c r="C902" s="266" t="s">
        <v>1203</v>
      </c>
      <c r="D902" s="267"/>
      <c r="E902" s="267"/>
      <c r="F902" s="32" t="s">
        <v>1835</v>
      </c>
      <c r="G902" s="269">
        <v>0.46</v>
      </c>
      <c r="H902" s="268"/>
      <c r="I902" s="27">
        <v>0.46</v>
      </c>
      <c r="J902" s="268"/>
      <c r="K902" s="268"/>
      <c r="L902" s="268"/>
      <c r="M902" s="268"/>
      <c r="N902" s="268"/>
      <c r="O902" s="268"/>
      <c r="P902" s="175">
        <v>0.46</v>
      </c>
      <c r="Q902" s="270"/>
      <c r="R902" s="270"/>
      <c r="S902" s="270"/>
      <c r="T902" s="270"/>
      <c r="U902" s="270"/>
    </row>
    <row r="903" spans="1:21" hidden="1" x14ac:dyDescent="0.25">
      <c r="A903" s="281"/>
      <c r="B903" s="282"/>
      <c r="C903" s="296" t="s">
        <v>1856</v>
      </c>
      <c r="D903" s="297"/>
      <c r="E903" s="297"/>
      <c r="F903" s="33"/>
      <c r="G903" s="285">
        <f>G901+G902</f>
        <v>2.83</v>
      </c>
      <c r="H903" s="286"/>
      <c r="I903" s="34">
        <f>I901+I902</f>
        <v>2.83</v>
      </c>
      <c r="J903" s="285">
        <f>J901+J902</f>
        <v>0.06</v>
      </c>
      <c r="K903" s="286"/>
      <c r="L903" s="286"/>
      <c r="M903" s="286"/>
      <c r="N903" s="286"/>
      <c r="O903" s="286"/>
      <c r="P903" s="175">
        <f>P901+P902</f>
        <v>2.89</v>
      </c>
      <c r="Q903" s="270"/>
      <c r="R903" s="270"/>
      <c r="S903" s="270"/>
      <c r="T903" s="270"/>
      <c r="U903" s="270"/>
    </row>
    <row r="904" spans="1:21" hidden="1" x14ac:dyDescent="0.25">
      <c r="A904" s="281" t="s">
        <v>587</v>
      </c>
      <c r="B904" s="282"/>
      <c r="C904" s="283" t="s">
        <v>1302</v>
      </c>
      <c r="D904" s="284"/>
      <c r="E904" s="284"/>
      <c r="F904" s="30"/>
      <c r="G904" s="268"/>
      <c r="H904" s="268"/>
      <c r="I904" s="31"/>
      <c r="J904" s="268"/>
      <c r="K904" s="268"/>
      <c r="L904" s="268"/>
      <c r="M904" s="268"/>
      <c r="N904" s="268"/>
      <c r="O904" s="268"/>
      <c r="P904" s="270"/>
      <c r="Q904" s="270"/>
      <c r="R904" s="270"/>
      <c r="S904" s="270"/>
      <c r="T904" s="270"/>
      <c r="U904" s="270"/>
    </row>
    <row r="905" spans="1:21" ht="22.5" hidden="1" x14ac:dyDescent="0.25">
      <c r="A905" s="264" t="s">
        <v>588</v>
      </c>
      <c r="B905" s="265"/>
      <c r="C905" s="266" t="s">
        <v>1303</v>
      </c>
      <c r="D905" s="267"/>
      <c r="E905" s="267"/>
      <c r="F905" s="32" t="s">
        <v>1817</v>
      </c>
      <c r="G905" s="269">
        <v>1.42</v>
      </c>
      <c r="H905" s="268"/>
      <c r="I905" s="27">
        <v>1.42</v>
      </c>
      <c r="J905" s="269">
        <v>0.06</v>
      </c>
      <c r="K905" s="268"/>
      <c r="L905" s="268"/>
      <c r="M905" s="268"/>
      <c r="N905" s="268"/>
      <c r="O905" s="268"/>
      <c r="P905" s="175">
        <v>1.48</v>
      </c>
      <c r="Q905" s="270"/>
      <c r="R905" s="270"/>
      <c r="S905" s="270"/>
      <c r="T905" s="270"/>
      <c r="U905" s="270"/>
    </row>
    <row r="906" spans="1:21" ht="22.5" hidden="1" x14ac:dyDescent="0.25">
      <c r="A906" s="264" t="s">
        <v>589</v>
      </c>
      <c r="B906" s="265"/>
      <c r="C906" s="266" t="s">
        <v>1203</v>
      </c>
      <c r="D906" s="267"/>
      <c r="E906" s="267"/>
      <c r="F906" s="32" t="s">
        <v>1835</v>
      </c>
      <c r="G906" s="269">
        <v>0.46</v>
      </c>
      <c r="H906" s="268"/>
      <c r="I906" s="27">
        <v>0.46</v>
      </c>
      <c r="J906" s="268"/>
      <c r="K906" s="268"/>
      <c r="L906" s="268"/>
      <c r="M906" s="268"/>
      <c r="N906" s="268"/>
      <c r="O906" s="268"/>
      <c r="P906" s="175">
        <v>0.46</v>
      </c>
      <c r="Q906" s="270"/>
      <c r="R906" s="270"/>
      <c r="S906" s="270"/>
      <c r="T906" s="270"/>
      <c r="U906" s="270"/>
    </row>
    <row r="907" spans="1:21" s="35" customFormat="1" ht="14.25" hidden="1" x14ac:dyDescent="0.25">
      <c r="A907" s="281"/>
      <c r="B907" s="282"/>
      <c r="C907" s="283" t="s">
        <v>1856</v>
      </c>
      <c r="D907" s="284"/>
      <c r="E907" s="284"/>
      <c r="F907" s="38"/>
      <c r="G907" s="285">
        <f>G905+G906</f>
        <v>1.88</v>
      </c>
      <c r="H907" s="286"/>
      <c r="I907" s="34">
        <f>I905+I906</f>
        <v>1.88</v>
      </c>
      <c r="J907" s="285">
        <f>J905+J906</f>
        <v>0.06</v>
      </c>
      <c r="K907" s="286"/>
      <c r="L907" s="286"/>
      <c r="M907" s="286"/>
      <c r="N907" s="286"/>
      <c r="O907" s="286"/>
      <c r="P907" s="175">
        <f>P905+P906</f>
        <v>1.94</v>
      </c>
      <c r="Q907" s="270"/>
      <c r="R907" s="270"/>
      <c r="S907" s="270"/>
      <c r="T907" s="270"/>
      <c r="U907" s="270"/>
    </row>
    <row r="908" spans="1:21" hidden="1" x14ac:dyDescent="0.25">
      <c r="A908" s="281" t="s">
        <v>590</v>
      </c>
      <c r="B908" s="282"/>
      <c r="C908" s="283" t="s">
        <v>1304</v>
      </c>
      <c r="D908" s="284"/>
      <c r="E908" s="284"/>
      <c r="F908" s="30"/>
      <c r="G908" s="268"/>
      <c r="H908" s="268"/>
      <c r="I908" s="31"/>
      <c r="J908" s="268"/>
      <c r="K908" s="268"/>
      <c r="L908" s="268"/>
      <c r="M908" s="268"/>
      <c r="N908" s="268"/>
      <c r="O908" s="268"/>
      <c r="P908" s="270"/>
      <c r="Q908" s="270"/>
      <c r="R908" s="270"/>
      <c r="S908" s="270"/>
      <c r="T908" s="270"/>
      <c r="U908" s="270"/>
    </row>
    <row r="909" spans="1:21" ht="22.5" hidden="1" x14ac:dyDescent="0.25">
      <c r="A909" s="264" t="s">
        <v>591</v>
      </c>
      <c r="B909" s="265"/>
      <c r="C909" s="266" t="s">
        <v>1305</v>
      </c>
      <c r="D909" s="267"/>
      <c r="E909" s="267"/>
      <c r="F909" s="32" t="s">
        <v>1817</v>
      </c>
      <c r="G909" s="269">
        <v>1.9</v>
      </c>
      <c r="H909" s="268"/>
      <c r="I909" s="27">
        <v>1.9</v>
      </c>
      <c r="J909" s="269">
        <v>0.06</v>
      </c>
      <c r="K909" s="268"/>
      <c r="L909" s="268"/>
      <c r="M909" s="268"/>
      <c r="N909" s="268"/>
      <c r="O909" s="268"/>
      <c r="P909" s="175">
        <v>1.96</v>
      </c>
      <c r="Q909" s="270"/>
      <c r="R909" s="270"/>
      <c r="S909" s="270"/>
      <c r="T909" s="270"/>
      <c r="U909" s="270"/>
    </row>
    <row r="910" spans="1:21" ht="22.5" hidden="1" x14ac:dyDescent="0.25">
      <c r="A910" s="264" t="s">
        <v>592</v>
      </c>
      <c r="B910" s="265"/>
      <c r="C910" s="266" t="s">
        <v>1203</v>
      </c>
      <c r="D910" s="267"/>
      <c r="E910" s="267"/>
      <c r="F910" s="32" t="s">
        <v>1835</v>
      </c>
      <c r="G910" s="269">
        <v>0.46</v>
      </c>
      <c r="H910" s="268"/>
      <c r="I910" s="27">
        <v>0.46</v>
      </c>
      <c r="J910" s="268"/>
      <c r="K910" s="268"/>
      <c r="L910" s="268"/>
      <c r="M910" s="268"/>
      <c r="N910" s="268"/>
      <c r="O910" s="268"/>
      <c r="P910" s="175">
        <v>0.46</v>
      </c>
      <c r="Q910" s="270"/>
      <c r="R910" s="270"/>
      <c r="S910" s="270"/>
      <c r="T910" s="270"/>
      <c r="U910" s="270"/>
    </row>
    <row r="911" spans="1:21" s="35" customFormat="1" ht="14.25" hidden="1" x14ac:dyDescent="0.25">
      <c r="A911" s="281"/>
      <c r="B911" s="282"/>
      <c r="C911" s="283" t="s">
        <v>1856</v>
      </c>
      <c r="D911" s="284"/>
      <c r="E911" s="284"/>
      <c r="F911" s="38"/>
      <c r="G911" s="285">
        <f>G909+G910</f>
        <v>2.36</v>
      </c>
      <c r="H911" s="286"/>
      <c r="I911" s="34">
        <f>I909+I910</f>
        <v>2.36</v>
      </c>
      <c r="J911" s="285">
        <f>J909+J910</f>
        <v>0.06</v>
      </c>
      <c r="K911" s="286"/>
      <c r="L911" s="286"/>
      <c r="M911" s="286"/>
      <c r="N911" s="286"/>
      <c r="O911" s="286"/>
      <c r="P911" s="175">
        <f>P909+P910</f>
        <v>2.42</v>
      </c>
      <c r="Q911" s="270"/>
      <c r="R911" s="270"/>
      <c r="S911" s="270"/>
      <c r="T911" s="270"/>
      <c r="U911" s="270"/>
    </row>
    <row r="912" spans="1:21" hidden="1" x14ac:dyDescent="0.25">
      <c r="A912" s="281" t="s">
        <v>593</v>
      </c>
      <c r="B912" s="282"/>
      <c r="C912" s="283" t="s">
        <v>1306</v>
      </c>
      <c r="D912" s="284"/>
      <c r="E912" s="284"/>
      <c r="F912" s="30"/>
      <c r="G912" s="268"/>
      <c r="H912" s="268"/>
      <c r="I912" s="31"/>
      <c r="J912" s="268"/>
      <c r="K912" s="268"/>
      <c r="L912" s="268"/>
      <c r="M912" s="268"/>
      <c r="N912" s="268"/>
      <c r="O912" s="268"/>
      <c r="P912" s="270"/>
      <c r="Q912" s="270"/>
      <c r="R912" s="270"/>
      <c r="S912" s="270"/>
      <c r="T912" s="270"/>
      <c r="U912" s="270"/>
    </row>
    <row r="913" spans="1:21" ht="22.5" hidden="1" x14ac:dyDescent="0.25">
      <c r="A913" s="264" t="s">
        <v>594</v>
      </c>
      <c r="B913" s="265"/>
      <c r="C913" s="266" t="s">
        <v>1307</v>
      </c>
      <c r="D913" s="267"/>
      <c r="E913" s="267"/>
      <c r="F913" s="32" t="s">
        <v>1817</v>
      </c>
      <c r="G913" s="269">
        <v>0.95</v>
      </c>
      <c r="H913" s="268"/>
      <c r="I913" s="27">
        <v>0.95</v>
      </c>
      <c r="J913" s="269">
        <v>0.06</v>
      </c>
      <c r="K913" s="268"/>
      <c r="L913" s="268"/>
      <c r="M913" s="268"/>
      <c r="N913" s="268"/>
      <c r="O913" s="268"/>
      <c r="P913" s="175">
        <v>1.01</v>
      </c>
      <c r="Q913" s="270"/>
      <c r="R913" s="270"/>
      <c r="S913" s="270"/>
      <c r="T913" s="270"/>
      <c r="U913" s="270"/>
    </row>
    <row r="914" spans="1:21" ht="22.5" hidden="1" x14ac:dyDescent="0.25">
      <c r="A914" s="264" t="s">
        <v>595</v>
      </c>
      <c r="B914" s="265"/>
      <c r="C914" s="266" t="s">
        <v>1203</v>
      </c>
      <c r="D914" s="267"/>
      <c r="E914" s="267"/>
      <c r="F914" s="32" t="s">
        <v>1835</v>
      </c>
      <c r="G914" s="269">
        <v>0.46</v>
      </c>
      <c r="H914" s="268"/>
      <c r="I914" s="27">
        <v>0.46</v>
      </c>
      <c r="J914" s="268"/>
      <c r="K914" s="268"/>
      <c r="L914" s="268"/>
      <c r="M914" s="268"/>
      <c r="N914" s="268"/>
      <c r="O914" s="268"/>
      <c r="P914" s="175">
        <v>0.46</v>
      </c>
      <c r="Q914" s="270"/>
      <c r="R914" s="270"/>
      <c r="S914" s="270"/>
      <c r="T914" s="270"/>
      <c r="U914" s="270"/>
    </row>
    <row r="915" spans="1:21" s="35" customFormat="1" ht="14.25" hidden="1" x14ac:dyDescent="0.25">
      <c r="A915" s="281"/>
      <c r="B915" s="282"/>
      <c r="C915" s="283" t="s">
        <v>1856</v>
      </c>
      <c r="D915" s="284"/>
      <c r="E915" s="284"/>
      <c r="F915" s="38"/>
      <c r="G915" s="285">
        <f>G913+G914</f>
        <v>1.41</v>
      </c>
      <c r="H915" s="286"/>
      <c r="I915" s="34">
        <f>I913+I914</f>
        <v>1.41</v>
      </c>
      <c r="J915" s="285">
        <f>J913+J914</f>
        <v>0.06</v>
      </c>
      <c r="K915" s="286"/>
      <c r="L915" s="286"/>
      <c r="M915" s="286"/>
      <c r="N915" s="286"/>
      <c r="O915" s="286"/>
      <c r="P915" s="175">
        <f>P913+P914</f>
        <v>1.47</v>
      </c>
      <c r="Q915" s="270"/>
      <c r="R915" s="270"/>
      <c r="S915" s="270"/>
      <c r="T915" s="270"/>
      <c r="U915" s="270"/>
    </row>
    <row r="916" spans="1:21" hidden="1" x14ac:dyDescent="0.25">
      <c r="A916" s="281" t="s">
        <v>596</v>
      </c>
      <c r="B916" s="282"/>
      <c r="C916" s="283" t="s">
        <v>1308</v>
      </c>
      <c r="D916" s="284"/>
      <c r="E916" s="284"/>
      <c r="F916" s="30"/>
      <c r="G916" s="268"/>
      <c r="H916" s="268"/>
      <c r="I916" s="31"/>
      <c r="J916" s="268"/>
      <c r="K916" s="268"/>
      <c r="L916" s="268"/>
      <c r="M916" s="268"/>
      <c r="N916" s="268"/>
      <c r="O916" s="268"/>
      <c r="P916" s="270"/>
      <c r="Q916" s="270"/>
      <c r="R916" s="270"/>
      <c r="S916" s="270"/>
      <c r="T916" s="270"/>
      <c r="U916" s="270"/>
    </row>
    <row r="917" spans="1:21" ht="22.5" hidden="1" x14ac:dyDescent="0.25">
      <c r="A917" s="264" t="s">
        <v>597</v>
      </c>
      <c r="B917" s="265"/>
      <c r="C917" s="266" t="s">
        <v>1309</v>
      </c>
      <c r="D917" s="267"/>
      <c r="E917" s="267"/>
      <c r="F917" s="32" t="s">
        <v>1817</v>
      </c>
      <c r="G917" s="269">
        <v>0.95</v>
      </c>
      <c r="H917" s="268"/>
      <c r="I917" s="27">
        <v>0.95</v>
      </c>
      <c r="J917" s="269">
        <v>0.06</v>
      </c>
      <c r="K917" s="268"/>
      <c r="L917" s="268"/>
      <c r="M917" s="268"/>
      <c r="N917" s="268"/>
      <c r="O917" s="268"/>
      <c r="P917" s="175">
        <v>1.01</v>
      </c>
      <c r="Q917" s="270"/>
      <c r="R917" s="270"/>
      <c r="S917" s="270"/>
      <c r="T917" s="270"/>
      <c r="U917" s="270"/>
    </row>
    <row r="918" spans="1:21" ht="22.5" hidden="1" x14ac:dyDescent="0.25">
      <c r="A918" s="264" t="s">
        <v>598</v>
      </c>
      <c r="B918" s="265"/>
      <c r="C918" s="266" t="s">
        <v>1203</v>
      </c>
      <c r="D918" s="267"/>
      <c r="E918" s="267"/>
      <c r="F918" s="32" t="s">
        <v>1835</v>
      </c>
      <c r="G918" s="269">
        <v>0.46</v>
      </c>
      <c r="H918" s="268"/>
      <c r="I918" s="27">
        <v>0.46</v>
      </c>
      <c r="J918" s="268"/>
      <c r="K918" s="268"/>
      <c r="L918" s="268"/>
      <c r="M918" s="268"/>
      <c r="N918" s="268"/>
      <c r="O918" s="268"/>
      <c r="P918" s="175">
        <v>0.46</v>
      </c>
      <c r="Q918" s="270"/>
      <c r="R918" s="270"/>
      <c r="S918" s="270"/>
      <c r="T918" s="270"/>
      <c r="U918" s="270"/>
    </row>
    <row r="919" spans="1:21" s="35" customFormat="1" ht="14.25" hidden="1" x14ac:dyDescent="0.25">
      <c r="A919" s="281"/>
      <c r="B919" s="282"/>
      <c r="C919" s="283" t="s">
        <v>1856</v>
      </c>
      <c r="D919" s="284"/>
      <c r="E919" s="284"/>
      <c r="F919" s="38"/>
      <c r="G919" s="285">
        <f>G917+G918</f>
        <v>1.41</v>
      </c>
      <c r="H919" s="286"/>
      <c r="I919" s="34">
        <f>I917+I918</f>
        <v>1.41</v>
      </c>
      <c r="J919" s="285">
        <f>J917+J918</f>
        <v>0.06</v>
      </c>
      <c r="K919" s="286"/>
      <c r="L919" s="286"/>
      <c r="M919" s="286"/>
      <c r="N919" s="286"/>
      <c r="O919" s="286"/>
      <c r="P919" s="175">
        <f>P917+P918</f>
        <v>1.47</v>
      </c>
      <c r="Q919" s="270"/>
      <c r="R919" s="270"/>
      <c r="S919" s="270"/>
      <c r="T919" s="270"/>
      <c r="U919" s="270"/>
    </row>
    <row r="920" spans="1:21" hidden="1" x14ac:dyDescent="0.25">
      <c r="A920" s="281" t="s">
        <v>599</v>
      </c>
      <c r="B920" s="282"/>
      <c r="C920" s="283" t="s">
        <v>1310</v>
      </c>
      <c r="D920" s="284"/>
      <c r="E920" s="284"/>
      <c r="F920" s="30"/>
      <c r="G920" s="268"/>
      <c r="H920" s="268"/>
      <c r="I920" s="31"/>
      <c r="J920" s="268"/>
      <c r="K920" s="268"/>
      <c r="L920" s="268"/>
      <c r="M920" s="268"/>
      <c r="N920" s="268"/>
      <c r="O920" s="268"/>
      <c r="P920" s="270"/>
      <c r="Q920" s="270"/>
      <c r="R920" s="270"/>
      <c r="S920" s="270"/>
      <c r="T920" s="270"/>
      <c r="U920" s="270"/>
    </row>
    <row r="921" spans="1:21" ht="22.5" hidden="1" x14ac:dyDescent="0.25">
      <c r="A921" s="264" t="s">
        <v>600</v>
      </c>
      <c r="B921" s="265"/>
      <c r="C921" s="266" t="s">
        <v>1311</v>
      </c>
      <c r="D921" s="267"/>
      <c r="E921" s="267"/>
      <c r="F921" s="32" t="s">
        <v>1817</v>
      </c>
      <c r="G921" s="269">
        <v>0.95</v>
      </c>
      <c r="H921" s="268"/>
      <c r="I921" s="27">
        <v>0.95</v>
      </c>
      <c r="J921" s="269">
        <v>0.06</v>
      </c>
      <c r="K921" s="268"/>
      <c r="L921" s="268"/>
      <c r="M921" s="268"/>
      <c r="N921" s="268"/>
      <c r="O921" s="268"/>
      <c r="P921" s="175">
        <v>1.01</v>
      </c>
      <c r="Q921" s="270"/>
      <c r="R921" s="270"/>
      <c r="S921" s="270"/>
      <c r="T921" s="270"/>
      <c r="U921" s="270"/>
    </row>
    <row r="922" spans="1:21" ht="22.5" hidden="1" x14ac:dyDescent="0.25">
      <c r="A922" s="264" t="s">
        <v>601</v>
      </c>
      <c r="B922" s="265"/>
      <c r="C922" s="266" t="s">
        <v>1203</v>
      </c>
      <c r="D922" s="267"/>
      <c r="E922" s="267"/>
      <c r="F922" s="32" t="s">
        <v>1835</v>
      </c>
      <c r="G922" s="269">
        <v>0.46</v>
      </c>
      <c r="H922" s="268"/>
      <c r="I922" s="27">
        <v>0.46</v>
      </c>
      <c r="J922" s="268"/>
      <c r="K922" s="268"/>
      <c r="L922" s="268"/>
      <c r="M922" s="268"/>
      <c r="N922" s="268"/>
      <c r="O922" s="268"/>
      <c r="P922" s="175">
        <v>0.46</v>
      </c>
      <c r="Q922" s="270"/>
      <c r="R922" s="270"/>
      <c r="S922" s="270"/>
      <c r="T922" s="270"/>
      <c r="U922" s="270"/>
    </row>
    <row r="923" spans="1:21" s="35" customFormat="1" ht="14.25" hidden="1" x14ac:dyDescent="0.25">
      <c r="A923" s="281"/>
      <c r="B923" s="282"/>
      <c r="C923" s="283" t="s">
        <v>1856</v>
      </c>
      <c r="D923" s="284"/>
      <c r="E923" s="284"/>
      <c r="F923" s="38"/>
      <c r="G923" s="285">
        <f>G921+G922</f>
        <v>1.41</v>
      </c>
      <c r="H923" s="286"/>
      <c r="I923" s="34">
        <f>I921+I922</f>
        <v>1.41</v>
      </c>
      <c r="J923" s="285">
        <f>J921+J922</f>
        <v>0.06</v>
      </c>
      <c r="K923" s="286"/>
      <c r="L923" s="286"/>
      <c r="M923" s="286"/>
      <c r="N923" s="286"/>
      <c r="O923" s="286"/>
      <c r="P923" s="175">
        <f>P921+P922</f>
        <v>1.47</v>
      </c>
      <c r="Q923" s="270"/>
      <c r="R923" s="270"/>
      <c r="S923" s="270"/>
      <c r="T923" s="270"/>
      <c r="U923" s="270"/>
    </row>
    <row r="924" spans="1:21" hidden="1" x14ac:dyDescent="0.25">
      <c r="A924" s="281" t="s">
        <v>602</v>
      </c>
      <c r="B924" s="282"/>
      <c r="C924" s="283" t="s">
        <v>1312</v>
      </c>
      <c r="D924" s="284"/>
      <c r="E924" s="284"/>
      <c r="F924" s="30"/>
      <c r="G924" s="268"/>
      <c r="H924" s="268"/>
      <c r="I924" s="31"/>
      <c r="J924" s="268"/>
      <c r="K924" s="268"/>
      <c r="L924" s="268"/>
      <c r="M924" s="268"/>
      <c r="N924" s="268"/>
      <c r="O924" s="268"/>
      <c r="P924" s="270"/>
      <c r="Q924" s="270"/>
      <c r="R924" s="270"/>
      <c r="S924" s="270"/>
      <c r="T924" s="270"/>
      <c r="U924" s="270"/>
    </row>
    <row r="925" spans="1:21" ht="22.5" hidden="1" x14ac:dyDescent="0.25">
      <c r="A925" s="264" t="s">
        <v>603</v>
      </c>
      <c r="B925" s="265"/>
      <c r="C925" s="266" t="s">
        <v>1313</v>
      </c>
      <c r="D925" s="267"/>
      <c r="E925" s="267"/>
      <c r="F925" s="32" t="s">
        <v>1817</v>
      </c>
      <c r="G925" s="269">
        <v>0.95</v>
      </c>
      <c r="H925" s="268"/>
      <c r="I925" s="27">
        <v>0.95</v>
      </c>
      <c r="J925" s="269">
        <v>0.06</v>
      </c>
      <c r="K925" s="268"/>
      <c r="L925" s="268"/>
      <c r="M925" s="268"/>
      <c r="N925" s="268"/>
      <c r="O925" s="268"/>
      <c r="P925" s="175">
        <v>1.01</v>
      </c>
      <c r="Q925" s="270"/>
      <c r="R925" s="270"/>
      <c r="S925" s="270"/>
      <c r="T925" s="270"/>
      <c r="U925" s="270"/>
    </row>
    <row r="926" spans="1:21" ht="22.5" hidden="1" x14ac:dyDescent="0.25">
      <c r="A926" s="264" t="s">
        <v>604</v>
      </c>
      <c r="B926" s="265"/>
      <c r="C926" s="266" t="s">
        <v>1203</v>
      </c>
      <c r="D926" s="267"/>
      <c r="E926" s="267"/>
      <c r="F926" s="32" t="s">
        <v>1835</v>
      </c>
      <c r="G926" s="269">
        <v>0.46</v>
      </c>
      <c r="H926" s="268"/>
      <c r="I926" s="27">
        <v>0.46</v>
      </c>
      <c r="J926" s="268"/>
      <c r="K926" s="268"/>
      <c r="L926" s="268"/>
      <c r="M926" s="268"/>
      <c r="N926" s="268"/>
      <c r="O926" s="268"/>
      <c r="P926" s="175">
        <v>0.46</v>
      </c>
      <c r="Q926" s="270"/>
      <c r="R926" s="270"/>
      <c r="S926" s="270"/>
      <c r="T926" s="270"/>
      <c r="U926" s="270"/>
    </row>
    <row r="927" spans="1:21" hidden="1" x14ac:dyDescent="0.25">
      <c r="A927" s="281"/>
      <c r="B927" s="282"/>
      <c r="C927" s="296" t="s">
        <v>1856</v>
      </c>
      <c r="D927" s="297"/>
      <c r="E927" s="297"/>
      <c r="F927" s="33"/>
      <c r="G927" s="285">
        <f>G925+G926</f>
        <v>1.41</v>
      </c>
      <c r="H927" s="286"/>
      <c r="I927" s="34">
        <f>I925+I926</f>
        <v>1.41</v>
      </c>
      <c r="J927" s="285">
        <f>J925+J926</f>
        <v>0.06</v>
      </c>
      <c r="K927" s="286"/>
      <c r="L927" s="286"/>
      <c r="M927" s="286"/>
      <c r="N927" s="286"/>
      <c r="O927" s="286"/>
      <c r="P927" s="175">
        <f>P925+P926</f>
        <v>1.47</v>
      </c>
      <c r="Q927" s="270"/>
      <c r="R927" s="270"/>
      <c r="S927" s="270"/>
      <c r="T927" s="270"/>
      <c r="U927" s="270"/>
    </row>
    <row r="928" spans="1:21" hidden="1" x14ac:dyDescent="0.25">
      <c r="A928" s="279" t="s">
        <v>605</v>
      </c>
      <c r="B928" s="280"/>
      <c r="C928" s="280"/>
      <c r="D928" s="280"/>
      <c r="E928" s="280"/>
      <c r="F928" s="280"/>
      <c r="G928" s="280"/>
      <c r="H928" s="280"/>
      <c r="I928" s="280"/>
      <c r="J928" s="280"/>
      <c r="K928" s="280"/>
      <c r="L928" s="280"/>
      <c r="M928" s="280"/>
      <c r="N928" s="280"/>
      <c r="O928" s="280"/>
      <c r="P928" s="280"/>
      <c r="Q928" s="280"/>
      <c r="R928" s="280"/>
      <c r="S928" s="280"/>
      <c r="T928" s="280"/>
      <c r="U928" s="280"/>
    </row>
    <row r="929" spans="1:21" hidden="1" x14ac:dyDescent="0.25">
      <c r="A929" s="273">
        <v>1</v>
      </c>
      <c r="B929" s="274"/>
      <c r="C929" s="275" t="s">
        <v>1314</v>
      </c>
      <c r="D929" s="276"/>
      <c r="E929" s="276"/>
      <c r="F929" s="28"/>
      <c r="G929" s="277"/>
      <c r="H929" s="277"/>
      <c r="I929" s="29"/>
      <c r="J929" s="277"/>
      <c r="K929" s="277"/>
      <c r="L929" s="277"/>
      <c r="M929" s="277"/>
      <c r="N929" s="277"/>
      <c r="O929" s="277"/>
      <c r="P929" s="278"/>
      <c r="Q929" s="278"/>
      <c r="R929" s="278"/>
      <c r="S929" s="278"/>
      <c r="T929" s="278"/>
      <c r="U929" s="278"/>
    </row>
    <row r="930" spans="1:21" hidden="1" x14ac:dyDescent="0.25">
      <c r="A930" s="264" t="s">
        <v>53</v>
      </c>
      <c r="B930" s="265"/>
      <c r="C930" s="266" t="s">
        <v>1315</v>
      </c>
      <c r="D930" s="267"/>
      <c r="E930" s="267"/>
      <c r="F930" s="32" t="s">
        <v>1836</v>
      </c>
      <c r="G930" s="269">
        <v>0.93</v>
      </c>
      <c r="H930" s="268"/>
      <c r="I930" s="27">
        <v>1.1200000000000001</v>
      </c>
      <c r="J930" s="268"/>
      <c r="K930" s="268"/>
      <c r="L930" s="268"/>
      <c r="M930" s="268"/>
      <c r="N930" s="268"/>
      <c r="O930" s="268"/>
      <c r="P930" s="175">
        <v>1.1200000000000001</v>
      </c>
      <c r="Q930" s="270"/>
      <c r="R930" s="270"/>
      <c r="S930" s="270"/>
      <c r="T930" s="270"/>
      <c r="U930" s="270"/>
    </row>
    <row r="931" spans="1:21" hidden="1" x14ac:dyDescent="0.25">
      <c r="A931" s="264" t="s">
        <v>54</v>
      </c>
      <c r="B931" s="265"/>
      <c r="C931" s="266" t="s">
        <v>1316</v>
      </c>
      <c r="D931" s="267"/>
      <c r="E931" s="267"/>
      <c r="F931" s="32" t="s">
        <v>1836</v>
      </c>
      <c r="G931" s="269">
        <v>0.93</v>
      </c>
      <c r="H931" s="268"/>
      <c r="I931" s="27">
        <v>1.1200000000000001</v>
      </c>
      <c r="J931" s="269">
        <v>0.32</v>
      </c>
      <c r="K931" s="268"/>
      <c r="L931" s="268"/>
      <c r="M931" s="268"/>
      <c r="N931" s="268"/>
      <c r="O931" s="268"/>
      <c r="P931" s="175">
        <v>1.44</v>
      </c>
      <c r="Q931" s="270"/>
      <c r="R931" s="270"/>
      <c r="S931" s="270"/>
      <c r="T931" s="270"/>
      <c r="U931" s="270"/>
    </row>
    <row r="932" spans="1:21" hidden="1" x14ac:dyDescent="0.25">
      <c r="A932" s="273">
        <v>2</v>
      </c>
      <c r="B932" s="274"/>
      <c r="C932" s="271" t="s">
        <v>1317</v>
      </c>
      <c r="D932" s="272"/>
      <c r="E932" s="272"/>
      <c r="F932" s="26" t="s">
        <v>1836</v>
      </c>
      <c r="G932" s="269">
        <v>11.13</v>
      </c>
      <c r="H932" s="268"/>
      <c r="I932" s="27">
        <v>13.36</v>
      </c>
      <c r="J932" s="269">
        <v>1.2</v>
      </c>
      <c r="K932" s="268"/>
      <c r="L932" s="268"/>
      <c r="M932" s="268"/>
      <c r="N932" s="268"/>
      <c r="O932" s="268"/>
      <c r="P932" s="175">
        <v>14.56</v>
      </c>
      <c r="Q932" s="270"/>
      <c r="R932" s="270"/>
      <c r="S932" s="270"/>
      <c r="T932" s="270"/>
      <c r="U932" s="270"/>
    </row>
    <row r="933" spans="1:21" hidden="1" x14ac:dyDescent="0.25">
      <c r="A933" s="273">
        <v>3</v>
      </c>
      <c r="B933" s="274"/>
      <c r="C933" s="271" t="s">
        <v>1318</v>
      </c>
      <c r="D933" s="272"/>
      <c r="E933" s="272"/>
      <c r="F933" s="26" t="s">
        <v>1836</v>
      </c>
      <c r="G933" s="269">
        <v>11.13</v>
      </c>
      <c r="H933" s="268"/>
      <c r="I933" s="27">
        <v>13.36</v>
      </c>
      <c r="J933" s="269">
        <v>2.16</v>
      </c>
      <c r="K933" s="268"/>
      <c r="L933" s="268"/>
      <c r="M933" s="268"/>
      <c r="N933" s="268"/>
      <c r="O933" s="268"/>
      <c r="P933" s="175">
        <v>15.52</v>
      </c>
      <c r="Q933" s="270"/>
      <c r="R933" s="270"/>
      <c r="S933" s="270"/>
      <c r="T933" s="270"/>
      <c r="U933" s="270"/>
    </row>
    <row r="934" spans="1:21" hidden="1" x14ac:dyDescent="0.25">
      <c r="A934" s="273">
        <v>4</v>
      </c>
      <c r="B934" s="274"/>
      <c r="C934" s="271" t="s">
        <v>1319</v>
      </c>
      <c r="D934" s="272"/>
      <c r="E934" s="272"/>
      <c r="F934" s="26" t="s">
        <v>1836</v>
      </c>
      <c r="G934" s="269">
        <v>11.13</v>
      </c>
      <c r="H934" s="268"/>
      <c r="I934" s="27">
        <v>13.36</v>
      </c>
      <c r="J934" s="269">
        <v>2.16</v>
      </c>
      <c r="K934" s="268"/>
      <c r="L934" s="268"/>
      <c r="M934" s="268"/>
      <c r="N934" s="268"/>
      <c r="O934" s="268"/>
      <c r="P934" s="175">
        <v>15.52</v>
      </c>
      <c r="Q934" s="270"/>
      <c r="R934" s="270"/>
      <c r="S934" s="270"/>
      <c r="T934" s="270"/>
      <c r="U934" s="270"/>
    </row>
    <row r="935" spans="1:21" hidden="1" x14ac:dyDescent="0.25">
      <c r="A935" s="273">
        <v>5</v>
      </c>
      <c r="B935" s="274"/>
      <c r="C935" s="271" t="s">
        <v>1320</v>
      </c>
      <c r="D935" s="272"/>
      <c r="E935" s="272"/>
      <c r="F935" s="26" t="s">
        <v>1836</v>
      </c>
      <c r="G935" s="269">
        <v>11.13</v>
      </c>
      <c r="H935" s="268"/>
      <c r="I935" s="27">
        <v>13.36</v>
      </c>
      <c r="J935" s="269">
        <v>8.1199999999999992</v>
      </c>
      <c r="K935" s="268"/>
      <c r="L935" s="268"/>
      <c r="M935" s="268"/>
      <c r="N935" s="268"/>
      <c r="O935" s="268"/>
      <c r="P935" s="175">
        <v>21.48</v>
      </c>
      <c r="Q935" s="270"/>
      <c r="R935" s="270"/>
      <c r="S935" s="270"/>
      <c r="T935" s="270"/>
      <c r="U935" s="270"/>
    </row>
    <row r="936" spans="1:21" hidden="1" x14ac:dyDescent="0.25">
      <c r="A936" s="273">
        <v>6</v>
      </c>
      <c r="B936" s="274"/>
      <c r="C936" s="271" t="s">
        <v>1321</v>
      </c>
      <c r="D936" s="272"/>
      <c r="E936" s="272"/>
      <c r="F936" s="26" t="s">
        <v>1836</v>
      </c>
      <c r="G936" s="269">
        <v>11.13</v>
      </c>
      <c r="H936" s="268"/>
      <c r="I936" s="27">
        <v>13.36</v>
      </c>
      <c r="J936" s="269">
        <v>7.58</v>
      </c>
      <c r="K936" s="268"/>
      <c r="L936" s="268"/>
      <c r="M936" s="268"/>
      <c r="N936" s="268"/>
      <c r="O936" s="268"/>
      <c r="P936" s="175">
        <v>20.94</v>
      </c>
      <c r="Q936" s="270"/>
      <c r="R936" s="270"/>
      <c r="S936" s="270"/>
      <c r="T936" s="270"/>
      <c r="U936" s="270"/>
    </row>
    <row r="937" spans="1:21" hidden="1" x14ac:dyDescent="0.25">
      <c r="A937" s="273">
        <v>7</v>
      </c>
      <c r="B937" s="274"/>
      <c r="C937" s="271" t="s">
        <v>1322</v>
      </c>
      <c r="D937" s="272"/>
      <c r="E937" s="272"/>
      <c r="F937" s="26" t="s">
        <v>1836</v>
      </c>
      <c r="G937" s="269">
        <v>11.13</v>
      </c>
      <c r="H937" s="268"/>
      <c r="I937" s="27">
        <v>13.36</v>
      </c>
      <c r="J937" s="269">
        <v>4.3</v>
      </c>
      <c r="K937" s="268"/>
      <c r="L937" s="268"/>
      <c r="M937" s="268"/>
      <c r="N937" s="268"/>
      <c r="O937" s="268"/>
      <c r="P937" s="175">
        <v>17.66</v>
      </c>
      <c r="Q937" s="270"/>
      <c r="R937" s="270"/>
      <c r="S937" s="270"/>
      <c r="T937" s="270"/>
      <c r="U937" s="270"/>
    </row>
    <row r="938" spans="1:21" hidden="1" x14ac:dyDescent="0.25">
      <c r="A938" s="279" t="s">
        <v>606</v>
      </c>
      <c r="B938" s="280"/>
      <c r="C938" s="280"/>
      <c r="D938" s="280"/>
      <c r="E938" s="280"/>
      <c r="F938" s="280"/>
      <c r="G938" s="280"/>
      <c r="H938" s="280"/>
      <c r="I938" s="280"/>
      <c r="J938" s="280"/>
      <c r="K938" s="280"/>
      <c r="L938" s="280"/>
      <c r="M938" s="280"/>
      <c r="N938" s="280"/>
      <c r="O938" s="280"/>
      <c r="P938" s="280"/>
      <c r="Q938" s="280"/>
      <c r="R938" s="280"/>
      <c r="S938" s="280"/>
      <c r="T938" s="280"/>
      <c r="U938" s="280"/>
    </row>
    <row r="939" spans="1:21" hidden="1" x14ac:dyDescent="0.25">
      <c r="A939" s="273">
        <v>1</v>
      </c>
      <c r="B939" s="274"/>
      <c r="C939" s="275" t="s">
        <v>1323</v>
      </c>
      <c r="D939" s="276"/>
      <c r="E939" s="276"/>
      <c r="F939" s="28"/>
      <c r="G939" s="277"/>
      <c r="H939" s="277"/>
      <c r="I939" s="29"/>
      <c r="J939" s="277"/>
      <c r="K939" s="277"/>
      <c r="L939" s="277"/>
      <c r="M939" s="277"/>
      <c r="N939" s="277"/>
      <c r="O939" s="277"/>
      <c r="P939" s="278"/>
      <c r="Q939" s="278"/>
      <c r="R939" s="278"/>
      <c r="S939" s="278"/>
      <c r="T939" s="278"/>
      <c r="U939" s="278"/>
    </row>
    <row r="940" spans="1:21" hidden="1" x14ac:dyDescent="0.25">
      <c r="A940" s="264" t="s">
        <v>53</v>
      </c>
      <c r="B940" s="265"/>
      <c r="C940" s="266" t="s">
        <v>1324</v>
      </c>
      <c r="D940" s="267"/>
      <c r="E940" s="267"/>
      <c r="F940" s="32" t="s">
        <v>1824</v>
      </c>
      <c r="G940" s="269">
        <v>17.48</v>
      </c>
      <c r="H940" s="268"/>
      <c r="I940" s="27">
        <v>20.97</v>
      </c>
      <c r="J940" s="268"/>
      <c r="K940" s="268"/>
      <c r="L940" s="268"/>
      <c r="M940" s="268"/>
      <c r="N940" s="268"/>
      <c r="O940" s="268"/>
      <c r="P940" s="175">
        <v>20.97</v>
      </c>
      <c r="Q940" s="270"/>
      <c r="R940" s="270"/>
      <c r="S940" s="270"/>
      <c r="T940" s="270"/>
      <c r="U940" s="270"/>
    </row>
    <row r="941" spans="1:21" hidden="1" x14ac:dyDescent="0.25">
      <c r="A941" s="264" t="s">
        <v>54</v>
      </c>
      <c r="B941" s="265"/>
      <c r="C941" s="266" t="s">
        <v>1325</v>
      </c>
      <c r="D941" s="267"/>
      <c r="E941" s="267"/>
      <c r="F941" s="32" t="s">
        <v>1824</v>
      </c>
      <c r="G941" s="269">
        <v>8.4</v>
      </c>
      <c r="H941" s="268"/>
      <c r="I941" s="27">
        <v>10.08</v>
      </c>
      <c r="J941" s="268"/>
      <c r="K941" s="268"/>
      <c r="L941" s="268"/>
      <c r="M941" s="268"/>
      <c r="N941" s="268"/>
      <c r="O941" s="268"/>
      <c r="P941" s="175">
        <v>10.08</v>
      </c>
      <c r="Q941" s="270"/>
      <c r="R941" s="270"/>
      <c r="S941" s="270"/>
      <c r="T941" s="270"/>
      <c r="U941" s="270"/>
    </row>
    <row r="942" spans="1:21" hidden="1" x14ac:dyDescent="0.25">
      <c r="A942" s="279" t="s">
        <v>607</v>
      </c>
      <c r="B942" s="280"/>
      <c r="C942" s="280"/>
      <c r="D942" s="280"/>
      <c r="E942" s="280"/>
      <c r="F942" s="280"/>
      <c r="G942" s="280"/>
      <c r="H942" s="280"/>
      <c r="I942" s="280"/>
      <c r="J942" s="280"/>
      <c r="K942" s="280"/>
      <c r="L942" s="280"/>
      <c r="M942" s="280"/>
      <c r="N942" s="280"/>
      <c r="O942" s="280"/>
      <c r="P942" s="280"/>
      <c r="Q942" s="280"/>
      <c r="R942" s="280"/>
      <c r="S942" s="280"/>
      <c r="T942" s="280"/>
      <c r="U942" s="280"/>
    </row>
    <row r="943" spans="1:21" hidden="1" x14ac:dyDescent="0.25">
      <c r="A943" s="273">
        <v>1</v>
      </c>
      <c r="B943" s="274"/>
      <c r="C943" s="271" t="s">
        <v>1326</v>
      </c>
      <c r="D943" s="272"/>
      <c r="E943" s="272"/>
      <c r="F943" s="26" t="s">
        <v>1826</v>
      </c>
      <c r="G943" s="269">
        <v>0.64</v>
      </c>
      <c r="H943" s="268"/>
      <c r="I943" s="27">
        <v>0.77</v>
      </c>
      <c r="J943" s="268"/>
      <c r="K943" s="268"/>
      <c r="L943" s="268"/>
      <c r="M943" s="268"/>
      <c r="N943" s="268"/>
      <c r="O943" s="268"/>
      <c r="P943" s="175">
        <v>0.77</v>
      </c>
      <c r="Q943" s="270"/>
      <c r="R943" s="270"/>
      <c r="S943" s="270"/>
      <c r="T943" s="270"/>
      <c r="U943" s="270"/>
    </row>
    <row r="944" spans="1:21" hidden="1" x14ac:dyDescent="0.25">
      <c r="A944" s="273">
        <v>2</v>
      </c>
      <c r="B944" s="274"/>
      <c r="C944" s="271" t="s">
        <v>1327</v>
      </c>
      <c r="D944" s="272"/>
      <c r="E944" s="272"/>
      <c r="F944" s="26" t="s">
        <v>1826</v>
      </c>
      <c r="G944" s="269">
        <v>0.65</v>
      </c>
      <c r="H944" s="268"/>
      <c r="I944" s="27">
        <v>0.78</v>
      </c>
      <c r="J944" s="268"/>
      <c r="K944" s="268"/>
      <c r="L944" s="268"/>
      <c r="M944" s="268"/>
      <c r="N944" s="268"/>
      <c r="O944" s="268"/>
      <c r="P944" s="175">
        <v>0.78</v>
      </c>
      <c r="Q944" s="270"/>
      <c r="R944" s="270"/>
      <c r="S944" s="270"/>
      <c r="T944" s="270"/>
      <c r="U944" s="270"/>
    </row>
    <row r="945" spans="1:21" hidden="1" x14ac:dyDescent="0.25">
      <c r="A945" s="273">
        <v>3</v>
      </c>
      <c r="B945" s="274"/>
      <c r="C945" s="271" t="s">
        <v>1328</v>
      </c>
      <c r="D945" s="272"/>
      <c r="E945" s="272"/>
      <c r="F945" s="26" t="s">
        <v>1826</v>
      </c>
      <c r="G945" s="269">
        <v>0.65</v>
      </c>
      <c r="H945" s="268"/>
      <c r="I945" s="27">
        <v>0.78</v>
      </c>
      <c r="J945" s="268"/>
      <c r="K945" s="268"/>
      <c r="L945" s="268"/>
      <c r="M945" s="268"/>
      <c r="N945" s="268"/>
      <c r="O945" s="268"/>
      <c r="P945" s="175">
        <v>0.78</v>
      </c>
      <c r="Q945" s="270"/>
      <c r="R945" s="270"/>
      <c r="S945" s="270"/>
      <c r="T945" s="270"/>
      <c r="U945" s="270"/>
    </row>
    <row r="946" spans="1:21" hidden="1" x14ac:dyDescent="0.25">
      <c r="A946" s="273">
        <v>4</v>
      </c>
      <c r="B946" s="274"/>
      <c r="C946" s="271" t="s">
        <v>1329</v>
      </c>
      <c r="D946" s="272"/>
      <c r="E946" s="272"/>
      <c r="F946" s="26" t="s">
        <v>1826</v>
      </c>
      <c r="G946" s="269">
        <v>0.74</v>
      </c>
      <c r="H946" s="268"/>
      <c r="I946" s="27">
        <v>0.89</v>
      </c>
      <c r="J946" s="269">
        <v>0.02</v>
      </c>
      <c r="K946" s="268"/>
      <c r="L946" s="268"/>
      <c r="M946" s="268"/>
      <c r="N946" s="268"/>
      <c r="O946" s="268"/>
      <c r="P946" s="175">
        <v>0.91</v>
      </c>
      <c r="Q946" s="270"/>
      <c r="R946" s="270"/>
      <c r="S946" s="270"/>
      <c r="T946" s="270"/>
      <c r="U946" s="270"/>
    </row>
    <row r="947" spans="1:21" hidden="1" x14ac:dyDescent="0.25">
      <c r="A947" s="273">
        <v>5</v>
      </c>
      <c r="B947" s="274"/>
      <c r="C947" s="271" t="s">
        <v>1330</v>
      </c>
      <c r="D947" s="272"/>
      <c r="E947" s="272"/>
      <c r="F947" s="26" t="s">
        <v>1826</v>
      </c>
      <c r="G947" s="269">
        <v>0.64</v>
      </c>
      <c r="H947" s="268"/>
      <c r="I947" s="27">
        <v>0.77</v>
      </c>
      <c r="J947" s="268"/>
      <c r="K947" s="268"/>
      <c r="L947" s="268"/>
      <c r="M947" s="268"/>
      <c r="N947" s="268"/>
      <c r="O947" s="268"/>
      <c r="P947" s="175">
        <v>0.77</v>
      </c>
      <c r="Q947" s="270"/>
      <c r="R947" s="270"/>
      <c r="S947" s="270"/>
      <c r="T947" s="270"/>
      <c r="U947" s="270"/>
    </row>
    <row r="948" spans="1:21" hidden="1" x14ac:dyDescent="0.25">
      <c r="A948" s="273">
        <v>6</v>
      </c>
      <c r="B948" s="274"/>
      <c r="C948" s="271" t="s">
        <v>1331</v>
      </c>
      <c r="D948" s="272"/>
      <c r="E948" s="272"/>
      <c r="F948" s="26" t="s">
        <v>1826</v>
      </c>
      <c r="G948" s="269">
        <v>1.18</v>
      </c>
      <c r="H948" s="268"/>
      <c r="I948" s="27">
        <v>1.41</v>
      </c>
      <c r="J948" s="269">
        <v>0.91</v>
      </c>
      <c r="K948" s="268"/>
      <c r="L948" s="268"/>
      <c r="M948" s="268"/>
      <c r="N948" s="269">
        <v>0.01</v>
      </c>
      <c r="O948" s="268"/>
      <c r="P948" s="175">
        <v>2.3199999999999998</v>
      </c>
      <c r="Q948" s="270"/>
      <c r="R948" s="270"/>
      <c r="S948" s="270"/>
      <c r="T948" s="270"/>
      <c r="U948" s="270"/>
    </row>
    <row r="949" spans="1:21" hidden="1" x14ac:dyDescent="0.25">
      <c r="A949" s="273">
        <v>7</v>
      </c>
      <c r="B949" s="274"/>
      <c r="C949" s="271" t="s">
        <v>1332</v>
      </c>
      <c r="D949" s="272"/>
      <c r="E949" s="272"/>
      <c r="F949" s="26" t="s">
        <v>1826</v>
      </c>
      <c r="G949" s="269">
        <v>0.93</v>
      </c>
      <c r="H949" s="268"/>
      <c r="I949" s="27">
        <v>1.1100000000000001</v>
      </c>
      <c r="J949" s="268"/>
      <c r="K949" s="268"/>
      <c r="L949" s="268"/>
      <c r="M949" s="268"/>
      <c r="N949" s="268"/>
      <c r="O949" s="268"/>
      <c r="P949" s="175">
        <v>1.1100000000000001</v>
      </c>
      <c r="Q949" s="270"/>
      <c r="R949" s="270"/>
      <c r="S949" s="270"/>
      <c r="T949" s="270"/>
      <c r="U949" s="270"/>
    </row>
    <row r="950" spans="1:21" hidden="1" x14ac:dyDescent="0.25">
      <c r="A950" s="273">
        <v>8</v>
      </c>
      <c r="B950" s="274"/>
      <c r="C950" s="271" t="s">
        <v>1333</v>
      </c>
      <c r="D950" s="272"/>
      <c r="E950" s="272"/>
      <c r="F950" s="26" t="s">
        <v>1826</v>
      </c>
      <c r="G950" s="269">
        <v>0.83</v>
      </c>
      <c r="H950" s="268"/>
      <c r="I950" s="27">
        <v>0.99</v>
      </c>
      <c r="J950" s="269">
        <v>0.53</v>
      </c>
      <c r="K950" s="268"/>
      <c r="L950" s="268"/>
      <c r="M950" s="268"/>
      <c r="N950" s="268"/>
      <c r="O950" s="268"/>
      <c r="P950" s="175">
        <v>1.52</v>
      </c>
      <c r="Q950" s="270"/>
      <c r="R950" s="270"/>
      <c r="S950" s="270"/>
      <c r="T950" s="270"/>
      <c r="U950" s="270"/>
    </row>
    <row r="951" spans="1:21" hidden="1" x14ac:dyDescent="0.25">
      <c r="A951" s="273">
        <v>9</v>
      </c>
      <c r="B951" s="274"/>
      <c r="C951" s="294" t="s">
        <v>1334</v>
      </c>
      <c r="D951" s="295"/>
      <c r="E951" s="295"/>
      <c r="F951" s="28"/>
      <c r="G951" s="277"/>
      <c r="H951" s="277"/>
      <c r="I951" s="29"/>
      <c r="J951" s="277"/>
      <c r="K951" s="277"/>
      <c r="L951" s="277"/>
      <c r="M951" s="277"/>
      <c r="N951" s="277"/>
      <c r="O951" s="277"/>
      <c r="P951" s="278"/>
      <c r="Q951" s="278"/>
      <c r="R951" s="278"/>
      <c r="S951" s="278"/>
      <c r="T951" s="278"/>
      <c r="U951" s="278"/>
    </row>
    <row r="952" spans="1:21" hidden="1" x14ac:dyDescent="0.25">
      <c r="A952" s="264" t="s">
        <v>39</v>
      </c>
      <c r="B952" s="265"/>
      <c r="C952" s="266" t="s">
        <v>1335</v>
      </c>
      <c r="D952" s="267"/>
      <c r="E952" s="267"/>
      <c r="F952" s="32" t="s">
        <v>1826</v>
      </c>
      <c r="G952" s="269">
        <v>1.1000000000000001</v>
      </c>
      <c r="H952" s="268"/>
      <c r="I952" s="27">
        <v>1.32</v>
      </c>
      <c r="J952" s="269">
        <v>0.56999999999999995</v>
      </c>
      <c r="K952" s="268"/>
      <c r="L952" s="268"/>
      <c r="M952" s="268"/>
      <c r="N952" s="268"/>
      <c r="O952" s="268"/>
      <c r="P952" s="175">
        <v>1.89</v>
      </c>
      <c r="Q952" s="270"/>
      <c r="R952" s="270"/>
      <c r="S952" s="270"/>
      <c r="T952" s="270"/>
      <c r="U952" s="270"/>
    </row>
    <row r="953" spans="1:21" hidden="1" x14ac:dyDescent="0.25">
      <c r="A953" s="264" t="s">
        <v>40</v>
      </c>
      <c r="B953" s="265"/>
      <c r="C953" s="266" t="s">
        <v>1336</v>
      </c>
      <c r="D953" s="267"/>
      <c r="E953" s="267"/>
      <c r="F953" s="32" t="s">
        <v>1826</v>
      </c>
      <c r="G953" s="269">
        <v>1.1000000000000001</v>
      </c>
      <c r="H953" s="268"/>
      <c r="I953" s="27">
        <v>1.32</v>
      </c>
      <c r="J953" s="269">
        <v>0.57999999999999996</v>
      </c>
      <c r="K953" s="268"/>
      <c r="L953" s="268"/>
      <c r="M953" s="268"/>
      <c r="N953" s="269">
        <v>0.01</v>
      </c>
      <c r="O953" s="268"/>
      <c r="P953" s="175">
        <v>1.9</v>
      </c>
      <c r="Q953" s="270"/>
      <c r="R953" s="270"/>
      <c r="S953" s="270"/>
      <c r="T953" s="270"/>
      <c r="U953" s="270"/>
    </row>
    <row r="954" spans="1:21" hidden="1" x14ac:dyDescent="0.25">
      <c r="A954" s="273">
        <v>10</v>
      </c>
      <c r="B954" s="274"/>
      <c r="C954" s="271" t="s">
        <v>1337</v>
      </c>
      <c r="D954" s="272"/>
      <c r="E954" s="272"/>
      <c r="F954" s="26" t="s">
        <v>1826</v>
      </c>
      <c r="G954" s="269">
        <v>0.78</v>
      </c>
      <c r="H954" s="268"/>
      <c r="I954" s="27">
        <v>0.94</v>
      </c>
      <c r="J954" s="269">
        <v>0.72</v>
      </c>
      <c r="K954" s="268"/>
      <c r="L954" s="268"/>
      <c r="M954" s="268"/>
      <c r="N954" s="268"/>
      <c r="O954" s="268"/>
      <c r="P954" s="175">
        <v>1.66</v>
      </c>
      <c r="Q954" s="270"/>
      <c r="R954" s="270"/>
      <c r="S954" s="270"/>
      <c r="T954" s="270"/>
      <c r="U954" s="270"/>
    </row>
    <row r="955" spans="1:21" hidden="1" x14ac:dyDescent="0.25">
      <c r="A955" s="273">
        <v>11</v>
      </c>
      <c r="B955" s="274"/>
      <c r="C955" s="271" t="s">
        <v>1338</v>
      </c>
      <c r="D955" s="272"/>
      <c r="E955" s="272"/>
      <c r="F955" s="26" t="s">
        <v>1826</v>
      </c>
      <c r="G955" s="269">
        <v>0.85</v>
      </c>
      <c r="H955" s="268"/>
      <c r="I955" s="27">
        <v>1.02</v>
      </c>
      <c r="J955" s="268"/>
      <c r="K955" s="268"/>
      <c r="L955" s="268"/>
      <c r="M955" s="268"/>
      <c r="N955" s="268"/>
      <c r="O955" s="268"/>
      <c r="P955" s="175">
        <v>1.02</v>
      </c>
      <c r="Q955" s="270"/>
      <c r="R955" s="270"/>
      <c r="S955" s="270"/>
      <c r="T955" s="270"/>
      <c r="U955" s="270"/>
    </row>
    <row r="956" spans="1:21" hidden="1" x14ac:dyDescent="0.25">
      <c r="A956" s="273">
        <v>12</v>
      </c>
      <c r="B956" s="274"/>
      <c r="C956" s="271" t="s">
        <v>1339</v>
      </c>
      <c r="D956" s="272"/>
      <c r="E956" s="272"/>
      <c r="F956" s="26" t="s">
        <v>1826</v>
      </c>
      <c r="G956" s="269">
        <v>1</v>
      </c>
      <c r="H956" s="268"/>
      <c r="I956" s="27">
        <v>1.2</v>
      </c>
      <c r="J956" s="269">
        <v>0.85</v>
      </c>
      <c r="K956" s="268"/>
      <c r="L956" s="268"/>
      <c r="M956" s="268"/>
      <c r="N956" s="268"/>
      <c r="O956" s="268"/>
      <c r="P956" s="175">
        <v>2.0499999999999998</v>
      </c>
      <c r="Q956" s="270"/>
      <c r="R956" s="270"/>
      <c r="S956" s="270"/>
      <c r="T956" s="270"/>
      <c r="U956" s="270"/>
    </row>
    <row r="957" spans="1:21" ht="22.5" hidden="1" x14ac:dyDescent="0.25">
      <c r="A957" s="273">
        <v>14</v>
      </c>
      <c r="B957" s="274"/>
      <c r="C957" s="271" t="s">
        <v>888</v>
      </c>
      <c r="D957" s="272"/>
      <c r="E957" s="272"/>
      <c r="F957" s="26" t="s">
        <v>1827</v>
      </c>
      <c r="G957" s="269">
        <v>0.42</v>
      </c>
      <c r="H957" s="268"/>
      <c r="I957" s="27">
        <v>0.5</v>
      </c>
      <c r="J957" s="268"/>
      <c r="K957" s="268"/>
      <c r="L957" s="268"/>
      <c r="M957" s="268"/>
      <c r="N957" s="268"/>
      <c r="O957" s="268"/>
      <c r="P957" s="175">
        <v>0.5</v>
      </c>
      <c r="Q957" s="270"/>
      <c r="R957" s="270"/>
      <c r="S957" s="270"/>
      <c r="T957" s="270"/>
      <c r="U957" s="270"/>
    </row>
    <row r="958" spans="1:21" ht="22.5" hidden="1" x14ac:dyDescent="0.25">
      <c r="A958" s="273">
        <v>15</v>
      </c>
      <c r="B958" s="274"/>
      <c r="C958" s="271" t="s">
        <v>889</v>
      </c>
      <c r="D958" s="272"/>
      <c r="E958" s="272"/>
      <c r="F958" s="26" t="s">
        <v>1828</v>
      </c>
      <c r="G958" s="269">
        <v>0.28000000000000003</v>
      </c>
      <c r="H958" s="268"/>
      <c r="I958" s="27">
        <v>0.34</v>
      </c>
      <c r="J958" s="268"/>
      <c r="K958" s="268"/>
      <c r="L958" s="268"/>
      <c r="M958" s="268"/>
      <c r="N958" s="268"/>
      <c r="O958" s="268"/>
      <c r="P958" s="175">
        <v>0.34</v>
      </c>
      <c r="Q958" s="270"/>
      <c r="R958" s="270"/>
      <c r="S958" s="270"/>
      <c r="T958" s="270"/>
      <c r="U958" s="270"/>
    </row>
    <row r="959" spans="1:21" hidden="1" x14ac:dyDescent="0.25">
      <c r="A959" s="273">
        <v>16</v>
      </c>
      <c r="B959" s="274"/>
      <c r="C959" s="275" t="s">
        <v>1340</v>
      </c>
      <c r="D959" s="276"/>
      <c r="E959" s="276"/>
      <c r="F959" s="28"/>
      <c r="G959" s="277"/>
      <c r="H959" s="277"/>
      <c r="I959" s="29"/>
      <c r="J959" s="277"/>
      <c r="K959" s="277"/>
      <c r="L959" s="277"/>
      <c r="M959" s="277"/>
      <c r="N959" s="277"/>
      <c r="O959" s="277"/>
      <c r="P959" s="278"/>
      <c r="Q959" s="278"/>
      <c r="R959" s="278"/>
      <c r="S959" s="278"/>
      <c r="T959" s="278"/>
      <c r="U959" s="278"/>
    </row>
    <row r="960" spans="1:21" hidden="1" x14ac:dyDescent="0.25">
      <c r="A960" s="264" t="s">
        <v>608</v>
      </c>
      <c r="B960" s="265"/>
      <c r="C960" s="266" t="s">
        <v>1341</v>
      </c>
      <c r="D960" s="267"/>
      <c r="E960" s="267"/>
      <c r="F960" s="32" t="s">
        <v>1813</v>
      </c>
      <c r="G960" s="269">
        <v>0.5</v>
      </c>
      <c r="H960" s="268"/>
      <c r="I960" s="27">
        <v>0.6</v>
      </c>
      <c r="J960" s="269">
        <v>0.01</v>
      </c>
      <c r="K960" s="268"/>
      <c r="L960" s="268"/>
      <c r="M960" s="268"/>
      <c r="N960" s="268"/>
      <c r="O960" s="268"/>
      <c r="P960" s="175">
        <v>0.61</v>
      </c>
      <c r="Q960" s="270"/>
      <c r="R960" s="270"/>
      <c r="S960" s="270"/>
      <c r="T960" s="270"/>
      <c r="U960" s="270"/>
    </row>
    <row r="961" spans="1:21" hidden="1" x14ac:dyDescent="0.25">
      <c r="A961" s="264" t="s">
        <v>609</v>
      </c>
      <c r="B961" s="265"/>
      <c r="C961" s="266" t="s">
        <v>1342</v>
      </c>
      <c r="D961" s="267"/>
      <c r="E961" s="267"/>
      <c r="F961" s="32" t="s">
        <v>1813</v>
      </c>
      <c r="G961" s="269">
        <v>2.1800000000000002</v>
      </c>
      <c r="H961" s="268"/>
      <c r="I961" s="27">
        <v>2.62</v>
      </c>
      <c r="J961" s="269">
        <v>0.01</v>
      </c>
      <c r="K961" s="268"/>
      <c r="L961" s="268"/>
      <c r="M961" s="268"/>
      <c r="N961" s="268"/>
      <c r="O961" s="268"/>
      <c r="P961" s="175">
        <v>2.63</v>
      </c>
      <c r="Q961" s="270"/>
      <c r="R961" s="270"/>
      <c r="S961" s="270"/>
      <c r="T961" s="270"/>
      <c r="U961" s="270"/>
    </row>
    <row r="962" spans="1:21" hidden="1" x14ac:dyDescent="0.25">
      <c r="A962" s="264" t="s">
        <v>610</v>
      </c>
      <c r="B962" s="265"/>
      <c r="C962" s="266" t="s">
        <v>1343</v>
      </c>
      <c r="D962" s="267"/>
      <c r="E962" s="267"/>
      <c r="F962" s="32" t="s">
        <v>1813</v>
      </c>
      <c r="G962" s="269">
        <v>0.7</v>
      </c>
      <c r="H962" s="268"/>
      <c r="I962" s="27">
        <v>0.84</v>
      </c>
      <c r="J962" s="269">
        <v>0.01</v>
      </c>
      <c r="K962" s="268"/>
      <c r="L962" s="268"/>
      <c r="M962" s="268"/>
      <c r="N962" s="268"/>
      <c r="O962" s="268"/>
      <c r="P962" s="175">
        <v>0.85</v>
      </c>
      <c r="Q962" s="270"/>
      <c r="R962" s="270"/>
      <c r="S962" s="270"/>
      <c r="T962" s="270"/>
      <c r="U962" s="270"/>
    </row>
    <row r="963" spans="1:21" hidden="1" x14ac:dyDescent="0.25">
      <c r="A963" s="264" t="s">
        <v>611</v>
      </c>
      <c r="B963" s="265"/>
      <c r="C963" s="266" t="s">
        <v>1344</v>
      </c>
      <c r="D963" s="267"/>
      <c r="E963" s="267"/>
      <c r="F963" s="32" t="s">
        <v>1813</v>
      </c>
      <c r="G963" s="269">
        <v>0.12</v>
      </c>
      <c r="H963" s="268"/>
      <c r="I963" s="27">
        <v>0.14000000000000001</v>
      </c>
      <c r="J963" s="269">
        <v>0.01</v>
      </c>
      <c r="K963" s="268"/>
      <c r="L963" s="268"/>
      <c r="M963" s="268"/>
      <c r="N963" s="268"/>
      <c r="O963" s="268"/>
      <c r="P963" s="175">
        <v>0.15</v>
      </c>
      <c r="Q963" s="270"/>
      <c r="R963" s="270"/>
      <c r="S963" s="270"/>
      <c r="T963" s="270"/>
      <c r="U963" s="270"/>
    </row>
    <row r="964" spans="1:21" hidden="1" x14ac:dyDescent="0.25">
      <c r="A964" s="264" t="s">
        <v>612</v>
      </c>
      <c r="B964" s="265"/>
      <c r="C964" s="266" t="s">
        <v>1345</v>
      </c>
      <c r="D964" s="267"/>
      <c r="E964" s="267"/>
      <c r="F964" s="32" t="s">
        <v>1813</v>
      </c>
      <c r="G964" s="269">
        <v>7.0000000000000007E-2</v>
      </c>
      <c r="H964" s="268"/>
      <c r="I964" s="27">
        <v>0.08</v>
      </c>
      <c r="J964" s="269">
        <v>0.02</v>
      </c>
      <c r="K964" s="268"/>
      <c r="L964" s="268"/>
      <c r="M964" s="268"/>
      <c r="N964" s="268"/>
      <c r="O964" s="268"/>
      <c r="P964" s="175">
        <v>0.1</v>
      </c>
      <c r="Q964" s="270"/>
      <c r="R964" s="270"/>
      <c r="S964" s="270"/>
      <c r="T964" s="270"/>
      <c r="U964" s="270"/>
    </row>
    <row r="965" spans="1:21" hidden="1" x14ac:dyDescent="0.25">
      <c r="A965" s="279" t="s">
        <v>613</v>
      </c>
      <c r="B965" s="280"/>
      <c r="C965" s="280"/>
      <c r="D965" s="280"/>
      <c r="E965" s="280"/>
      <c r="F965" s="280"/>
      <c r="G965" s="280"/>
      <c r="H965" s="280"/>
      <c r="I965" s="280"/>
      <c r="J965" s="280"/>
      <c r="K965" s="280"/>
      <c r="L965" s="280"/>
      <c r="M965" s="280"/>
      <c r="N965" s="280"/>
      <c r="O965" s="280"/>
      <c r="P965" s="280"/>
      <c r="Q965" s="280"/>
      <c r="R965" s="280"/>
      <c r="S965" s="280"/>
      <c r="T965" s="280"/>
      <c r="U965" s="280"/>
    </row>
    <row r="966" spans="1:21" hidden="1" x14ac:dyDescent="0.25">
      <c r="A966" s="273">
        <v>1</v>
      </c>
      <c r="B966" s="274"/>
      <c r="C966" s="271" t="s">
        <v>1346</v>
      </c>
      <c r="D966" s="272"/>
      <c r="E966" s="272"/>
      <c r="F966" s="26" t="s">
        <v>1860</v>
      </c>
      <c r="G966" s="269">
        <v>1.56</v>
      </c>
      <c r="H966" s="268"/>
      <c r="I966" s="27">
        <v>1.56</v>
      </c>
      <c r="J966" s="269">
        <v>0.1</v>
      </c>
      <c r="K966" s="268"/>
      <c r="L966" s="268"/>
      <c r="M966" s="268"/>
      <c r="N966" s="268"/>
      <c r="O966" s="268"/>
      <c r="P966" s="175">
        <v>1.66</v>
      </c>
      <c r="Q966" s="270"/>
      <c r="R966" s="270"/>
      <c r="S966" s="270"/>
      <c r="T966" s="270"/>
      <c r="U966" s="270"/>
    </row>
    <row r="967" spans="1:21" hidden="1" x14ac:dyDescent="0.25">
      <c r="A967" s="273">
        <v>2</v>
      </c>
      <c r="B967" s="274"/>
      <c r="C967" s="271" t="s">
        <v>1347</v>
      </c>
      <c r="D967" s="272"/>
      <c r="E967" s="272"/>
      <c r="F967" s="26" t="s">
        <v>1860</v>
      </c>
      <c r="G967" s="269">
        <v>4.1399999999999997</v>
      </c>
      <c r="H967" s="268"/>
      <c r="I967" s="27">
        <v>4.1399999999999997</v>
      </c>
      <c r="J967" s="269">
        <v>0.22</v>
      </c>
      <c r="K967" s="268"/>
      <c r="L967" s="268"/>
      <c r="M967" s="268"/>
      <c r="N967" s="268"/>
      <c r="O967" s="268"/>
      <c r="P967" s="175">
        <v>4.3600000000000003</v>
      </c>
      <c r="Q967" s="270"/>
      <c r="R967" s="270"/>
      <c r="S967" s="270"/>
      <c r="T967" s="270"/>
      <c r="U967" s="270"/>
    </row>
    <row r="968" spans="1:21" hidden="1" x14ac:dyDescent="0.25">
      <c r="A968" s="273">
        <v>3</v>
      </c>
      <c r="B968" s="274"/>
      <c r="C968" s="271" t="s">
        <v>1342</v>
      </c>
      <c r="D968" s="272"/>
      <c r="E968" s="272"/>
      <c r="F968" s="26" t="s">
        <v>1860</v>
      </c>
      <c r="G968" s="269">
        <v>6.52</v>
      </c>
      <c r="H968" s="268"/>
      <c r="I968" s="27">
        <v>6.52</v>
      </c>
      <c r="J968" s="269">
        <v>0.06</v>
      </c>
      <c r="K968" s="268"/>
      <c r="L968" s="268"/>
      <c r="M968" s="268"/>
      <c r="N968" s="268"/>
      <c r="O968" s="268"/>
      <c r="P968" s="175">
        <v>6.58</v>
      </c>
      <c r="Q968" s="270"/>
      <c r="R968" s="270"/>
      <c r="S968" s="270"/>
      <c r="T968" s="270"/>
      <c r="U968" s="270"/>
    </row>
    <row r="969" spans="1:21" hidden="1" x14ac:dyDescent="0.25">
      <c r="A969" s="273">
        <v>4</v>
      </c>
      <c r="B969" s="274"/>
      <c r="C969" s="271" t="s">
        <v>1348</v>
      </c>
      <c r="D969" s="272"/>
      <c r="E969" s="272"/>
      <c r="F969" s="26" t="s">
        <v>1860</v>
      </c>
      <c r="G969" s="269">
        <v>3.88</v>
      </c>
      <c r="H969" s="268"/>
      <c r="I969" s="27">
        <v>3.88</v>
      </c>
      <c r="J969" s="269">
        <v>0.94</v>
      </c>
      <c r="K969" s="268"/>
      <c r="L969" s="268"/>
      <c r="M969" s="268"/>
      <c r="N969" s="268"/>
      <c r="O969" s="268"/>
      <c r="P969" s="175">
        <v>4.82</v>
      </c>
      <c r="Q969" s="270"/>
      <c r="R969" s="270"/>
      <c r="S969" s="270"/>
      <c r="T969" s="270"/>
      <c r="U969" s="270"/>
    </row>
    <row r="970" spans="1:21" hidden="1" x14ac:dyDescent="0.25">
      <c r="A970" s="279" t="s">
        <v>614</v>
      </c>
      <c r="B970" s="280"/>
      <c r="C970" s="280"/>
      <c r="D970" s="280"/>
      <c r="E970" s="280"/>
      <c r="F970" s="280"/>
      <c r="G970" s="280"/>
      <c r="H970" s="280"/>
      <c r="I970" s="280"/>
      <c r="J970" s="280"/>
      <c r="K970" s="280"/>
      <c r="L970" s="280"/>
      <c r="M970" s="280"/>
      <c r="N970" s="280"/>
      <c r="O970" s="280"/>
      <c r="P970" s="280"/>
      <c r="Q970" s="280"/>
      <c r="R970" s="280"/>
      <c r="S970" s="280"/>
      <c r="T970" s="280"/>
      <c r="U970" s="280"/>
    </row>
    <row r="971" spans="1:21" hidden="1" x14ac:dyDescent="0.25">
      <c r="A971" s="273">
        <v>1</v>
      </c>
      <c r="B971" s="274"/>
      <c r="C971" s="275" t="s">
        <v>1349</v>
      </c>
      <c r="D971" s="276"/>
      <c r="E971" s="276"/>
      <c r="F971" s="28"/>
      <c r="G971" s="277"/>
      <c r="H971" s="277"/>
      <c r="I971" s="29"/>
      <c r="J971" s="277"/>
      <c r="K971" s="277"/>
      <c r="L971" s="277"/>
      <c r="M971" s="277"/>
      <c r="N971" s="277"/>
      <c r="O971" s="277"/>
      <c r="P971" s="278"/>
      <c r="Q971" s="278"/>
      <c r="R971" s="278"/>
      <c r="S971" s="278"/>
      <c r="T971" s="278"/>
      <c r="U971" s="278"/>
    </row>
    <row r="972" spans="1:21" hidden="1" x14ac:dyDescent="0.25">
      <c r="A972" s="281" t="s">
        <v>53</v>
      </c>
      <c r="B972" s="282"/>
      <c r="C972" s="283" t="s">
        <v>1350</v>
      </c>
      <c r="D972" s="284"/>
      <c r="E972" s="284"/>
      <c r="F972" s="30"/>
      <c r="G972" s="268"/>
      <c r="H972" s="268"/>
      <c r="I972" s="31"/>
      <c r="J972" s="268"/>
      <c r="K972" s="268"/>
      <c r="L972" s="268"/>
      <c r="M972" s="268"/>
      <c r="N972" s="268"/>
      <c r="O972" s="268"/>
      <c r="P972" s="270"/>
      <c r="Q972" s="270"/>
      <c r="R972" s="270"/>
      <c r="S972" s="270"/>
      <c r="T972" s="270"/>
      <c r="U972" s="270"/>
    </row>
    <row r="973" spans="1:21" hidden="1" x14ac:dyDescent="0.25">
      <c r="A973" s="264" t="s">
        <v>136</v>
      </c>
      <c r="B973" s="265"/>
      <c r="C973" s="266" t="s">
        <v>1351</v>
      </c>
      <c r="D973" s="267"/>
      <c r="E973" s="267"/>
      <c r="F973" s="32" t="s">
        <v>1860</v>
      </c>
      <c r="G973" s="269">
        <v>5.05</v>
      </c>
      <c r="H973" s="268"/>
      <c r="I973" s="27">
        <v>5.05</v>
      </c>
      <c r="J973" s="269">
        <v>0.85</v>
      </c>
      <c r="K973" s="268"/>
      <c r="L973" s="268"/>
      <c r="M973" s="268"/>
      <c r="N973" s="268"/>
      <c r="O973" s="268"/>
      <c r="P973" s="175">
        <v>5.9</v>
      </c>
      <c r="Q973" s="270"/>
      <c r="R973" s="270"/>
      <c r="S973" s="270"/>
      <c r="T973" s="270"/>
      <c r="U973" s="270"/>
    </row>
    <row r="974" spans="1:21" hidden="1" x14ac:dyDescent="0.25">
      <c r="A974" s="264" t="s">
        <v>144</v>
      </c>
      <c r="B974" s="265"/>
      <c r="C974" s="266" t="s">
        <v>1352</v>
      </c>
      <c r="D974" s="267"/>
      <c r="E974" s="267"/>
      <c r="F974" s="32" t="s">
        <v>1860</v>
      </c>
      <c r="G974" s="269">
        <v>2.5299999999999998</v>
      </c>
      <c r="H974" s="268"/>
      <c r="I974" s="27">
        <v>2.5299999999999998</v>
      </c>
      <c r="J974" s="269">
        <v>0.85</v>
      </c>
      <c r="K974" s="268"/>
      <c r="L974" s="268"/>
      <c r="M974" s="268"/>
      <c r="N974" s="268"/>
      <c r="O974" s="268"/>
      <c r="P974" s="175">
        <v>3.38</v>
      </c>
      <c r="Q974" s="270"/>
      <c r="R974" s="270"/>
      <c r="S974" s="270"/>
      <c r="T974" s="270"/>
      <c r="U974" s="270"/>
    </row>
    <row r="975" spans="1:21" hidden="1" x14ac:dyDescent="0.25">
      <c r="A975" s="264" t="s">
        <v>147</v>
      </c>
      <c r="B975" s="265"/>
      <c r="C975" s="266" t="s">
        <v>1353</v>
      </c>
      <c r="D975" s="267"/>
      <c r="E975" s="267"/>
      <c r="F975" s="32" t="s">
        <v>1860</v>
      </c>
      <c r="G975" s="269">
        <v>3.79</v>
      </c>
      <c r="H975" s="268"/>
      <c r="I975" s="27">
        <v>3.79</v>
      </c>
      <c r="J975" s="269">
        <v>1.61</v>
      </c>
      <c r="K975" s="268"/>
      <c r="L975" s="268"/>
      <c r="M975" s="268"/>
      <c r="N975" s="268"/>
      <c r="O975" s="268"/>
      <c r="P975" s="175">
        <v>5.4</v>
      </c>
      <c r="Q975" s="270"/>
      <c r="R975" s="270"/>
      <c r="S975" s="270"/>
      <c r="T975" s="270"/>
      <c r="U975" s="270"/>
    </row>
    <row r="976" spans="1:21" hidden="1" x14ac:dyDescent="0.25">
      <c r="A976" s="264" t="s">
        <v>150</v>
      </c>
      <c r="B976" s="265"/>
      <c r="C976" s="266" t="s">
        <v>1354</v>
      </c>
      <c r="D976" s="267"/>
      <c r="E976" s="267"/>
      <c r="F976" s="32" t="s">
        <v>1860</v>
      </c>
      <c r="G976" s="269">
        <v>7.58</v>
      </c>
      <c r="H976" s="268"/>
      <c r="I976" s="27">
        <v>7.58</v>
      </c>
      <c r="J976" s="269">
        <v>1.61</v>
      </c>
      <c r="K976" s="268"/>
      <c r="L976" s="268"/>
      <c r="M976" s="268"/>
      <c r="N976" s="268"/>
      <c r="O976" s="268"/>
      <c r="P976" s="175">
        <v>9.19</v>
      </c>
      <c r="Q976" s="270"/>
      <c r="R976" s="270"/>
      <c r="S976" s="270"/>
      <c r="T976" s="270"/>
      <c r="U976" s="270"/>
    </row>
    <row r="977" spans="1:21" hidden="1" x14ac:dyDescent="0.25">
      <c r="A977" s="264" t="s">
        <v>615</v>
      </c>
      <c r="B977" s="265"/>
      <c r="C977" s="266" t="s">
        <v>1355</v>
      </c>
      <c r="D977" s="267"/>
      <c r="E977" s="267"/>
      <c r="F977" s="32" t="s">
        <v>1860</v>
      </c>
      <c r="G977" s="269">
        <v>2.71</v>
      </c>
      <c r="H977" s="268"/>
      <c r="I977" s="27">
        <v>2.71</v>
      </c>
      <c r="J977" s="269">
        <v>0.87</v>
      </c>
      <c r="K977" s="268"/>
      <c r="L977" s="268"/>
      <c r="M977" s="268"/>
      <c r="N977" s="268"/>
      <c r="O977" s="268"/>
      <c r="P977" s="175">
        <v>3.58</v>
      </c>
      <c r="Q977" s="270"/>
      <c r="R977" s="270"/>
      <c r="S977" s="270"/>
      <c r="T977" s="270"/>
      <c r="U977" s="270"/>
    </row>
    <row r="978" spans="1:21" hidden="1" x14ac:dyDescent="0.25">
      <c r="A978" s="264" t="s">
        <v>616</v>
      </c>
      <c r="B978" s="265"/>
      <c r="C978" s="266" t="s">
        <v>1356</v>
      </c>
      <c r="D978" s="267"/>
      <c r="E978" s="267"/>
      <c r="F978" s="32" t="s">
        <v>1860</v>
      </c>
      <c r="G978" s="269">
        <v>6.32</v>
      </c>
      <c r="H978" s="268"/>
      <c r="I978" s="27">
        <v>6.32</v>
      </c>
      <c r="J978" s="269">
        <v>1.61</v>
      </c>
      <c r="K978" s="268"/>
      <c r="L978" s="268"/>
      <c r="M978" s="268"/>
      <c r="N978" s="268"/>
      <c r="O978" s="268"/>
      <c r="P978" s="175">
        <v>7.93</v>
      </c>
      <c r="Q978" s="270"/>
      <c r="R978" s="270"/>
      <c r="S978" s="270"/>
      <c r="T978" s="270"/>
      <c r="U978" s="270"/>
    </row>
    <row r="979" spans="1:21" hidden="1" x14ac:dyDescent="0.25">
      <c r="A979" s="264" t="s">
        <v>617</v>
      </c>
      <c r="B979" s="265"/>
      <c r="C979" s="266" t="s">
        <v>1357</v>
      </c>
      <c r="D979" s="267"/>
      <c r="E979" s="267"/>
      <c r="F979" s="32" t="s">
        <v>1860</v>
      </c>
      <c r="G979" s="269">
        <v>3.79</v>
      </c>
      <c r="H979" s="268"/>
      <c r="I979" s="27">
        <v>3.79</v>
      </c>
      <c r="J979" s="269">
        <v>0.87</v>
      </c>
      <c r="K979" s="268"/>
      <c r="L979" s="268"/>
      <c r="M979" s="268"/>
      <c r="N979" s="268"/>
      <c r="O979" s="268"/>
      <c r="P979" s="175">
        <v>4.66</v>
      </c>
      <c r="Q979" s="270"/>
      <c r="R979" s="270"/>
      <c r="S979" s="270"/>
      <c r="T979" s="270"/>
      <c r="U979" s="270"/>
    </row>
    <row r="980" spans="1:21" hidden="1" x14ac:dyDescent="0.25">
      <c r="A980" s="264" t="s">
        <v>618</v>
      </c>
      <c r="B980" s="265"/>
      <c r="C980" s="266" t="s">
        <v>1358</v>
      </c>
      <c r="D980" s="267"/>
      <c r="E980" s="267"/>
      <c r="F980" s="32" t="s">
        <v>1860</v>
      </c>
      <c r="G980" s="269">
        <v>5.05</v>
      </c>
      <c r="H980" s="268"/>
      <c r="I980" s="27">
        <v>5.05</v>
      </c>
      <c r="J980" s="269">
        <v>2.0299999999999998</v>
      </c>
      <c r="K980" s="268"/>
      <c r="L980" s="268"/>
      <c r="M980" s="268"/>
      <c r="N980" s="268"/>
      <c r="O980" s="268"/>
      <c r="P980" s="175">
        <v>7.08</v>
      </c>
      <c r="Q980" s="270"/>
      <c r="R980" s="270"/>
      <c r="S980" s="270"/>
      <c r="T980" s="270"/>
      <c r="U980" s="270"/>
    </row>
    <row r="981" spans="1:21" hidden="1" x14ac:dyDescent="0.25">
      <c r="A981" s="264" t="s">
        <v>619</v>
      </c>
      <c r="B981" s="265"/>
      <c r="C981" s="266" t="s">
        <v>1359</v>
      </c>
      <c r="D981" s="267"/>
      <c r="E981" s="267"/>
      <c r="F981" s="32" t="s">
        <v>1860</v>
      </c>
      <c r="G981" s="269">
        <v>5.05</v>
      </c>
      <c r="H981" s="268"/>
      <c r="I981" s="27">
        <v>5.05</v>
      </c>
      <c r="J981" s="268"/>
      <c r="K981" s="268"/>
      <c r="L981" s="268"/>
      <c r="M981" s="268"/>
      <c r="N981" s="268"/>
      <c r="O981" s="268"/>
      <c r="P981" s="175">
        <v>5.05</v>
      </c>
      <c r="Q981" s="270"/>
      <c r="R981" s="270"/>
      <c r="S981" s="270"/>
      <c r="T981" s="270"/>
      <c r="U981" s="270"/>
    </row>
    <row r="982" spans="1:21" hidden="1" x14ac:dyDescent="0.25">
      <c r="A982" s="281" t="s">
        <v>54</v>
      </c>
      <c r="B982" s="282"/>
      <c r="C982" s="283" t="s">
        <v>1360</v>
      </c>
      <c r="D982" s="284"/>
      <c r="E982" s="284"/>
      <c r="F982" s="30"/>
      <c r="G982" s="268"/>
      <c r="H982" s="268"/>
      <c r="I982" s="31"/>
      <c r="J982" s="268"/>
      <c r="K982" s="268"/>
      <c r="L982" s="268"/>
      <c r="M982" s="268"/>
      <c r="N982" s="268"/>
      <c r="O982" s="268"/>
      <c r="P982" s="270"/>
      <c r="Q982" s="270"/>
      <c r="R982" s="270"/>
      <c r="S982" s="270"/>
      <c r="T982" s="270"/>
      <c r="U982" s="270"/>
    </row>
    <row r="983" spans="1:21" hidden="1" x14ac:dyDescent="0.25">
      <c r="A983" s="264" t="s">
        <v>153</v>
      </c>
      <c r="B983" s="265"/>
      <c r="C983" s="266" t="s">
        <v>1361</v>
      </c>
      <c r="D983" s="267"/>
      <c r="E983" s="267"/>
      <c r="F983" s="32" t="s">
        <v>1860</v>
      </c>
      <c r="G983" s="269">
        <v>5.27</v>
      </c>
      <c r="H983" s="268"/>
      <c r="I983" s="27">
        <v>5.27</v>
      </c>
      <c r="J983" s="269">
        <v>0.51</v>
      </c>
      <c r="K983" s="268"/>
      <c r="L983" s="268"/>
      <c r="M983" s="268"/>
      <c r="N983" s="268"/>
      <c r="O983" s="268"/>
      <c r="P983" s="175">
        <v>5.78</v>
      </c>
      <c r="Q983" s="270"/>
      <c r="R983" s="270"/>
      <c r="S983" s="270"/>
      <c r="T983" s="270"/>
      <c r="U983" s="270"/>
    </row>
    <row r="984" spans="1:21" hidden="1" x14ac:dyDescent="0.25">
      <c r="A984" s="264" t="s">
        <v>432</v>
      </c>
      <c r="B984" s="265"/>
      <c r="C984" s="266" t="s">
        <v>1879</v>
      </c>
      <c r="D984" s="267"/>
      <c r="E984" s="267"/>
      <c r="F984" s="32" t="s">
        <v>1860</v>
      </c>
      <c r="G984" s="269">
        <v>6.59</v>
      </c>
      <c r="H984" s="268"/>
      <c r="I984" s="27">
        <v>6.59</v>
      </c>
      <c r="J984" s="269">
        <v>2.0299999999999998</v>
      </c>
      <c r="K984" s="268"/>
      <c r="L984" s="268"/>
      <c r="M984" s="268"/>
      <c r="N984" s="268"/>
      <c r="O984" s="268"/>
      <c r="P984" s="175">
        <v>8.6199999999999992</v>
      </c>
      <c r="Q984" s="270"/>
      <c r="R984" s="270"/>
      <c r="S984" s="270"/>
      <c r="T984" s="270"/>
      <c r="U984" s="270"/>
    </row>
    <row r="985" spans="1:21" hidden="1" x14ac:dyDescent="0.25">
      <c r="A985" s="264" t="s">
        <v>620</v>
      </c>
      <c r="B985" s="265"/>
      <c r="C985" s="266" t="s">
        <v>1880</v>
      </c>
      <c r="D985" s="267"/>
      <c r="E985" s="267"/>
      <c r="F985" s="32" t="s">
        <v>1860</v>
      </c>
      <c r="G985" s="269">
        <v>5.27</v>
      </c>
      <c r="H985" s="268"/>
      <c r="I985" s="27">
        <v>5.27</v>
      </c>
      <c r="J985" s="269">
        <v>2.0299999999999998</v>
      </c>
      <c r="K985" s="268"/>
      <c r="L985" s="268"/>
      <c r="M985" s="268"/>
      <c r="N985" s="268"/>
      <c r="O985" s="268"/>
      <c r="P985" s="175">
        <v>7.3</v>
      </c>
      <c r="Q985" s="270"/>
      <c r="R985" s="270"/>
      <c r="S985" s="270"/>
      <c r="T985" s="270"/>
      <c r="U985" s="270"/>
    </row>
    <row r="986" spans="1:21" hidden="1" x14ac:dyDescent="0.25">
      <c r="A986" s="264" t="s">
        <v>621</v>
      </c>
      <c r="B986" s="265"/>
      <c r="C986" s="266" t="s">
        <v>1881</v>
      </c>
      <c r="D986" s="267"/>
      <c r="E986" s="267"/>
      <c r="F986" s="32" t="s">
        <v>1860</v>
      </c>
      <c r="G986" s="269">
        <v>5.27</v>
      </c>
      <c r="H986" s="268"/>
      <c r="I986" s="27">
        <v>5.27</v>
      </c>
      <c r="J986" s="269">
        <v>2.0299999999999998</v>
      </c>
      <c r="K986" s="268"/>
      <c r="L986" s="268"/>
      <c r="M986" s="268"/>
      <c r="N986" s="268"/>
      <c r="O986" s="268"/>
      <c r="P986" s="175">
        <v>7.3</v>
      </c>
      <c r="Q986" s="270"/>
      <c r="R986" s="270"/>
      <c r="S986" s="270"/>
      <c r="T986" s="270"/>
      <c r="U986" s="270"/>
    </row>
    <row r="987" spans="1:21" hidden="1" x14ac:dyDescent="0.25">
      <c r="A987" s="279" t="s">
        <v>622</v>
      </c>
      <c r="B987" s="280"/>
      <c r="C987" s="280"/>
      <c r="D987" s="280"/>
      <c r="E987" s="280"/>
      <c r="F987" s="280"/>
      <c r="G987" s="280"/>
      <c r="H987" s="280"/>
      <c r="I987" s="280"/>
      <c r="J987" s="280"/>
      <c r="K987" s="280"/>
      <c r="L987" s="280"/>
      <c r="M987" s="280"/>
      <c r="N987" s="280"/>
      <c r="O987" s="280"/>
      <c r="P987" s="280"/>
      <c r="Q987" s="280"/>
      <c r="R987" s="280"/>
      <c r="S987" s="280"/>
      <c r="T987" s="280"/>
      <c r="U987" s="280"/>
    </row>
    <row r="988" spans="1:21" hidden="1" x14ac:dyDescent="0.25">
      <c r="A988" s="273">
        <v>1</v>
      </c>
      <c r="B988" s="274"/>
      <c r="C988" s="275" t="s">
        <v>1362</v>
      </c>
      <c r="D988" s="276"/>
      <c r="E988" s="276"/>
      <c r="F988" s="28"/>
      <c r="G988" s="277"/>
      <c r="H988" s="277"/>
      <c r="I988" s="29"/>
      <c r="J988" s="277"/>
      <c r="K988" s="277"/>
      <c r="L988" s="277"/>
      <c r="M988" s="277"/>
      <c r="N988" s="277"/>
      <c r="O988" s="277"/>
      <c r="P988" s="278"/>
      <c r="Q988" s="278"/>
      <c r="R988" s="278"/>
      <c r="S988" s="278"/>
      <c r="T988" s="278"/>
      <c r="U988" s="278"/>
    </row>
    <row r="989" spans="1:21" hidden="1" x14ac:dyDescent="0.25">
      <c r="A989" s="264" t="s">
        <v>53</v>
      </c>
      <c r="B989" s="265"/>
      <c r="C989" s="266" t="s">
        <v>1363</v>
      </c>
      <c r="D989" s="267"/>
      <c r="E989" s="267"/>
      <c r="F989" s="32" t="s">
        <v>1824</v>
      </c>
      <c r="G989" s="269">
        <v>4.96</v>
      </c>
      <c r="H989" s="268"/>
      <c r="I989" s="27">
        <v>5.96</v>
      </c>
      <c r="J989" s="268"/>
      <c r="K989" s="268"/>
      <c r="L989" s="268"/>
      <c r="M989" s="268"/>
      <c r="N989" s="268"/>
      <c r="O989" s="268"/>
      <c r="P989" s="175">
        <v>5.96</v>
      </c>
      <c r="Q989" s="270"/>
      <c r="R989" s="270"/>
      <c r="S989" s="270"/>
      <c r="T989" s="270"/>
      <c r="U989" s="270"/>
    </row>
    <row r="990" spans="1:21" hidden="1" x14ac:dyDescent="0.25">
      <c r="A990" s="264" t="s">
        <v>54</v>
      </c>
      <c r="B990" s="265"/>
      <c r="C990" s="266" t="s">
        <v>1364</v>
      </c>
      <c r="D990" s="267"/>
      <c r="E990" s="267"/>
      <c r="F990" s="32" t="s">
        <v>1824</v>
      </c>
      <c r="G990" s="269">
        <v>4.46</v>
      </c>
      <c r="H990" s="268"/>
      <c r="I990" s="27">
        <v>5.35</v>
      </c>
      <c r="J990" s="268"/>
      <c r="K990" s="268"/>
      <c r="L990" s="268"/>
      <c r="M990" s="268"/>
      <c r="N990" s="268"/>
      <c r="O990" s="268"/>
      <c r="P990" s="175">
        <v>5.35</v>
      </c>
      <c r="Q990" s="270"/>
      <c r="R990" s="270"/>
      <c r="S990" s="270"/>
      <c r="T990" s="270"/>
      <c r="U990" s="270"/>
    </row>
    <row r="991" spans="1:21" hidden="1" x14ac:dyDescent="0.25">
      <c r="A991" s="264" t="s">
        <v>55</v>
      </c>
      <c r="B991" s="265"/>
      <c r="C991" s="266" t="s">
        <v>1365</v>
      </c>
      <c r="D991" s="267"/>
      <c r="E991" s="267"/>
      <c r="F991" s="32" t="s">
        <v>1824</v>
      </c>
      <c r="G991" s="269">
        <v>11.1</v>
      </c>
      <c r="H991" s="268"/>
      <c r="I991" s="27">
        <v>13.32</v>
      </c>
      <c r="J991" s="268"/>
      <c r="K991" s="268"/>
      <c r="L991" s="268"/>
      <c r="M991" s="268"/>
      <c r="N991" s="268"/>
      <c r="O991" s="268"/>
      <c r="P991" s="175">
        <v>13.32</v>
      </c>
      <c r="Q991" s="270"/>
      <c r="R991" s="270"/>
      <c r="S991" s="270"/>
      <c r="T991" s="270"/>
      <c r="U991" s="270"/>
    </row>
    <row r="992" spans="1:21" x14ac:dyDescent="0.25">
      <c r="A992" s="279" t="s">
        <v>623</v>
      </c>
      <c r="B992" s="280"/>
      <c r="C992" s="280"/>
      <c r="D992" s="280"/>
      <c r="E992" s="280"/>
      <c r="F992" s="280"/>
      <c r="G992" s="280"/>
      <c r="H992" s="280"/>
      <c r="I992" s="280"/>
      <c r="J992" s="280"/>
      <c r="K992" s="280"/>
      <c r="L992" s="280"/>
      <c r="M992" s="280"/>
      <c r="N992" s="280"/>
      <c r="O992" s="280"/>
      <c r="P992" s="280"/>
      <c r="Q992" s="280"/>
      <c r="R992" s="280"/>
      <c r="S992" s="280"/>
      <c r="T992" s="280"/>
      <c r="U992" s="280"/>
    </row>
    <row r="993" spans="1:21" x14ac:dyDescent="0.25">
      <c r="A993" s="287">
        <v>1</v>
      </c>
      <c r="B993" s="288"/>
      <c r="C993" s="275" t="s">
        <v>1366</v>
      </c>
      <c r="D993" s="276"/>
      <c r="E993" s="276"/>
      <c r="F993" s="28"/>
      <c r="G993" s="277"/>
      <c r="H993" s="277"/>
      <c r="I993" s="29"/>
      <c r="J993" s="277"/>
      <c r="K993" s="277"/>
      <c r="L993" s="277"/>
      <c r="M993" s="277"/>
      <c r="N993" s="277"/>
      <c r="O993" s="277"/>
      <c r="P993" s="278"/>
      <c r="Q993" s="278"/>
      <c r="R993" s="278"/>
      <c r="S993" s="278"/>
      <c r="T993" s="278"/>
      <c r="U993" s="278"/>
    </row>
    <row r="994" spans="1:21" x14ac:dyDescent="0.25">
      <c r="A994" s="281" t="s">
        <v>53</v>
      </c>
      <c r="B994" s="282"/>
      <c r="C994" s="283" t="s">
        <v>1367</v>
      </c>
      <c r="D994" s="284"/>
      <c r="E994" s="284"/>
      <c r="F994" s="30"/>
      <c r="G994" s="268"/>
      <c r="H994" s="268"/>
      <c r="I994" s="31"/>
      <c r="J994" s="268"/>
      <c r="K994" s="268"/>
      <c r="L994" s="268"/>
      <c r="M994" s="268"/>
      <c r="N994" s="268"/>
      <c r="O994" s="268"/>
      <c r="P994" s="270"/>
      <c r="Q994" s="270"/>
      <c r="R994" s="270"/>
      <c r="S994" s="270"/>
      <c r="T994" s="270"/>
      <c r="U994" s="270"/>
    </row>
    <row r="995" spans="1:21" ht="51" customHeight="1" x14ac:dyDescent="0.25">
      <c r="A995" s="264" t="s">
        <v>136</v>
      </c>
      <c r="B995" s="265"/>
      <c r="C995" s="266" t="s">
        <v>1368</v>
      </c>
      <c r="D995" s="267"/>
      <c r="E995" s="267"/>
      <c r="F995" s="32" t="s">
        <v>1820</v>
      </c>
      <c r="G995" s="269">
        <v>4.8</v>
      </c>
      <c r="H995" s="268"/>
      <c r="I995" s="27">
        <v>5.75</v>
      </c>
      <c r="J995" s="268"/>
      <c r="K995" s="268"/>
      <c r="L995" s="268"/>
      <c r="M995" s="268"/>
      <c r="N995" s="268"/>
      <c r="O995" s="268"/>
      <c r="P995" s="175">
        <v>5.75</v>
      </c>
      <c r="Q995" s="270"/>
      <c r="R995" s="270"/>
      <c r="S995" s="270"/>
      <c r="T995" s="270"/>
      <c r="U995" s="270"/>
    </row>
    <row r="996" spans="1:21" ht="54.75" customHeight="1" x14ac:dyDescent="0.25">
      <c r="A996" s="264" t="s">
        <v>144</v>
      </c>
      <c r="B996" s="265"/>
      <c r="C996" s="266" t="s">
        <v>1369</v>
      </c>
      <c r="D996" s="267"/>
      <c r="E996" s="267"/>
      <c r="F996" s="32" t="s">
        <v>1820</v>
      </c>
      <c r="G996" s="269">
        <v>4.9000000000000004</v>
      </c>
      <c r="H996" s="268"/>
      <c r="I996" s="27">
        <v>5.88</v>
      </c>
      <c r="J996" s="268"/>
      <c r="K996" s="268"/>
      <c r="L996" s="268"/>
      <c r="M996" s="268"/>
      <c r="N996" s="268"/>
      <c r="O996" s="268"/>
      <c r="P996" s="175">
        <v>5.88</v>
      </c>
      <c r="Q996" s="270"/>
      <c r="R996" s="270"/>
      <c r="S996" s="270"/>
      <c r="T996" s="270"/>
      <c r="U996" s="270"/>
    </row>
    <row r="997" spans="1:21" ht="52.5" customHeight="1" x14ac:dyDescent="0.25">
      <c r="A997" s="264" t="s">
        <v>147</v>
      </c>
      <c r="B997" s="265"/>
      <c r="C997" s="266" t="s">
        <v>1370</v>
      </c>
      <c r="D997" s="267"/>
      <c r="E997" s="267"/>
      <c r="F997" s="32" t="s">
        <v>1820</v>
      </c>
      <c r="G997" s="269">
        <v>5.13</v>
      </c>
      <c r="H997" s="268"/>
      <c r="I997" s="27">
        <v>6.16</v>
      </c>
      <c r="J997" s="268"/>
      <c r="K997" s="268"/>
      <c r="L997" s="268"/>
      <c r="M997" s="268"/>
      <c r="N997" s="268"/>
      <c r="O997" s="268"/>
      <c r="P997" s="175">
        <v>6.16</v>
      </c>
      <c r="Q997" s="270"/>
      <c r="R997" s="270"/>
      <c r="S997" s="270"/>
      <c r="T997" s="270"/>
      <c r="U997" s="270"/>
    </row>
    <row r="998" spans="1:21" ht="53.25" customHeight="1" x14ac:dyDescent="0.25">
      <c r="A998" s="264" t="s">
        <v>150</v>
      </c>
      <c r="B998" s="265"/>
      <c r="C998" s="266" t="s">
        <v>1371</v>
      </c>
      <c r="D998" s="267"/>
      <c r="E998" s="267"/>
      <c r="F998" s="32" t="s">
        <v>1820</v>
      </c>
      <c r="G998" s="269">
        <v>4.95</v>
      </c>
      <c r="H998" s="268"/>
      <c r="I998" s="27">
        <v>5.94</v>
      </c>
      <c r="J998" s="268"/>
      <c r="K998" s="268"/>
      <c r="L998" s="268"/>
      <c r="M998" s="268"/>
      <c r="N998" s="268"/>
      <c r="O998" s="268"/>
      <c r="P998" s="175">
        <v>5.94</v>
      </c>
      <c r="Q998" s="270"/>
      <c r="R998" s="270"/>
      <c r="S998" s="270"/>
      <c r="T998" s="270"/>
      <c r="U998" s="270"/>
    </row>
    <row r="999" spans="1:21" hidden="1" x14ac:dyDescent="0.25">
      <c r="A999" s="281" t="s">
        <v>54</v>
      </c>
      <c r="B999" s="282"/>
      <c r="C999" s="283" t="s">
        <v>1372</v>
      </c>
      <c r="D999" s="284"/>
      <c r="E999" s="284"/>
      <c r="F999" s="30"/>
      <c r="G999" s="268"/>
      <c r="H999" s="268"/>
      <c r="I999" s="31"/>
      <c r="J999" s="268"/>
      <c r="K999" s="268"/>
      <c r="L999" s="268"/>
      <c r="M999" s="268"/>
      <c r="N999" s="268"/>
      <c r="O999" s="268"/>
      <c r="P999" s="270"/>
      <c r="Q999" s="270"/>
      <c r="R999" s="270"/>
      <c r="S999" s="270"/>
      <c r="T999" s="270"/>
      <c r="U999" s="270"/>
    </row>
    <row r="1000" spans="1:21" ht="22.5" hidden="1" x14ac:dyDescent="0.25">
      <c r="A1000" s="264" t="s">
        <v>153</v>
      </c>
      <c r="B1000" s="265"/>
      <c r="C1000" s="266" t="s">
        <v>1373</v>
      </c>
      <c r="D1000" s="267"/>
      <c r="E1000" s="267"/>
      <c r="F1000" s="32" t="s">
        <v>1820</v>
      </c>
      <c r="G1000" s="269">
        <v>4.91</v>
      </c>
      <c r="H1000" s="268"/>
      <c r="I1000" s="27">
        <v>5.89</v>
      </c>
      <c r="J1000" s="268"/>
      <c r="K1000" s="268"/>
      <c r="L1000" s="268"/>
      <c r="M1000" s="268"/>
      <c r="N1000" s="268"/>
      <c r="O1000" s="268"/>
      <c r="P1000" s="175">
        <v>5.89</v>
      </c>
      <c r="Q1000" s="270"/>
      <c r="R1000" s="270"/>
      <c r="S1000" s="270"/>
      <c r="T1000" s="270"/>
      <c r="U1000" s="270"/>
    </row>
    <row r="1001" spans="1:21" hidden="1" x14ac:dyDescent="0.25">
      <c r="A1001" s="281" t="s">
        <v>55</v>
      </c>
      <c r="B1001" s="282"/>
      <c r="C1001" s="283" t="s">
        <v>1374</v>
      </c>
      <c r="D1001" s="284"/>
      <c r="E1001" s="284"/>
      <c r="F1001" s="30"/>
      <c r="G1001" s="268"/>
      <c r="H1001" s="268"/>
      <c r="I1001" s="31"/>
      <c r="J1001" s="268"/>
      <c r="K1001" s="268"/>
      <c r="L1001" s="268"/>
      <c r="M1001" s="268"/>
      <c r="N1001" s="268"/>
      <c r="O1001" s="268"/>
      <c r="P1001" s="270"/>
      <c r="Q1001" s="270"/>
      <c r="R1001" s="270"/>
      <c r="S1001" s="270"/>
      <c r="T1001" s="270"/>
      <c r="U1001" s="270"/>
    </row>
    <row r="1002" spans="1:21" ht="22.5" hidden="1" x14ac:dyDescent="0.25">
      <c r="A1002" s="264" t="s">
        <v>157</v>
      </c>
      <c r="B1002" s="265"/>
      <c r="C1002" s="266" t="s">
        <v>1375</v>
      </c>
      <c r="D1002" s="267"/>
      <c r="E1002" s="267"/>
      <c r="F1002" s="32" t="s">
        <v>1820</v>
      </c>
      <c r="G1002" s="269">
        <v>4.3</v>
      </c>
      <c r="H1002" s="268"/>
      <c r="I1002" s="27">
        <v>5.16</v>
      </c>
      <c r="J1002" s="268"/>
      <c r="K1002" s="268"/>
      <c r="L1002" s="268"/>
      <c r="M1002" s="268"/>
      <c r="N1002" s="268"/>
      <c r="O1002" s="268"/>
      <c r="P1002" s="175">
        <v>5.16</v>
      </c>
      <c r="Q1002" s="270"/>
      <c r="R1002" s="270"/>
      <c r="S1002" s="270"/>
      <c r="T1002" s="270"/>
      <c r="U1002" s="270"/>
    </row>
    <row r="1003" spans="1:21" hidden="1" x14ac:dyDescent="0.25">
      <c r="A1003" s="281" t="s">
        <v>56</v>
      </c>
      <c r="B1003" s="282"/>
      <c r="C1003" s="283" t="s">
        <v>1376</v>
      </c>
      <c r="D1003" s="284"/>
      <c r="E1003" s="284"/>
      <c r="F1003" s="30"/>
      <c r="G1003" s="268"/>
      <c r="H1003" s="268"/>
      <c r="I1003" s="31"/>
      <c r="J1003" s="268"/>
      <c r="K1003" s="268"/>
      <c r="L1003" s="268"/>
      <c r="M1003" s="268"/>
      <c r="N1003" s="268"/>
      <c r="O1003" s="268"/>
      <c r="P1003" s="270"/>
      <c r="Q1003" s="270"/>
      <c r="R1003" s="270"/>
      <c r="S1003" s="270"/>
      <c r="T1003" s="270"/>
      <c r="U1003" s="270"/>
    </row>
    <row r="1004" spans="1:21" ht="22.5" hidden="1" x14ac:dyDescent="0.25">
      <c r="A1004" s="264" t="s">
        <v>178</v>
      </c>
      <c r="B1004" s="265"/>
      <c r="C1004" s="266" t="s">
        <v>1377</v>
      </c>
      <c r="D1004" s="267"/>
      <c r="E1004" s="267"/>
      <c r="F1004" s="32" t="s">
        <v>1820</v>
      </c>
      <c r="G1004" s="269">
        <v>6.82</v>
      </c>
      <c r="H1004" s="268"/>
      <c r="I1004" s="27">
        <v>8.19</v>
      </c>
      <c r="J1004" s="268"/>
      <c r="K1004" s="268"/>
      <c r="L1004" s="268"/>
      <c r="M1004" s="268"/>
      <c r="N1004" s="268"/>
      <c r="O1004" s="268"/>
      <c r="P1004" s="175">
        <v>8.19</v>
      </c>
      <c r="Q1004" s="270"/>
      <c r="R1004" s="270"/>
      <c r="S1004" s="270"/>
      <c r="T1004" s="270"/>
      <c r="U1004" s="270"/>
    </row>
    <row r="1005" spans="1:21" hidden="1" x14ac:dyDescent="0.25">
      <c r="A1005" s="281" t="s">
        <v>57</v>
      </c>
      <c r="B1005" s="282"/>
      <c r="C1005" s="283" t="s">
        <v>1378</v>
      </c>
      <c r="D1005" s="284"/>
      <c r="E1005" s="284"/>
      <c r="F1005" s="30"/>
      <c r="G1005" s="268"/>
      <c r="H1005" s="268"/>
      <c r="I1005" s="31"/>
      <c r="J1005" s="268"/>
      <c r="K1005" s="268"/>
      <c r="L1005" s="268"/>
      <c r="M1005" s="268"/>
      <c r="N1005" s="268"/>
      <c r="O1005" s="268"/>
      <c r="P1005" s="270"/>
      <c r="Q1005" s="270"/>
      <c r="R1005" s="270"/>
      <c r="S1005" s="270"/>
      <c r="T1005" s="270"/>
      <c r="U1005" s="270"/>
    </row>
    <row r="1006" spans="1:21" ht="22.5" hidden="1" x14ac:dyDescent="0.25">
      <c r="A1006" s="264" t="s">
        <v>181</v>
      </c>
      <c r="B1006" s="265"/>
      <c r="C1006" s="266" t="s">
        <v>1379</v>
      </c>
      <c r="D1006" s="267"/>
      <c r="E1006" s="267"/>
      <c r="F1006" s="32" t="s">
        <v>1820</v>
      </c>
      <c r="G1006" s="269">
        <v>7.1</v>
      </c>
      <c r="H1006" s="268"/>
      <c r="I1006" s="27">
        <v>8.52</v>
      </c>
      <c r="J1006" s="268"/>
      <c r="K1006" s="268"/>
      <c r="L1006" s="268"/>
      <c r="M1006" s="268"/>
      <c r="N1006" s="268"/>
      <c r="O1006" s="268"/>
      <c r="P1006" s="175">
        <v>8.52</v>
      </c>
      <c r="Q1006" s="270"/>
      <c r="R1006" s="270"/>
      <c r="S1006" s="270"/>
      <c r="T1006" s="270"/>
      <c r="U1006" s="270"/>
    </row>
    <row r="1007" spans="1:21" hidden="1" x14ac:dyDescent="0.25">
      <c r="A1007" s="281" t="s">
        <v>58</v>
      </c>
      <c r="B1007" s="282"/>
      <c r="C1007" s="283" t="s">
        <v>1380</v>
      </c>
      <c r="D1007" s="284"/>
      <c r="E1007" s="284"/>
      <c r="F1007" s="30"/>
      <c r="G1007" s="268"/>
      <c r="H1007" s="268"/>
      <c r="I1007" s="31"/>
      <c r="J1007" s="268"/>
      <c r="K1007" s="268"/>
      <c r="L1007" s="268"/>
      <c r="M1007" s="268"/>
      <c r="N1007" s="268"/>
      <c r="O1007" s="268"/>
      <c r="P1007" s="270"/>
      <c r="Q1007" s="270"/>
      <c r="R1007" s="270"/>
      <c r="S1007" s="270"/>
      <c r="T1007" s="270"/>
      <c r="U1007" s="270"/>
    </row>
    <row r="1008" spans="1:21" ht="22.5" hidden="1" x14ac:dyDescent="0.25">
      <c r="A1008" s="264" t="s">
        <v>122</v>
      </c>
      <c r="B1008" s="265"/>
      <c r="C1008" s="266" t="s">
        <v>1381</v>
      </c>
      <c r="D1008" s="267"/>
      <c r="E1008" s="267"/>
      <c r="F1008" s="32" t="s">
        <v>1820</v>
      </c>
      <c r="G1008" s="269">
        <v>7.4</v>
      </c>
      <c r="H1008" s="268"/>
      <c r="I1008" s="27">
        <v>8.8800000000000008</v>
      </c>
      <c r="J1008" s="268"/>
      <c r="K1008" s="268"/>
      <c r="L1008" s="268"/>
      <c r="M1008" s="268"/>
      <c r="N1008" s="268"/>
      <c r="O1008" s="268"/>
      <c r="P1008" s="175">
        <v>8.8800000000000008</v>
      </c>
      <c r="Q1008" s="270"/>
      <c r="R1008" s="270"/>
      <c r="S1008" s="270"/>
      <c r="T1008" s="270"/>
      <c r="U1008" s="270"/>
    </row>
    <row r="1009" spans="1:21" hidden="1" x14ac:dyDescent="0.25">
      <c r="A1009" s="281" t="s">
        <v>59</v>
      </c>
      <c r="B1009" s="282"/>
      <c r="C1009" s="283" t="s">
        <v>1382</v>
      </c>
      <c r="D1009" s="284"/>
      <c r="E1009" s="284"/>
      <c r="F1009" s="30"/>
      <c r="G1009" s="268"/>
      <c r="H1009" s="268"/>
      <c r="I1009" s="31"/>
      <c r="J1009" s="268"/>
      <c r="K1009" s="268"/>
      <c r="L1009" s="268"/>
      <c r="M1009" s="268"/>
      <c r="N1009" s="268"/>
      <c r="O1009" s="268"/>
      <c r="P1009" s="270"/>
      <c r="Q1009" s="270"/>
      <c r="R1009" s="270"/>
      <c r="S1009" s="270"/>
      <c r="T1009" s="270"/>
      <c r="U1009" s="270"/>
    </row>
    <row r="1010" spans="1:21" ht="22.5" hidden="1" x14ac:dyDescent="0.25">
      <c r="A1010" s="264" t="s">
        <v>127</v>
      </c>
      <c r="B1010" s="265"/>
      <c r="C1010" s="266" t="s">
        <v>1383</v>
      </c>
      <c r="D1010" s="267"/>
      <c r="E1010" s="267"/>
      <c r="F1010" s="32" t="s">
        <v>1820</v>
      </c>
      <c r="G1010" s="269">
        <v>6.2</v>
      </c>
      <c r="H1010" s="268"/>
      <c r="I1010" s="27">
        <v>7.44</v>
      </c>
      <c r="J1010" s="268"/>
      <c r="K1010" s="268"/>
      <c r="L1010" s="268"/>
      <c r="M1010" s="268"/>
      <c r="N1010" s="268"/>
      <c r="O1010" s="268"/>
      <c r="P1010" s="175">
        <v>7.44</v>
      </c>
      <c r="Q1010" s="270"/>
      <c r="R1010" s="270"/>
      <c r="S1010" s="270"/>
      <c r="T1010" s="270"/>
      <c r="U1010" s="270"/>
    </row>
    <row r="1011" spans="1:21" hidden="1" x14ac:dyDescent="0.25">
      <c r="A1011" s="281" t="s">
        <v>60</v>
      </c>
      <c r="B1011" s="282"/>
      <c r="C1011" s="283" t="s">
        <v>1384</v>
      </c>
      <c r="D1011" s="284"/>
      <c r="E1011" s="284"/>
      <c r="F1011" s="30"/>
      <c r="G1011" s="268"/>
      <c r="H1011" s="268"/>
      <c r="I1011" s="31"/>
      <c r="J1011" s="268"/>
      <c r="K1011" s="268"/>
      <c r="L1011" s="268"/>
      <c r="M1011" s="268"/>
      <c r="N1011" s="268"/>
      <c r="O1011" s="268"/>
      <c r="P1011" s="270"/>
      <c r="Q1011" s="270"/>
      <c r="R1011" s="270"/>
      <c r="S1011" s="270"/>
      <c r="T1011" s="270"/>
      <c r="U1011" s="270"/>
    </row>
    <row r="1012" spans="1:21" ht="22.5" hidden="1" x14ac:dyDescent="0.25">
      <c r="A1012" s="264" t="s">
        <v>440</v>
      </c>
      <c r="B1012" s="265"/>
      <c r="C1012" s="266" t="s">
        <v>1385</v>
      </c>
      <c r="D1012" s="267"/>
      <c r="E1012" s="267"/>
      <c r="F1012" s="32" t="s">
        <v>1820</v>
      </c>
      <c r="G1012" s="269">
        <v>6.35</v>
      </c>
      <c r="H1012" s="268"/>
      <c r="I1012" s="27">
        <v>7.62</v>
      </c>
      <c r="J1012" s="268"/>
      <c r="K1012" s="268"/>
      <c r="L1012" s="268"/>
      <c r="M1012" s="268"/>
      <c r="N1012" s="268"/>
      <c r="O1012" s="268"/>
      <c r="P1012" s="175">
        <v>7.62</v>
      </c>
      <c r="Q1012" s="270"/>
      <c r="R1012" s="270"/>
      <c r="S1012" s="270"/>
      <c r="T1012" s="270"/>
      <c r="U1012" s="270"/>
    </row>
    <row r="1013" spans="1:21" hidden="1" x14ac:dyDescent="0.25">
      <c r="A1013" s="279" t="s">
        <v>624</v>
      </c>
      <c r="B1013" s="280"/>
      <c r="C1013" s="280"/>
      <c r="D1013" s="280"/>
      <c r="E1013" s="280"/>
      <c r="F1013" s="280"/>
      <c r="G1013" s="280"/>
      <c r="H1013" s="280"/>
      <c r="I1013" s="280"/>
      <c r="J1013" s="280"/>
      <c r="K1013" s="280"/>
      <c r="L1013" s="280"/>
      <c r="M1013" s="280"/>
      <c r="N1013" s="280"/>
      <c r="O1013" s="280"/>
      <c r="P1013" s="280"/>
      <c r="Q1013" s="280"/>
      <c r="R1013" s="280"/>
      <c r="S1013" s="280"/>
      <c r="T1013" s="280"/>
      <c r="U1013" s="280"/>
    </row>
    <row r="1014" spans="1:21" hidden="1" x14ac:dyDescent="0.25">
      <c r="A1014" s="273">
        <v>1</v>
      </c>
      <c r="B1014" s="274"/>
      <c r="C1014" s="271" t="s">
        <v>1386</v>
      </c>
      <c r="D1014" s="272"/>
      <c r="E1014" s="272"/>
      <c r="F1014" s="26" t="s">
        <v>1837</v>
      </c>
      <c r="G1014" s="269">
        <v>8.64</v>
      </c>
      <c r="H1014" s="268"/>
      <c r="I1014" s="27">
        <v>8.64</v>
      </c>
      <c r="J1014" s="268"/>
      <c r="K1014" s="268"/>
      <c r="L1014" s="268"/>
      <c r="M1014" s="268"/>
      <c r="N1014" s="268"/>
      <c r="O1014" s="268"/>
      <c r="P1014" s="175">
        <v>8.64</v>
      </c>
      <c r="Q1014" s="270"/>
      <c r="R1014" s="270"/>
      <c r="S1014" s="270"/>
      <c r="T1014" s="270"/>
      <c r="U1014" s="270"/>
    </row>
    <row r="1015" spans="1:21" hidden="1" x14ac:dyDescent="0.25">
      <c r="A1015" s="273">
        <v>2</v>
      </c>
      <c r="B1015" s="274"/>
      <c r="C1015" s="275" t="s">
        <v>1387</v>
      </c>
      <c r="D1015" s="276"/>
      <c r="E1015" s="276"/>
      <c r="F1015" s="28"/>
      <c r="G1015" s="277"/>
      <c r="H1015" s="277"/>
      <c r="I1015" s="29"/>
      <c r="J1015" s="277"/>
      <c r="K1015" s="277"/>
      <c r="L1015" s="277"/>
      <c r="M1015" s="277"/>
      <c r="N1015" s="277"/>
      <c r="O1015" s="277"/>
      <c r="P1015" s="278"/>
      <c r="Q1015" s="278"/>
      <c r="R1015" s="278"/>
      <c r="S1015" s="278"/>
      <c r="T1015" s="278"/>
      <c r="U1015" s="278"/>
    </row>
    <row r="1016" spans="1:21" ht="22.5" hidden="1" x14ac:dyDescent="0.25">
      <c r="A1016" s="264" t="s">
        <v>61</v>
      </c>
      <c r="B1016" s="265"/>
      <c r="C1016" s="266" t="s">
        <v>1388</v>
      </c>
      <c r="D1016" s="267"/>
      <c r="E1016" s="267"/>
      <c r="F1016" s="32" t="s">
        <v>1820</v>
      </c>
      <c r="G1016" s="269">
        <v>30.64</v>
      </c>
      <c r="H1016" s="268"/>
      <c r="I1016" s="27">
        <v>30.64</v>
      </c>
      <c r="J1016" s="268"/>
      <c r="K1016" s="268"/>
      <c r="L1016" s="268"/>
      <c r="M1016" s="268"/>
      <c r="N1016" s="268"/>
      <c r="O1016" s="268"/>
      <c r="P1016" s="175">
        <v>30.64</v>
      </c>
      <c r="Q1016" s="270"/>
      <c r="R1016" s="270"/>
      <c r="S1016" s="270"/>
      <c r="T1016" s="270"/>
      <c r="U1016" s="270"/>
    </row>
    <row r="1017" spans="1:21" ht="22.5" hidden="1" x14ac:dyDescent="0.25">
      <c r="A1017" s="264" t="s">
        <v>62</v>
      </c>
      <c r="B1017" s="265"/>
      <c r="C1017" s="266" t="s">
        <v>1389</v>
      </c>
      <c r="D1017" s="267"/>
      <c r="E1017" s="267"/>
      <c r="F1017" s="32" t="s">
        <v>1820</v>
      </c>
      <c r="G1017" s="269">
        <v>29.88</v>
      </c>
      <c r="H1017" s="268"/>
      <c r="I1017" s="27">
        <v>29.88</v>
      </c>
      <c r="J1017" s="268"/>
      <c r="K1017" s="268"/>
      <c r="L1017" s="268"/>
      <c r="M1017" s="268"/>
      <c r="N1017" s="268"/>
      <c r="O1017" s="268"/>
      <c r="P1017" s="175">
        <v>29.88</v>
      </c>
      <c r="Q1017" s="270"/>
      <c r="R1017" s="270"/>
      <c r="S1017" s="270"/>
      <c r="T1017" s="270"/>
      <c r="U1017" s="270"/>
    </row>
    <row r="1018" spans="1:21" ht="22.5" hidden="1" x14ac:dyDescent="0.25">
      <c r="A1018" s="264" t="s">
        <v>63</v>
      </c>
      <c r="B1018" s="265"/>
      <c r="C1018" s="266" t="s">
        <v>1390</v>
      </c>
      <c r="D1018" s="267"/>
      <c r="E1018" s="267"/>
      <c r="F1018" s="32" t="s">
        <v>1820</v>
      </c>
      <c r="G1018" s="269">
        <v>33.78</v>
      </c>
      <c r="H1018" s="268"/>
      <c r="I1018" s="27">
        <v>33.78</v>
      </c>
      <c r="J1018" s="268"/>
      <c r="K1018" s="268"/>
      <c r="L1018" s="268"/>
      <c r="M1018" s="268"/>
      <c r="N1018" s="268"/>
      <c r="O1018" s="268"/>
      <c r="P1018" s="175">
        <v>33.78</v>
      </c>
      <c r="Q1018" s="270"/>
      <c r="R1018" s="270"/>
      <c r="S1018" s="270"/>
      <c r="T1018" s="270"/>
      <c r="U1018" s="270"/>
    </row>
    <row r="1019" spans="1:21" ht="22.5" hidden="1" x14ac:dyDescent="0.25">
      <c r="A1019" s="264" t="s">
        <v>64</v>
      </c>
      <c r="B1019" s="265"/>
      <c r="C1019" s="266" t="s">
        <v>1391</v>
      </c>
      <c r="D1019" s="267"/>
      <c r="E1019" s="267"/>
      <c r="F1019" s="32" t="s">
        <v>1820</v>
      </c>
      <c r="G1019" s="269">
        <v>32.75</v>
      </c>
      <c r="H1019" s="268"/>
      <c r="I1019" s="27">
        <v>32.75</v>
      </c>
      <c r="J1019" s="268"/>
      <c r="K1019" s="268"/>
      <c r="L1019" s="268"/>
      <c r="M1019" s="268"/>
      <c r="N1019" s="268"/>
      <c r="O1019" s="268"/>
      <c r="P1019" s="175">
        <v>32.75</v>
      </c>
      <c r="Q1019" s="270"/>
      <c r="R1019" s="270"/>
      <c r="S1019" s="270"/>
      <c r="T1019" s="270"/>
      <c r="U1019" s="270"/>
    </row>
    <row r="1020" spans="1:21" ht="22.5" hidden="1" x14ac:dyDescent="0.25">
      <c r="A1020" s="264" t="s">
        <v>65</v>
      </c>
      <c r="B1020" s="265"/>
      <c r="C1020" s="266" t="s">
        <v>1392</v>
      </c>
      <c r="D1020" s="267"/>
      <c r="E1020" s="267"/>
      <c r="F1020" s="32" t="s">
        <v>1820</v>
      </c>
      <c r="G1020" s="269">
        <v>32.619999999999997</v>
      </c>
      <c r="H1020" s="268"/>
      <c r="I1020" s="27">
        <v>32.619999999999997</v>
      </c>
      <c r="J1020" s="268"/>
      <c r="K1020" s="268"/>
      <c r="L1020" s="268"/>
      <c r="M1020" s="268"/>
      <c r="N1020" s="268"/>
      <c r="O1020" s="268"/>
      <c r="P1020" s="175">
        <v>32.619999999999997</v>
      </c>
      <c r="Q1020" s="270"/>
      <c r="R1020" s="270"/>
      <c r="S1020" s="270"/>
      <c r="T1020" s="270"/>
      <c r="U1020" s="270"/>
    </row>
    <row r="1021" spans="1:21" ht="22.5" hidden="1" x14ac:dyDescent="0.25">
      <c r="A1021" s="264" t="s">
        <v>66</v>
      </c>
      <c r="B1021" s="265"/>
      <c r="C1021" s="266" t="s">
        <v>1393</v>
      </c>
      <c r="D1021" s="267"/>
      <c r="E1021" s="267"/>
      <c r="F1021" s="32" t="s">
        <v>1820</v>
      </c>
      <c r="G1021" s="269">
        <v>30.92</v>
      </c>
      <c r="H1021" s="268"/>
      <c r="I1021" s="27">
        <v>30.92</v>
      </c>
      <c r="J1021" s="268"/>
      <c r="K1021" s="268"/>
      <c r="L1021" s="268"/>
      <c r="M1021" s="268"/>
      <c r="N1021" s="268"/>
      <c r="O1021" s="268"/>
      <c r="P1021" s="175">
        <v>30.92</v>
      </c>
      <c r="Q1021" s="270"/>
      <c r="R1021" s="270"/>
      <c r="S1021" s="270"/>
      <c r="T1021" s="270"/>
      <c r="U1021" s="270"/>
    </row>
    <row r="1022" spans="1:21" ht="22.5" hidden="1" x14ac:dyDescent="0.25">
      <c r="A1022" s="264" t="s">
        <v>67</v>
      </c>
      <c r="B1022" s="265"/>
      <c r="C1022" s="266" t="s">
        <v>1394</v>
      </c>
      <c r="D1022" s="267"/>
      <c r="E1022" s="267"/>
      <c r="F1022" s="32" t="s">
        <v>1820</v>
      </c>
      <c r="G1022" s="269">
        <v>48.8</v>
      </c>
      <c r="H1022" s="268"/>
      <c r="I1022" s="27">
        <v>48.8</v>
      </c>
      <c r="J1022" s="268"/>
      <c r="K1022" s="268"/>
      <c r="L1022" s="268"/>
      <c r="M1022" s="268"/>
      <c r="N1022" s="268"/>
      <c r="O1022" s="268"/>
      <c r="P1022" s="175">
        <v>48.8</v>
      </c>
      <c r="Q1022" s="270"/>
      <c r="R1022" s="270"/>
      <c r="S1022" s="270"/>
      <c r="T1022" s="270"/>
      <c r="U1022" s="270"/>
    </row>
    <row r="1023" spans="1:21" ht="22.5" hidden="1" x14ac:dyDescent="0.25">
      <c r="A1023" s="264" t="s">
        <v>68</v>
      </c>
      <c r="B1023" s="265"/>
      <c r="C1023" s="266" t="s">
        <v>1395</v>
      </c>
      <c r="D1023" s="267"/>
      <c r="E1023" s="267"/>
      <c r="F1023" s="32" t="s">
        <v>1820</v>
      </c>
      <c r="G1023" s="269">
        <v>37.56</v>
      </c>
      <c r="H1023" s="268"/>
      <c r="I1023" s="27">
        <v>37.56</v>
      </c>
      <c r="J1023" s="268"/>
      <c r="K1023" s="268"/>
      <c r="L1023" s="268"/>
      <c r="M1023" s="268"/>
      <c r="N1023" s="268"/>
      <c r="O1023" s="268"/>
      <c r="P1023" s="175">
        <v>37.56</v>
      </c>
      <c r="Q1023" s="270"/>
      <c r="R1023" s="270"/>
      <c r="S1023" s="270"/>
      <c r="T1023" s="270"/>
      <c r="U1023" s="270"/>
    </row>
    <row r="1024" spans="1:21" ht="22.5" hidden="1" x14ac:dyDescent="0.25">
      <c r="A1024" s="264" t="s">
        <v>69</v>
      </c>
      <c r="B1024" s="265"/>
      <c r="C1024" s="266" t="s">
        <v>1396</v>
      </c>
      <c r="D1024" s="267"/>
      <c r="E1024" s="267"/>
      <c r="F1024" s="32" t="s">
        <v>1820</v>
      </c>
      <c r="G1024" s="269">
        <v>30.84</v>
      </c>
      <c r="H1024" s="268"/>
      <c r="I1024" s="27">
        <v>30.84</v>
      </c>
      <c r="J1024" s="268"/>
      <c r="K1024" s="268"/>
      <c r="L1024" s="268"/>
      <c r="M1024" s="268"/>
      <c r="N1024" s="268"/>
      <c r="O1024" s="268"/>
      <c r="P1024" s="175">
        <v>30.84</v>
      </c>
      <c r="Q1024" s="270"/>
      <c r="R1024" s="270"/>
      <c r="S1024" s="270"/>
      <c r="T1024" s="270"/>
      <c r="U1024" s="270"/>
    </row>
    <row r="1025" spans="1:21" ht="22.5" hidden="1" x14ac:dyDescent="0.25">
      <c r="A1025" s="264" t="s">
        <v>70</v>
      </c>
      <c r="B1025" s="265"/>
      <c r="C1025" s="266" t="s">
        <v>1397</v>
      </c>
      <c r="D1025" s="267"/>
      <c r="E1025" s="267"/>
      <c r="F1025" s="32" t="s">
        <v>1820</v>
      </c>
      <c r="G1025" s="269">
        <v>31.41</v>
      </c>
      <c r="H1025" s="268"/>
      <c r="I1025" s="27">
        <v>31.41</v>
      </c>
      <c r="J1025" s="268"/>
      <c r="K1025" s="268"/>
      <c r="L1025" s="268"/>
      <c r="M1025" s="268"/>
      <c r="N1025" s="268"/>
      <c r="O1025" s="268"/>
      <c r="P1025" s="175">
        <v>31.41</v>
      </c>
      <c r="Q1025" s="270"/>
      <c r="R1025" s="270"/>
      <c r="S1025" s="270"/>
      <c r="T1025" s="270"/>
      <c r="U1025" s="270"/>
    </row>
    <row r="1026" spans="1:21" ht="22.5" hidden="1" x14ac:dyDescent="0.25">
      <c r="A1026" s="264" t="s">
        <v>625</v>
      </c>
      <c r="B1026" s="265"/>
      <c r="C1026" s="266" t="s">
        <v>1398</v>
      </c>
      <c r="D1026" s="267"/>
      <c r="E1026" s="267"/>
      <c r="F1026" s="32" t="s">
        <v>1820</v>
      </c>
      <c r="G1026" s="269">
        <v>32.69</v>
      </c>
      <c r="H1026" s="268"/>
      <c r="I1026" s="27">
        <v>32.69</v>
      </c>
      <c r="J1026" s="268"/>
      <c r="K1026" s="268"/>
      <c r="L1026" s="268"/>
      <c r="M1026" s="268"/>
      <c r="N1026" s="268"/>
      <c r="O1026" s="268"/>
      <c r="P1026" s="175">
        <v>32.69</v>
      </c>
      <c r="Q1026" s="270"/>
      <c r="R1026" s="270"/>
      <c r="S1026" s="270"/>
      <c r="T1026" s="270"/>
      <c r="U1026" s="270"/>
    </row>
    <row r="1027" spans="1:21" ht="22.5" hidden="1" x14ac:dyDescent="0.25">
      <c r="A1027" s="264" t="s">
        <v>626</v>
      </c>
      <c r="B1027" s="265"/>
      <c r="C1027" s="266" t="s">
        <v>1399</v>
      </c>
      <c r="D1027" s="267"/>
      <c r="E1027" s="267"/>
      <c r="F1027" s="32" t="s">
        <v>1820</v>
      </c>
      <c r="G1027" s="269">
        <v>147.55000000000001</v>
      </c>
      <c r="H1027" s="268"/>
      <c r="I1027" s="27">
        <v>147.55000000000001</v>
      </c>
      <c r="J1027" s="268"/>
      <c r="K1027" s="268"/>
      <c r="L1027" s="268"/>
      <c r="M1027" s="268"/>
      <c r="N1027" s="268"/>
      <c r="O1027" s="268"/>
      <c r="P1027" s="175">
        <v>147.55000000000001</v>
      </c>
      <c r="Q1027" s="270"/>
      <c r="R1027" s="270"/>
      <c r="S1027" s="270"/>
      <c r="T1027" s="270"/>
      <c r="U1027" s="270"/>
    </row>
    <row r="1028" spans="1:21" hidden="1" x14ac:dyDescent="0.25">
      <c r="A1028" s="279" t="s">
        <v>627</v>
      </c>
      <c r="B1028" s="280"/>
      <c r="C1028" s="280"/>
      <c r="D1028" s="280"/>
      <c r="E1028" s="280"/>
      <c r="F1028" s="280"/>
      <c r="G1028" s="280"/>
      <c r="H1028" s="280"/>
      <c r="I1028" s="280"/>
      <c r="J1028" s="280"/>
      <c r="K1028" s="280"/>
      <c r="L1028" s="280"/>
      <c r="M1028" s="280"/>
      <c r="N1028" s="280"/>
      <c r="O1028" s="280"/>
      <c r="P1028" s="280"/>
      <c r="Q1028" s="280"/>
      <c r="R1028" s="280"/>
      <c r="S1028" s="280"/>
      <c r="T1028" s="280"/>
      <c r="U1028" s="280"/>
    </row>
    <row r="1029" spans="1:21" hidden="1" x14ac:dyDescent="0.25">
      <c r="A1029" s="273">
        <v>1</v>
      </c>
      <c r="B1029" s="274"/>
      <c r="C1029" s="271" t="s">
        <v>1400</v>
      </c>
      <c r="D1029" s="272"/>
      <c r="E1029" s="272"/>
      <c r="F1029" s="26" t="s">
        <v>1837</v>
      </c>
      <c r="G1029" s="269">
        <v>3.15</v>
      </c>
      <c r="H1029" s="268"/>
      <c r="I1029" s="27">
        <v>3.78</v>
      </c>
      <c r="J1029" s="268"/>
      <c r="K1029" s="268"/>
      <c r="L1029" s="268"/>
      <c r="M1029" s="268"/>
      <c r="N1029" s="268"/>
      <c r="O1029" s="268"/>
      <c r="P1029" s="175">
        <v>3.78</v>
      </c>
      <c r="Q1029" s="270"/>
      <c r="R1029" s="270"/>
      <c r="S1029" s="270"/>
      <c r="T1029" s="270"/>
      <c r="U1029" s="270"/>
    </row>
    <row r="1030" spans="1:21" hidden="1" x14ac:dyDescent="0.25">
      <c r="A1030" s="279" t="s">
        <v>628</v>
      </c>
      <c r="B1030" s="280"/>
      <c r="C1030" s="280"/>
      <c r="D1030" s="280"/>
      <c r="E1030" s="280"/>
      <c r="F1030" s="280"/>
      <c r="G1030" s="280"/>
      <c r="H1030" s="280"/>
      <c r="I1030" s="280"/>
      <c r="J1030" s="280"/>
      <c r="K1030" s="280"/>
      <c r="L1030" s="280"/>
      <c r="M1030" s="280"/>
      <c r="N1030" s="280"/>
      <c r="O1030" s="280"/>
      <c r="P1030" s="280"/>
      <c r="Q1030" s="280"/>
      <c r="R1030" s="280"/>
      <c r="S1030" s="280"/>
      <c r="T1030" s="280"/>
      <c r="U1030" s="280"/>
    </row>
    <row r="1031" spans="1:21" hidden="1" x14ac:dyDescent="0.25">
      <c r="A1031" s="273">
        <v>1</v>
      </c>
      <c r="B1031" s="274"/>
      <c r="C1031" s="275" t="s">
        <v>1401</v>
      </c>
      <c r="D1031" s="276"/>
      <c r="E1031" s="276"/>
      <c r="F1031" s="28"/>
      <c r="G1031" s="277"/>
      <c r="H1031" s="277"/>
      <c r="I1031" s="29"/>
      <c r="J1031" s="277"/>
      <c r="K1031" s="277"/>
      <c r="L1031" s="277"/>
      <c r="M1031" s="277"/>
      <c r="N1031" s="277"/>
      <c r="O1031" s="277"/>
      <c r="P1031" s="278"/>
      <c r="Q1031" s="278"/>
      <c r="R1031" s="278"/>
      <c r="S1031" s="278"/>
      <c r="T1031" s="278"/>
      <c r="U1031" s="278"/>
    </row>
    <row r="1032" spans="1:21" hidden="1" x14ac:dyDescent="0.25">
      <c r="A1032" s="264" t="s">
        <v>53</v>
      </c>
      <c r="B1032" s="265"/>
      <c r="C1032" s="266" t="s">
        <v>881</v>
      </c>
      <c r="D1032" s="267"/>
      <c r="E1032" s="267"/>
      <c r="F1032" s="32" t="s">
        <v>1826</v>
      </c>
      <c r="G1032" s="269">
        <v>0.64</v>
      </c>
      <c r="H1032" s="268"/>
      <c r="I1032" s="27">
        <v>0.77</v>
      </c>
      <c r="J1032" s="268"/>
      <c r="K1032" s="268"/>
      <c r="L1032" s="268"/>
      <c r="M1032" s="268"/>
      <c r="N1032" s="268"/>
      <c r="O1032" s="268"/>
      <c r="P1032" s="175">
        <v>0.77</v>
      </c>
      <c r="Q1032" s="270"/>
      <c r="R1032" s="270"/>
      <c r="S1032" s="270"/>
      <c r="T1032" s="270"/>
      <c r="U1032" s="270"/>
    </row>
    <row r="1033" spans="1:21" hidden="1" x14ac:dyDescent="0.25">
      <c r="A1033" s="264" t="s">
        <v>54</v>
      </c>
      <c r="B1033" s="265"/>
      <c r="C1033" s="266" t="s">
        <v>886</v>
      </c>
      <c r="D1033" s="267"/>
      <c r="E1033" s="267"/>
      <c r="F1033" s="32" t="s">
        <v>1826</v>
      </c>
      <c r="G1033" s="269">
        <v>0.93</v>
      </c>
      <c r="H1033" s="268"/>
      <c r="I1033" s="27">
        <v>1.1100000000000001</v>
      </c>
      <c r="J1033" s="268"/>
      <c r="K1033" s="268"/>
      <c r="L1033" s="268"/>
      <c r="M1033" s="268"/>
      <c r="N1033" s="268"/>
      <c r="O1033" s="268"/>
      <c r="P1033" s="175">
        <v>1.1100000000000001</v>
      </c>
      <c r="Q1033" s="270"/>
      <c r="R1033" s="270"/>
      <c r="S1033" s="270"/>
      <c r="T1033" s="270"/>
      <c r="U1033" s="270"/>
    </row>
    <row r="1034" spans="1:21" hidden="1" x14ac:dyDescent="0.25">
      <c r="A1034" s="264" t="s">
        <v>55</v>
      </c>
      <c r="B1034" s="265"/>
      <c r="C1034" s="266" t="s">
        <v>887</v>
      </c>
      <c r="D1034" s="267"/>
      <c r="E1034" s="267"/>
      <c r="F1034" s="32" t="s">
        <v>1826</v>
      </c>
      <c r="G1034" s="269">
        <v>0.85</v>
      </c>
      <c r="H1034" s="268"/>
      <c r="I1034" s="27">
        <v>1.02</v>
      </c>
      <c r="J1034" s="268"/>
      <c r="K1034" s="268"/>
      <c r="L1034" s="268"/>
      <c r="M1034" s="268"/>
      <c r="N1034" s="268"/>
      <c r="O1034" s="268"/>
      <c r="P1034" s="175">
        <v>1.02</v>
      </c>
      <c r="Q1034" s="270"/>
      <c r="R1034" s="270"/>
      <c r="S1034" s="270"/>
      <c r="T1034" s="270"/>
      <c r="U1034" s="270"/>
    </row>
    <row r="1035" spans="1:21" hidden="1" x14ac:dyDescent="0.25">
      <c r="A1035" s="273">
        <v>2</v>
      </c>
      <c r="B1035" s="274"/>
      <c r="C1035" s="275" t="s">
        <v>1011</v>
      </c>
      <c r="D1035" s="276"/>
      <c r="E1035" s="276"/>
      <c r="F1035" s="28"/>
      <c r="G1035" s="277"/>
      <c r="H1035" s="277"/>
      <c r="I1035" s="29"/>
      <c r="J1035" s="277"/>
      <c r="K1035" s="277"/>
      <c r="L1035" s="277"/>
      <c r="M1035" s="277"/>
      <c r="N1035" s="277"/>
      <c r="O1035" s="277"/>
      <c r="P1035" s="278"/>
      <c r="Q1035" s="278"/>
      <c r="R1035" s="278"/>
      <c r="S1035" s="278"/>
      <c r="T1035" s="278"/>
      <c r="U1035" s="278"/>
    </row>
    <row r="1036" spans="1:21" hidden="1" x14ac:dyDescent="0.25">
      <c r="A1036" s="264" t="s">
        <v>61</v>
      </c>
      <c r="B1036" s="265"/>
      <c r="C1036" s="266" t="s">
        <v>833</v>
      </c>
      <c r="D1036" s="267"/>
      <c r="E1036" s="267"/>
      <c r="F1036" s="32" t="s">
        <v>1813</v>
      </c>
      <c r="G1036" s="269">
        <v>0.34</v>
      </c>
      <c r="H1036" s="268"/>
      <c r="I1036" s="27">
        <v>0.34</v>
      </c>
      <c r="J1036" s="269">
        <v>0.06</v>
      </c>
      <c r="K1036" s="268"/>
      <c r="L1036" s="268"/>
      <c r="M1036" s="268"/>
      <c r="N1036" s="268"/>
      <c r="O1036" s="268"/>
      <c r="P1036" s="175">
        <v>0.4</v>
      </c>
      <c r="Q1036" s="270"/>
      <c r="R1036" s="270"/>
      <c r="S1036" s="270"/>
      <c r="T1036" s="270"/>
      <c r="U1036" s="270"/>
    </row>
    <row r="1037" spans="1:21" hidden="1" x14ac:dyDescent="0.25">
      <c r="A1037" s="264" t="s">
        <v>62</v>
      </c>
      <c r="B1037" s="265"/>
      <c r="C1037" s="266" t="s">
        <v>834</v>
      </c>
      <c r="D1037" s="267"/>
      <c r="E1037" s="267"/>
      <c r="F1037" s="32" t="s">
        <v>1813</v>
      </c>
      <c r="G1037" s="269">
        <v>0.42</v>
      </c>
      <c r="H1037" s="268"/>
      <c r="I1037" s="27">
        <v>0.42</v>
      </c>
      <c r="J1037" s="269">
        <v>0.06</v>
      </c>
      <c r="K1037" s="268"/>
      <c r="L1037" s="268"/>
      <c r="M1037" s="268"/>
      <c r="N1037" s="268"/>
      <c r="O1037" s="268"/>
      <c r="P1037" s="175">
        <v>0.48</v>
      </c>
      <c r="Q1037" s="270"/>
      <c r="R1037" s="270"/>
      <c r="S1037" s="270"/>
      <c r="T1037" s="270"/>
      <c r="U1037" s="270"/>
    </row>
    <row r="1038" spans="1:21" hidden="1" x14ac:dyDescent="0.25">
      <c r="A1038" s="264" t="s">
        <v>63</v>
      </c>
      <c r="B1038" s="265"/>
      <c r="C1038" s="266" t="s">
        <v>835</v>
      </c>
      <c r="D1038" s="267"/>
      <c r="E1038" s="267"/>
      <c r="F1038" s="32" t="s">
        <v>1813</v>
      </c>
      <c r="G1038" s="269">
        <v>0.21</v>
      </c>
      <c r="H1038" s="268"/>
      <c r="I1038" s="27">
        <v>0.21</v>
      </c>
      <c r="J1038" s="268"/>
      <c r="K1038" s="268"/>
      <c r="L1038" s="268"/>
      <c r="M1038" s="268"/>
      <c r="N1038" s="268"/>
      <c r="O1038" s="268"/>
      <c r="P1038" s="175">
        <v>0.21</v>
      </c>
      <c r="Q1038" s="270"/>
      <c r="R1038" s="270"/>
      <c r="S1038" s="270"/>
      <c r="T1038" s="270"/>
      <c r="U1038" s="270"/>
    </row>
    <row r="1039" spans="1:21" hidden="1" x14ac:dyDescent="0.25">
      <c r="A1039" s="264" t="s">
        <v>64</v>
      </c>
      <c r="B1039" s="265"/>
      <c r="C1039" s="266" t="s">
        <v>836</v>
      </c>
      <c r="D1039" s="267"/>
      <c r="E1039" s="267"/>
      <c r="F1039" s="32" t="s">
        <v>1815</v>
      </c>
      <c r="G1039" s="269">
        <v>0.42</v>
      </c>
      <c r="H1039" s="268"/>
      <c r="I1039" s="27">
        <v>0.42</v>
      </c>
      <c r="J1039" s="269">
        <v>0.81</v>
      </c>
      <c r="K1039" s="268"/>
      <c r="L1039" s="268"/>
      <c r="M1039" s="268"/>
      <c r="N1039" s="268"/>
      <c r="O1039" s="268"/>
      <c r="P1039" s="175">
        <v>1.23</v>
      </c>
      <c r="Q1039" s="270"/>
      <c r="R1039" s="270"/>
      <c r="S1039" s="270"/>
      <c r="T1039" s="270"/>
      <c r="U1039" s="270"/>
    </row>
    <row r="1040" spans="1:21" hidden="1" x14ac:dyDescent="0.25">
      <c r="A1040" s="264" t="s">
        <v>65</v>
      </c>
      <c r="B1040" s="265"/>
      <c r="C1040" s="266" t="s">
        <v>837</v>
      </c>
      <c r="D1040" s="267"/>
      <c r="E1040" s="267"/>
      <c r="F1040" s="32" t="s">
        <v>1816</v>
      </c>
      <c r="G1040" s="269">
        <v>0.09</v>
      </c>
      <c r="H1040" s="268"/>
      <c r="I1040" s="27">
        <v>0.09</v>
      </c>
      <c r="J1040" s="269">
        <v>0.68</v>
      </c>
      <c r="K1040" s="268"/>
      <c r="L1040" s="268"/>
      <c r="M1040" s="268"/>
      <c r="N1040" s="268"/>
      <c r="O1040" s="268"/>
      <c r="P1040" s="175">
        <v>0.77</v>
      </c>
      <c r="Q1040" s="270"/>
      <c r="R1040" s="270"/>
      <c r="S1040" s="270"/>
      <c r="T1040" s="270"/>
      <c r="U1040" s="270"/>
    </row>
    <row r="1041" spans="1:21" ht="22.5" hidden="1" x14ac:dyDescent="0.25">
      <c r="A1041" s="264" t="s">
        <v>66</v>
      </c>
      <c r="B1041" s="265"/>
      <c r="C1041" s="266" t="s">
        <v>826</v>
      </c>
      <c r="D1041" s="267"/>
      <c r="E1041" s="267"/>
      <c r="F1041" s="32" t="s">
        <v>1814</v>
      </c>
      <c r="G1041" s="269">
        <v>0.21</v>
      </c>
      <c r="H1041" s="268"/>
      <c r="I1041" s="27">
        <v>0.21</v>
      </c>
      <c r="J1041" s="269">
        <v>0.01</v>
      </c>
      <c r="K1041" s="268"/>
      <c r="L1041" s="268"/>
      <c r="M1041" s="268"/>
      <c r="N1041" s="268"/>
      <c r="O1041" s="268"/>
      <c r="P1041" s="175">
        <v>0.22</v>
      </c>
      <c r="Q1041" s="270"/>
      <c r="R1041" s="270"/>
      <c r="S1041" s="270"/>
      <c r="T1041" s="270"/>
      <c r="U1041" s="270"/>
    </row>
    <row r="1042" spans="1:21" s="35" customFormat="1" ht="14.25" hidden="1" x14ac:dyDescent="0.25">
      <c r="A1042" s="287"/>
      <c r="B1042" s="288"/>
      <c r="C1042" s="292" t="s">
        <v>1856</v>
      </c>
      <c r="D1042" s="293"/>
      <c r="E1042" s="293"/>
      <c r="F1042" s="40"/>
      <c r="G1042" s="289">
        <f>G1036+G1037+G1038+G1039+G1040+G1041</f>
        <v>1.69</v>
      </c>
      <c r="H1042" s="290"/>
      <c r="I1042" s="36">
        <f>I1036+I1037+I1038+I1039+I1040+I1041</f>
        <v>1.69</v>
      </c>
      <c r="J1042" s="289">
        <f>J1036+J1037+J1038+J1039+J1040+J1041</f>
        <v>1.62</v>
      </c>
      <c r="K1042" s="290"/>
      <c r="L1042" s="290"/>
      <c r="M1042" s="290"/>
      <c r="N1042" s="290"/>
      <c r="O1042" s="290"/>
      <c r="P1042" s="291">
        <f>P1036+P1037+P1038+P1039+P1040+P1041</f>
        <v>3.3100000000000005</v>
      </c>
      <c r="Q1042" s="278"/>
      <c r="R1042" s="278"/>
      <c r="S1042" s="278"/>
      <c r="T1042" s="278"/>
      <c r="U1042" s="278"/>
    </row>
    <row r="1043" spans="1:21" hidden="1" x14ac:dyDescent="0.25">
      <c r="A1043" s="273">
        <v>3</v>
      </c>
      <c r="B1043" s="274"/>
      <c r="C1043" s="275" t="s">
        <v>969</v>
      </c>
      <c r="D1043" s="276"/>
      <c r="E1043" s="276"/>
      <c r="F1043" s="28"/>
      <c r="G1043" s="277"/>
      <c r="H1043" s="277"/>
      <c r="I1043" s="29"/>
      <c r="J1043" s="277"/>
      <c r="K1043" s="277"/>
      <c r="L1043" s="277"/>
      <c r="M1043" s="277"/>
      <c r="N1043" s="277"/>
      <c r="O1043" s="277"/>
      <c r="P1043" s="278"/>
      <c r="Q1043" s="278"/>
      <c r="R1043" s="278"/>
      <c r="S1043" s="278"/>
      <c r="T1043" s="278"/>
      <c r="U1043" s="278"/>
    </row>
    <row r="1044" spans="1:21" hidden="1" x14ac:dyDescent="0.25">
      <c r="A1044" s="264" t="s">
        <v>5</v>
      </c>
      <c r="B1044" s="265"/>
      <c r="C1044" s="266" t="s">
        <v>970</v>
      </c>
      <c r="D1044" s="267"/>
      <c r="E1044" s="267"/>
      <c r="F1044" s="32" t="s">
        <v>1813</v>
      </c>
      <c r="G1044" s="269">
        <v>0.16</v>
      </c>
      <c r="H1044" s="268"/>
      <c r="I1044" s="27">
        <v>0.16</v>
      </c>
      <c r="J1044" s="269">
        <v>0.14000000000000001</v>
      </c>
      <c r="K1044" s="268"/>
      <c r="L1044" s="268"/>
      <c r="M1044" s="268"/>
      <c r="N1044" s="268"/>
      <c r="O1044" s="268"/>
      <c r="P1044" s="175">
        <v>0.3</v>
      </c>
      <c r="Q1044" s="270"/>
      <c r="R1044" s="270"/>
      <c r="S1044" s="270"/>
      <c r="T1044" s="270"/>
      <c r="U1044" s="270"/>
    </row>
    <row r="1045" spans="1:21" hidden="1" x14ac:dyDescent="0.25">
      <c r="A1045" s="264" t="s">
        <v>8</v>
      </c>
      <c r="B1045" s="265"/>
      <c r="C1045" s="266" t="s">
        <v>971</v>
      </c>
      <c r="D1045" s="267"/>
      <c r="E1045" s="267"/>
      <c r="F1045" s="32" t="s">
        <v>1813</v>
      </c>
      <c r="G1045" s="269">
        <v>0.21</v>
      </c>
      <c r="H1045" s="268"/>
      <c r="I1045" s="27">
        <v>0.21</v>
      </c>
      <c r="J1045" s="269">
        <v>7.0000000000000007E-2</v>
      </c>
      <c r="K1045" s="268"/>
      <c r="L1045" s="268"/>
      <c r="M1045" s="268"/>
      <c r="N1045" s="268"/>
      <c r="O1045" s="268"/>
      <c r="P1045" s="175">
        <v>0.28000000000000003</v>
      </c>
      <c r="Q1045" s="270"/>
      <c r="R1045" s="270"/>
      <c r="S1045" s="270"/>
      <c r="T1045" s="270"/>
      <c r="U1045" s="270"/>
    </row>
    <row r="1046" spans="1:21" hidden="1" x14ac:dyDescent="0.25">
      <c r="A1046" s="264" t="s">
        <v>15</v>
      </c>
      <c r="B1046" s="265"/>
      <c r="C1046" s="266" t="s">
        <v>972</v>
      </c>
      <c r="D1046" s="267"/>
      <c r="E1046" s="267"/>
      <c r="F1046" s="32" t="s">
        <v>1813</v>
      </c>
      <c r="G1046" s="269">
        <v>0.16</v>
      </c>
      <c r="H1046" s="268"/>
      <c r="I1046" s="27">
        <v>0.16</v>
      </c>
      <c r="J1046" s="269">
        <v>0.02</v>
      </c>
      <c r="K1046" s="268"/>
      <c r="L1046" s="268"/>
      <c r="M1046" s="268"/>
      <c r="N1046" s="268"/>
      <c r="O1046" s="268"/>
      <c r="P1046" s="175">
        <v>0.18</v>
      </c>
      <c r="Q1046" s="270"/>
      <c r="R1046" s="270"/>
      <c r="S1046" s="270"/>
      <c r="T1046" s="270"/>
      <c r="U1046" s="270"/>
    </row>
    <row r="1047" spans="1:21" hidden="1" x14ac:dyDescent="0.25">
      <c r="A1047" s="264" t="s">
        <v>24</v>
      </c>
      <c r="B1047" s="265"/>
      <c r="C1047" s="266" t="s">
        <v>973</v>
      </c>
      <c r="D1047" s="267"/>
      <c r="E1047" s="267"/>
      <c r="F1047" s="32" t="s">
        <v>1813</v>
      </c>
      <c r="G1047" s="269">
        <v>0.73</v>
      </c>
      <c r="H1047" s="268"/>
      <c r="I1047" s="27">
        <v>0.73</v>
      </c>
      <c r="J1047" s="269">
        <v>0.31</v>
      </c>
      <c r="K1047" s="268"/>
      <c r="L1047" s="268"/>
      <c r="M1047" s="268"/>
      <c r="N1047" s="268"/>
      <c r="O1047" s="268"/>
      <c r="P1047" s="175">
        <v>1.04</v>
      </c>
      <c r="Q1047" s="270"/>
      <c r="R1047" s="270"/>
      <c r="S1047" s="270"/>
      <c r="T1047" s="270"/>
      <c r="U1047" s="270"/>
    </row>
    <row r="1048" spans="1:21" hidden="1" x14ac:dyDescent="0.25">
      <c r="A1048" s="264" t="s">
        <v>26</v>
      </c>
      <c r="B1048" s="265"/>
      <c r="C1048" s="266" t="s">
        <v>974</v>
      </c>
      <c r="D1048" s="267"/>
      <c r="E1048" s="267"/>
      <c r="F1048" s="32" t="s">
        <v>1813</v>
      </c>
      <c r="G1048" s="269">
        <v>0.42</v>
      </c>
      <c r="H1048" s="268"/>
      <c r="I1048" s="27">
        <v>0.42</v>
      </c>
      <c r="J1048" s="269">
        <v>0.34</v>
      </c>
      <c r="K1048" s="268"/>
      <c r="L1048" s="268"/>
      <c r="M1048" s="268"/>
      <c r="N1048" s="268"/>
      <c r="O1048" s="268"/>
      <c r="P1048" s="175">
        <v>0.76</v>
      </c>
      <c r="Q1048" s="270"/>
      <c r="R1048" s="270"/>
      <c r="S1048" s="270"/>
      <c r="T1048" s="270"/>
      <c r="U1048" s="270"/>
    </row>
    <row r="1049" spans="1:21" hidden="1" x14ac:dyDescent="0.25">
      <c r="A1049" s="264" t="s">
        <v>629</v>
      </c>
      <c r="B1049" s="265"/>
      <c r="C1049" s="266" t="s">
        <v>975</v>
      </c>
      <c r="D1049" s="267"/>
      <c r="E1049" s="267"/>
      <c r="F1049" s="32" t="s">
        <v>1816</v>
      </c>
      <c r="G1049" s="269">
        <v>0.04</v>
      </c>
      <c r="H1049" s="268"/>
      <c r="I1049" s="27">
        <v>0.04</v>
      </c>
      <c r="J1049" s="269">
        <v>0.15</v>
      </c>
      <c r="K1049" s="268"/>
      <c r="L1049" s="268"/>
      <c r="M1049" s="268"/>
      <c r="N1049" s="268"/>
      <c r="O1049" s="268"/>
      <c r="P1049" s="175">
        <v>0.19</v>
      </c>
      <c r="Q1049" s="270"/>
      <c r="R1049" s="270"/>
      <c r="S1049" s="270"/>
      <c r="T1049" s="270"/>
      <c r="U1049" s="270"/>
    </row>
    <row r="1050" spans="1:21" ht="22.5" hidden="1" x14ac:dyDescent="0.25">
      <c r="A1050" s="264" t="s">
        <v>630</v>
      </c>
      <c r="B1050" s="265"/>
      <c r="C1050" s="266" t="s">
        <v>826</v>
      </c>
      <c r="D1050" s="267"/>
      <c r="E1050" s="267"/>
      <c r="F1050" s="32" t="s">
        <v>1814</v>
      </c>
      <c r="G1050" s="269">
        <v>0.21</v>
      </c>
      <c r="H1050" s="268"/>
      <c r="I1050" s="27">
        <v>0.21</v>
      </c>
      <c r="J1050" s="269">
        <v>0.01</v>
      </c>
      <c r="K1050" s="268"/>
      <c r="L1050" s="268"/>
      <c r="M1050" s="268"/>
      <c r="N1050" s="268"/>
      <c r="O1050" s="268"/>
      <c r="P1050" s="175">
        <v>0.22</v>
      </c>
      <c r="Q1050" s="270"/>
      <c r="R1050" s="270"/>
      <c r="S1050" s="270"/>
      <c r="T1050" s="270"/>
      <c r="U1050" s="270"/>
    </row>
    <row r="1051" spans="1:21" s="35" customFormat="1" ht="14.25" hidden="1" x14ac:dyDescent="0.25">
      <c r="A1051" s="287"/>
      <c r="B1051" s="288"/>
      <c r="C1051" s="275" t="s">
        <v>1856</v>
      </c>
      <c r="D1051" s="276"/>
      <c r="E1051" s="276"/>
      <c r="F1051" s="40"/>
      <c r="G1051" s="289">
        <f>G1044+G1045+G1046+G1047+G1048+G1049+G1050</f>
        <v>1.93</v>
      </c>
      <c r="H1051" s="290"/>
      <c r="I1051" s="36">
        <f>I1044+I1045+I1046+I1047+I1048+I1049+I1050</f>
        <v>1.93</v>
      </c>
      <c r="J1051" s="289">
        <f>J1044+J1045+J1046+J1047+J1048+J1049+J1050</f>
        <v>1.04</v>
      </c>
      <c r="K1051" s="290"/>
      <c r="L1051" s="290"/>
      <c r="M1051" s="290"/>
      <c r="N1051" s="290"/>
      <c r="O1051" s="290"/>
      <c r="P1051" s="291">
        <f>P1044+P1045+P1046+P1047+P1048+P1049+P1050</f>
        <v>2.97</v>
      </c>
      <c r="Q1051" s="278"/>
      <c r="R1051" s="278"/>
      <c r="S1051" s="278"/>
      <c r="T1051" s="278"/>
      <c r="U1051" s="278"/>
    </row>
    <row r="1052" spans="1:21" hidden="1" x14ac:dyDescent="0.25">
      <c r="A1052" s="287">
        <v>4</v>
      </c>
      <c r="B1052" s="288"/>
      <c r="C1052" s="275" t="s">
        <v>1402</v>
      </c>
      <c r="D1052" s="276"/>
      <c r="E1052" s="276"/>
      <c r="F1052" s="28"/>
      <c r="G1052" s="277"/>
      <c r="H1052" s="277"/>
      <c r="I1052" s="29"/>
      <c r="J1052" s="277"/>
      <c r="K1052" s="277"/>
      <c r="L1052" s="277"/>
      <c r="M1052" s="277"/>
      <c r="N1052" s="277"/>
      <c r="O1052" s="277"/>
      <c r="P1052" s="278"/>
      <c r="Q1052" s="278"/>
      <c r="R1052" s="278"/>
      <c r="S1052" s="278"/>
      <c r="T1052" s="278"/>
      <c r="U1052" s="278"/>
    </row>
    <row r="1053" spans="1:21" hidden="1" x14ac:dyDescent="0.25">
      <c r="A1053" s="281" t="s">
        <v>28</v>
      </c>
      <c r="B1053" s="282"/>
      <c r="C1053" s="283" t="s">
        <v>986</v>
      </c>
      <c r="D1053" s="284"/>
      <c r="E1053" s="284"/>
      <c r="F1053" s="30"/>
      <c r="G1053" s="268"/>
      <c r="H1053" s="268"/>
      <c r="I1053" s="31"/>
      <c r="J1053" s="268"/>
      <c r="K1053" s="268"/>
      <c r="L1053" s="268"/>
      <c r="M1053" s="268"/>
      <c r="N1053" s="268"/>
      <c r="O1053" s="268"/>
      <c r="P1053" s="270"/>
      <c r="Q1053" s="270"/>
      <c r="R1053" s="270"/>
      <c r="S1053" s="270"/>
      <c r="T1053" s="270"/>
      <c r="U1053" s="270"/>
    </row>
    <row r="1054" spans="1:21" hidden="1" x14ac:dyDescent="0.25">
      <c r="A1054" s="264" t="s">
        <v>71</v>
      </c>
      <c r="B1054" s="265"/>
      <c r="C1054" s="266" t="s">
        <v>987</v>
      </c>
      <c r="D1054" s="267"/>
      <c r="E1054" s="267"/>
      <c r="F1054" s="32" t="s">
        <v>1813</v>
      </c>
      <c r="G1054" s="269">
        <v>0.84</v>
      </c>
      <c r="H1054" s="268"/>
      <c r="I1054" s="27">
        <v>0.84</v>
      </c>
      <c r="J1054" s="269">
        <v>0.68</v>
      </c>
      <c r="K1054" s="268"/>
      <c r="L1054" s="268"/>
      <c r="M1054" s="268"/>
      <c r="N1054" s="268"/>
      <c r="O1054" s="268"/>
      <c r="P1054" s="175">
        <v>1.52</v>
      </c>
      <c r="Q1054" s="270"/>
      <c r="R1054" s="270"/>
      <c r="S1054" s="270"/>
      <c r="T1054" s="270"/>
      <c r="U1054" s="270"/>
    </row>
    <row r="1055" spans="1:21" ht="22.5" hidden="1" x14ac:dyDescent="0.25">
      <c r="A1055" s="264" t="s">
        <v>72</v>
      </c>
      <c r="B1055" s="265"/>
      <c r="C1055" s="266" t="s">
        <v>826</v>
      </c>
      <c r="D1055" s="267"/>
      <c r="E1055" s="267"/>
      <c r="F1055" s="32" t="s">
        <v>1814</v>
      </c>
      <c r="G1055" s="269">
        <v>0.21</v>
      </c>
      <c r="H1055" s="268"/>
      <c r="I1055" s="27">
        <v>0.21</v>
      </c>
      <c r="J1055" s="269">
        <v>0.01</v>
      </c>
      <c r="K1055" s="268"/>
      <c r="L1055" s="268"/>
      <c r="M1055" s="268"/>
      <c r="N1055" s="268"/>
      <c r="O1055" s="268"/>
      <c r="P1055" s="175">
        <v>0.22</v>
      </c>
      <c r="Q1055" s="270"/>
      <c r="R1055" s="270"/>
      <c r="S1055" s="270"/>
      <c r="T1055" s="270"/>
      <c r="U1055" s="270"/>
    </row>
    <row r="1056" spans="1:21" s="35" customFormat="1" ht="14.25" hidden="1" x14ac:dyDescent="0.25">
      <c r="A1056" s="281"/>
      <c r="B1056" s="282"/>
      <c r="C1056" s="283" t="s">
        <v>1856</v>
      </c>
      <c r="D1056" s="284"/>
      <c r="E1056" s="284"/>
      <c r="F1056" s="38"/>
      <c r="G1056" s="285">
        <f>G1054+G1055</f>
        <v>1.05</v>
      </c>
      <c r="H1056" s="286"/>
      <c r="I1056" s="34">
        <f>I1054+I1055</f>
        <v>1.05</v>
      </c>
      <c r="J1056" s="285">
        <f>J1054+J1055</f>
        <v>0.69000000000000006</v>
      </c>
      <c r="K1056" s="286"/>
      <c r="L1056" s="286"/>
      <c r="M1056" s="286"/>
      <c r="N1056" s="286"/>
      <c r="O1056" s="286"/>
      <c r="P1056" s="175">
        <f>P1054+P1055</f>
        <v>1.74</v>
      </c>
      <c r="Q1056" s="270"/>
      <c r="R1056" s="270"/>
      <c r="S1056" s="270"/>
      <c r="T1056" s="270"/>
      <c r="U1056" s="270"/>
    </row>
    <row r="1057" spans="1:21" hidden="1" x14ac:dyDescent="0.25">
      <c r="A1057" s="281" t="s">
        <v>29</v>
      </c>
      <c r="B1057" s="282"/>
      <c r="C1057" s="283" t="s">
        <v>995</v>
      </c>
      <c r="D1057" s="284"/>
      <c r="E1057" s="284"/>
      <c r="F1057" s="30"/>
      <c r="G1057" s="268"/>
      <c r="H1057" s="268"/>
      <c r="I1057" s="31"/>
      <c r="J1057" s="268"/>
      <c r="K1057" s="268"/>
      <c r="L1057" s="268"/>
      <c r="M1057" s="268"/>
      <c r="N1057" s="268"/>
      <c r="O1057" s="268"/>
      <c r="P1057" s="270"/>
      <c r="Q1057" s="270"/>
      <c r="R1057" s="270"/>
      <c r="S1057" s="270"/>
      <c r="T1057" s="270"/>
      <c r="U1057" s="270"/>
    </row>
    <row r="1058" spans="1:21" hidden="1" x14ac:dyDescent="0.25">
      <c r="A1058" s="264" t="s">
        <v>73</v>
      </c>
      <c r="B1058" s="265"/>
      <c r="C1058" s="266" t="s">
        <v>996</v>
      </c>
      <c r="D1058" s="267"/>
      <c r="E1058" s="267"/>
      <c r="F1058" s="32" t="s">
        <v>1813</v>
      </c>
      <c r="G1058" s="269">
        <v>1.1499999999999999</v>
      </c>
      <c r="H1058" s="268"/>
      <c r="I1058" s="27">
        <v>1.1499999999999999</v>
      </c>
      <c r="J1058" s="269">
        <v>0.34</v>
      </c>
      <c r="K1058" s="268"/>
      <c r="L1058" s="268"/>
      <c r="M1058" s="268"/>
      <c r="N1058" s="268"/>
      <c r="O1058" s="268"/>
      <c r="P1058" s="175">
        <v>1.49</v>
      </c>
      <c r="Q1058" s="270"/>
      <c r="R1058" s="270"/>
      <c r="S1058" s="270"/>
      <c r="T1058" s="270"/>
      <c r="U1058" s="270"/>
    </row>
    <row r="1059" spans="1:21" ht="22.5" hidden="1" x14ac:dyDescent="0.25">
      <c r="A1059" s="264" t="s">
        <v>74</v>
      </c>
      <c r="B1059" s="265"/>
      <c r="C1059" s="266" t="s">
        <v>826</v>
      </c>
      <c r="D1059" s="267"/>
      <c r="E1059" s="267"/>
      <c r="F1059" s="32" t="s">
        <v>1814</v>
      </c>
      <c r="G1059" s="269">
        <v>0.21</v>
      </c>
      <c r="H1059" s="268"/>
      <c r="I1059" s="27">
        <v>0.21</v>
      </c>
      <c r="J1059" s="269">
        <v>0.01</v>
      </c>
      <c r="K1059" s="268"/>
      <c r="L1059" s="268"/>
      <c r="M1059" s="268"/>
      <c r="N1059" s="268"/>
      <c r="O1059" s="268"/>
      <c r="P1059" s="175">
        <v>0.22</v>
      </c>
      <c r="Q1059" s="270"/>
      <c r="R1059" s="270"/>
      <c r="S1059" s="270"/>
      <c r="T1059" s="270"/>
      <c r="U1059" s="270"/>
    </row>
    <row r="1060" spans="1:21" s="35" customFormat="1" ht="14.25" hidden="1" x14ac:dyDescent="0.25">
      <c r="A1060" s="287"/>
      <c r="B1060" s="288"/>
      <c r="C1060" s="275" t="s">
        <v>1856</v>
      </c>
      <c r="D1060" s="276"/>
      <c r="E1060" s="276"/>
      <c r="F1060" s="40"/>
      <c r="G1060" s="289">
        <f>G1058+G1059</f>
        <v>1.3599999999999999</v>
      </c>
      <c r="H1060" s="290"/>
      <c r="I1060" s="36">
        <f>I1058+I1059</f>
        <v>1.3599999999999999</v>
      </c>
      <c r="J1060" s="289">
        <f>J1058+J1059</f>
        <v>0.35000000000000003</v>
      </c>
      <c r="K1060" s="290"/>
      <c r="L1060" s="290"/>
      <c r="M1060" s="290"/>
      <c r="N1060" s="290"/>
      <c r="O1060" s="290"/>
      <c r="P1060" s="291">
        <f>P1058+P1059</f>
        <v>1.71</v>
      </c>
      <c r="Q1060" s="278"/>
      <c r="R1060" s="278"/>
      <c r="S1060" s="278"/>
      <c r="T1060" s="278"/>
      <c r="U1060" s="278"/>
    </row>
    <row r="1061" spans="1:21" hidden="1" x14ac:dyDescent="0.25">
      <c r="A1061" s="287">
        <v>5</v>
      </c>
      <c r="B1061" s="288"/>
      <c r="C1061" s="275" t="s">
        <v>1403</v>
      </c>
      <c r="D1061" s="276"/>
      <c r="E1061" s="276"/>
      <c r="F1061" s="28"/>
      <c r="G1061" s="277"/>
      <c r="H1061" s="277"/>
      <c r="I1061" s="29"/>
      <c r="J1061" s="277"/>
      <c r="K1061" s="277"/>
      <c r="L1061" s="277"/>
      <c r="M1061" s="277"/>
      <c r="N1061" s="277"/>
      <c r="O1061" s="277"/>
      <c r="P1061" s="278"/>
      <c r="Q1061" s="278"/>
      <c r="R1061" s="278"/>
      <c r="S1061" s="278"/>
      <c r="T1061" s="278"/>
      <c r="U1061" s="278"/>
    </row>
    <row r="1062" spans="1:21" hidden="1" x14ac:dyDescent="0.25">
      <c r="A1062" s="281" t="s">
        <v>31</v>
      </c>
      <c r="B1062" s="282"/>
      <c r="C1062" s="283" t="s">
        <v>988</v>
      </c>
      <c r="D1062" s="284"/>
      <c r="E1062" s="284"/>
      <c r="F1062" s="30"/>
      <c r="G1062" s="268"/>
      <c r="H1062" s="268"/>
      <c r="I1062" s="31"/>
      <c r="J1062" s="268"/>
      <c r="K1062" s="268"/>
      <c r="L1062" s="268"/>
      <c r="M1062" s="268"/>
      <c r="N1062" s="268"/>
      <c r="O1062" s="268"/>
      <c r="P1062" s="270"/>
      <c r="Q1062" s="270"/>
      <c r="R1062" s="270"/>
      <c r="S1062" s="270"/>
      <c r="T1062" s="270"/>
      <c r="U1062" s="270"/>
    </row>
    <row r="1063" spans="1:21" hidden="1" x14ac:dyDescent="0.25">
      <c r="A1063" s="264" t="s">
        <v>320</v>
      </c>
      <c r="B1063" s="265"/>
      <c r="C1063" s="266" t="s">
        <v>989</v>
      </c>
      <c r="D1063" s="267"/>
      <c r="E1063" s="267"/>
      <c r="F1063" s="32" t="s">
        <v>1813</v>
      </c>
      <c r="G1063" s="269">
        <v>1.1299999999999999</v>
      </c>
      <c r="H1063" s="268"/>
      <c r="I1063" s="27">
        <v>1.1299999999999999</v>
      </c>
      <c r="J1063" s="269">
        <v>0.42</v>
      </c>
      <c r="K1063" s="268"/>
      <c r="L1063" s="268"/>
      <c r="M1063" s="268"/>
      <c r="N1063" s="268"/>
      <c r="O1063" s="268"/>
      <c r="P1063" s="175">
        <v>1.55</v>
      </c>
      <c r="Q1063" s="270"/>
      <c r="R1063" s="270"/>
      <c r="S1063" s="270"/>
      <c r="T1063" s="270"/>
      <c r="U1063" s="270"/>
    </row>
    <row r="1064" spans="1:21" ht="22.5" hidden="1" x14ac:dyDescent="0.25">
      <c r="A1064" s="264" t="s">
        <v>321</v>
      </c>
      <c r="B1064" s="265"/>
      <c r="C1064" s="266" t="s">
        <v>826</v>
      </c>
      <c r="D1064" s="267"/>
      <c r="E1064" s="267"/>
      <c r="F1064" s="32" t="s">
        <v>1814</v>
      </c>
      <c r="G1064" s="269">
        <v>0.21</v>
      </c>
      <c r="H1064" s="268"/>
      <c r="I1064" s="27">
        <v>0.21</v>
      </c>
      <c r="J1064" s="269">
        <v>0.01</v>
      </c>
      <c r="K1064" s="268"/>
      <c r="L1064" s="268"/>
      <c r="M1064" s="268"/>
      <c r="N1064" s="268"/>
      <c r="O1064" s="268"/>
      <c r="P1064" s="175">
        <v>0.22</v>
      </c>
      <c r="Q1064" s="270"/>
      <c r="R1064" s="270"/>
      <c r="S1064" s="270"/>
      <c r="T1064" s="270"/>
      <c r="U1064" s="270"/>
    </row>
    <row r="1065" spans="1:21" s="35" customFormat="1" ht="14.25" hidden="1" x14ac:dyDescent="0.25">
      <c r="A1065" s="287"/>
      <c r="B1065" s="288"/>
      <c r="C1065" s="275" t="s">
        <v>1856</v>
      </c>
      <c r="D1065" s="276"/>
      <c r="E1065" s="276"/>
      <c r="F1065" s="40"/>
      <c r="G1065" s="289">
        <f>G1063+G1064</f>
        <v>1.3399999999999999</v>
      </c>
      <c r="H1065" s="290"/>
      <c r="I1065" s="36">
        <f>I1063+I1064</f>
        <v>1.3399999999999999</v>
      </c>
      <c r="J1065" s="289">
        <f>J1063+J1064</f>
        <v>0.43</v>
      </c>
      <c r="K1065" s="290"/>
      <c r="L1065" s="290"/>
      <c r="M1065" s="290"/>
      <c r="N1065" s="290"/>
      <c r="O1065" s="290"/>
      <c r="P1065" s="291">
        <f>P1063+P1064</f>
        <v>1.77</v>
      </c>
      <c r="Q1065" s="278"/>
      <c r="R1065" s="278"/>
      <c r="S1065" s="278"/>
      <c r="T1065" s="278"/>
      <c r="U1065" s="278"/>
    </row>
    <row r="1066" spans="1:21" hidden="1" x14ac:dyDescent="0.25">
      <c r="A1066" s="287">
        <v>6</v>
      </c>
      <c r="B1066" s="288"/>
      <c r="C1066" s="275" t="s">
        <v>1404</v>
      </c>
      <c r="D1066" s="276"/>
      <c r="E1066" s="276"/>
      <c r="F1066" s="28"/>
      <c r="G1066" s="277"/>
      <c r="H1066" s="277"/>
      <c r="I1066" s="29"/>
      <c r="J1066" s="277"/>
      <c r="K1066" s="277"/>
      <c r="L1066" s="277"/>
      <c r="M1066" s="277"/>
      <c r="N1066" s="277"/>
      <c r="O1066" s="277"/>
      <c r="P1066" s="278"/>
      <c r="Q1066" s="278"/>
      <c r="R1066" s="278"/>
      <c r="S1066" s="278"/>
      <c r="T1066" s="278"/>
      <c r="U1066" s="278"/>
    </row>
    <row r="1067" spans="1:21" hidden="1" x14ac:dyDescent="0.25">
      <c r="A1067" s="281" t="s">
        <v>35</v>
      </c>
      <c r="B1067" s="282"/>
      <c r="C1067" s="283" t="s">
        <v>991</v>
      </c>
      <c r="D1067" s="284"/>
      <c r="E1067" s="284"/>
      <c r="F1067" s="30"/>
      <c r="G1067" s="268"/>
      <c r="H1067" s="268"/>
      <c r="I1067" s="31"/>
      <c r="J1067" s="268"/>
      <c r="K1067" s="268"/>
      <c r="L1067" s="268"/>
      <c r="M1067" s="268"/>
      <c r="N1067" s="268"/>
      <c r="O1067" s="268"/>
      <c r="P1067" s="270"/>
      <c r="Q1067" s="270"/>
      <c r="R1067" s="270"/>
      <c r="S1067" s="270"/>
      <c r="T1067" s="270"/>
      <c r="U1067" s="270"/>
    </row>
    <row r="1068" spans="1:21" hidden="1" x14ac:dyDescent="0.25">
      <c r="A1068" s="264" t="s">
        <v>383</v>
      </c>
      <c r="B1068" s="265"/>
      <c r="C1068" s="266" t="s">
        <v>992</v>
      </c>
      <c r="D1068" s="267"/>
      <c r="E1068" s="267"/>
      <c r="F1068" s="32" t="s">
        <v>1813</v>
      </c>
      <c r="G1068" s="269">
        <v>1.1299999999999999</v>
      </c>
      <c r="H1068" s="268"/>
      <c r="I1068" s="27">
        <v>1.1299999999999999</v>
      </c>
      <c r="J1068" s="269">
        <v>0.45</v>
      </c>
      <c r="K1068" s="268"/>
      <c r="L1068" s="268"/>
      <c r="M1068" s="268"/>
      <c r="N1068" s="268"/>
      <c r="O1068" s="268"/>
      <c r="P1068" s="175">
        <v>1.58</v>
      </c>
      <c r="Q1068" s="270"/>
      <c r="R1068" s="270"/>
      <c r="S1068" s="270"/>
      <c r="T1068" s="270"/>
      <c r="U1068" s="270"/>
    </row>
    <row r="1069" spans="1:21" ht="22.5" hidden="1" x14ac:dyDescent="0.25">
      <c r="A1069" s="264" t="s">
        <v>387</v>
      </c>
      <c r="B1069" s="265"/>
      <c r="C1069" s="266" t="s">
        <v>826</v>
      </c>
      <c r="D1069" s="267"/>
      <c r="E1069" s="267"/>
      <c r="F1069" s="32" t="s">
        <v>1814</v>
      </c>
      <c r="G1069" s="269">
        <v>0.21</v>
      </c>
      <c r="H1069" s="268"/>
      <c r="I1069" s="27">
        <v>0.21</v>
      </c>
      <c r="J1069" s="269">
        <v>0.01</v>
      </c>
      <c r="K1069" s="268"/>
      <c r="L1069" s="268"/>
      <c r="M1069" s="268"/>
      <c r="N1069" s="268"/>
      <c r="O1069" s="268"/>
      <c r="P1069" s="175">
        <v>0.22</v>
      </c>
      <c r="Q1069" s="270"/>
      <c r="R1069" s="270"/>
      <c r="S1069" s="270"/>
      <c r="T1069" s="270"/>
      <c r="U1069" s="270"/>
    </row>
    <row r="1070" spans="1:21" s="35" customFormat="1" ht="14.25" hidden="1" x14ac:dyDescent="0.25">
      <c r="A1070" s="287"/>
      <c r="B1070" s="288"/>
      <c r="C1070" s="275" t="s">
        <v>1856</v>
      </c>
      <c r="D1070" s="276"/>
      <c r="E1070" s="276"/>
      <c r="F1070" s="40"/>
      <c r="G1070" s="289">
        <f>G1068+G1069</f>
        <v>1.3399999999999999</v>
      </c>
      <c r="H1070" s="290"/>
      <c r="I1070" s="36">
        <f>I1068+I1069</f>
        <v>1.3399999999999999</v>
      </c>
      <c r="J1070" s="289">
        <f>J1068+J1069</f>
        <v>0.46</v>
      </c>
      <c r="K1070" s="290"/>
      <c r="L1070" s="290"/>
      <c r="M1070" s="290"/>
      <c r="N1070" s="290"/>
      <c r="O1070" s="290"/>
      <c r="P1070" s="291">
        <f>P1068+P1069</f>
        <v>1.8</v>
      </c>
      <c r="Q1070" s="278"/>
      <c r="R1070" s="278"/>
      <c r="S1070" s="278"/>
      <c r="T1070" s="278"/>
      <c r="U1070" s="278"/>
    </row>
    <row r="1071" spans="1:21" hidden="1" x14ac:dyDescent="0.25">
      <c r="A1071" s="273">
        <v>7</v>
      </c>
      <c r="B1071" s="274"/>
      <c r="C1071" s="275" t="s">
        <v>1405</v>
      </c>
      <c r="D1071" s="276"/>
      <c r="E1071" s="276"/>
      <c r="F1071" s="28"/>
      <c r="G1071" s="277"/>
      <c r="H1071" s="277"/>
      <c r="I1071" s="29"/>
      <c r="J1071" s="277"/>
      <c r="K1071" s="277"/>
      <c r="L1071" s="277"/>
      <c r="M1071" s="277"/>
      <c r="N1071" s="277"/>
      <c r="O1071" s="277"/>
      <c r="P1071" s="278"/>
      <c r="Q1071" s="278"/>
      <c r="R1071" s="278"/>
      <c r="S1071" s="278"/>
      <c r="T1071" s="278"/>
      <c r="U1071" s="278"/>
    </row>
    <row r="1072" spans="1:21" hidden="1" x14ac:dyDescent="0.25">
      <c r="A1072" s="264" t="s">
        <v>37</v>
      </c>
      <c r="B1072" s="265"/>
      <c r="C1072" s="266" t="s">
        <v>924</v>
      </c>
      <c r="D1072" s="267"/>
      <c r="E1072" s="267"/>
      <c r="F1072" s="32" t="s">
        <v>1813</v>
      </c>
      <c r="G1072" s="269">
        <v>0.76</v>
      </c>
      <c r="H1072" s="268"/>
      <c r="I1072" s="27">
        <v>0.76</v>
      </c>
      <c r="J1072" s="269">
        <v>0.3</v>
      </c>
      <c r="K1072" s="268"/>
      <c r="L1072" s="268"/>
      <c r="M1072" s="268"/>
      <c r="N1072" s="268"/>
      <c r="O1072" s="268"/>
      <c r="P1072" s="175">
        <v>1.06</v>
      </c>
      <c r="Q1072" s="270"/>
      <c r="R1072" s="270"/>
      <c r="S1072" s="270"/>
      <c r="T1072" s="270"/>
      <c r="U1072" s="270"/>
    </row>
    <row r="1073" spans="1:21" hidden="1" x14ac:dyDescent="0.25">
      <c r="A1073" s="264" t="s">
        <v>38</v>
      </c>
      <c r="B1073" s="265"/>
      <c r="C1073" s="266" t="s">
        <v>925</v>
      </c>
      <c r="D1073" s="267"/>
      <c r="E1073" s="267"/>
      <c r="F1073" s="32" t="s">
        <v>1815</v>
      </c>
      <c r="G1073" s="269">
        <v>0.42</v>
      </c>
      <c r="H1073" s="268"/>
      <c r="I1073" s="27">
        <v>0.42</v>
      </c>
      <c r="J1073" s="269">
        <v>0.81</v>
      </c>
      <c r="K1073" s="268"/>
      <c r="L1073" s="268"/>
      <c r="M1073" s="268"/>
      <c r="N1073" s="268"/>
      <c r="O1073" s="268"/>
      <c r="P1073" s="175">
        <v>1.23</v>
      </c>
      <c r="Q1073" s="270"/>
      <c r="R1073" s="270"/>
      <c r="S1073" s="270"/>
      <c r="T1073" s="270"/>
      <c r="U1073" s="270"/>
    </row>
    <row r="1074" spans="1:21" hidden="1" x14ac:dyDescent="0.25">
      <c r="A1074" s="264" t="s">
        <v>435</v>
      </c>
      <c r="B1074" s="265"/>
      <c r="C1074" s="266" t="s">
        <v>926</v>
      </c>
      <c r="D1074" s="267"/>
      <c r="E1074" s="267"/>
      <c r="F1074" s="32" t="s">
        <v>1816</v>
      </c>
      <c r="G1074" s="269">
        <v>0.02</v>
      </c>
      <c r="H1074" s="268"/>
      <c r="I1074" s="27">
        <v>0.02</v>
      </c>
      <c r="J1074" s="269">
        <v>0.15</v>
      </c>
      <c r="K1074" s="268"/>
      <c r="L1074" s="268"/>
      <c r="M1074" s="268"/>
      <c r="N1074" s="268"/>
      <c r="O1074" s="268"/>
      <c r="P1074" s="175">
        <v>0.17</v>
      </c>
      <c r="Q1074" s="270"/>
      <c r="R1074" s="270"/>
      <c r="S1074" s="270"/>
      <c r="T1074" s="270"/>
      <c r="U1074" s="270"/>
    </row>
    <row r="1075" spans="1:21" ht="22.5" hidden="1" x14ac:dyDescent="0.25">
      <c r="A1075" s="264" t="s">
        <v>436</v>
      </c>
      <c r="B1075" s="265"/>
      <c r="C1075" s="266" t="s">
        <v>826</v>
      </c>
      <c r="D1075" s="267"/>
      <c r="E1075" s="267"/>
      <c r="F1075" s="32" t="s">
        <v>1814</v>
      </c>
      <c r="G1075" s="269">
        <v>0.21</v>
      </c>
      <c r="H1075" s="268"/>
      <c r="I1075" s="27">
        <v>0.21</v>
      </c>
      <c r="J1075" s="269">
        <v>0.01</v>
      </c>
      <c r="K1075" s="268"/>
      <c r="L1075" s="268"/>
      <c r="M1075" s="268"/>
      <c r="N1075" s="268"/>
      <c r="O1075" s="268"/>
      <c r="P1075" s="175">
        <v>0.22</v>
      </c>
      <c r="Q1075" s="270"/>
      <c r="R1075" s="270"/>
      <c r="S1075" s="270"/>
      <c r="T1075" s="270"/>
      <c r="U1075" s="270"/>
    </row>
    <row r="1076" spans="1:21" s="35" customFormat="1" ht="14.25" hidden="1" x14ac:dyDescent="0.25">
      <c r="A1076" s="287"/>
      <c r="B1076" s="288"/>
      <c r="C1076" s="275" t="s">
        <v>1856</v>
      </c>
      <c r="D1076" s="276"/>
      <c r="E1076" s="276"/>
      <c r="F1076" s="40"/>
      <c r="G1076" s="289">
        <f>G1072+G1073+G1074+G1075</f>
        <v>1.41</v>
      </c>
      <c r="H1076" s="290"/>
      <c r="I1076" s="36">
        <f>I1072+I1073+I1074+I1075</f>
        <v>1.41</v>
      </c>
      <c r="J1076" s="289">
        <f>J1072+J1073+J1074+J1075</f>
        <v>1.27</v>
      </c>
      <c r="K1076" s="290"/>
      <c r="L1076" s="290"/>
      <c r="M1076" s="290"/>
      <c r="N1076" s="290"/>
      <c r="O1076" s="290"/>
      <c r="P1076" s="291">
        <f>P1072+P1073+P1074+P1075</f>
        <v>2.68</v>
      </c>
      <c r="Q1076" s="278"/>
      <c r="R1076" s="278"/>
      <c r="S1076" s="278"/>
      <c r="T1076" s="278"/>
      <c r="U1076" s="278"/>
    </row>
    <row r="1077" spans="1:21" hidden="1" x14ac:dyDescent="0.25">
      <c r="A1077" s="273">
        <v>8</v>
      </c>
      <c r="B1077" s="274"/>
      <c r="C1077" s="275" t="s">
        <v>1406</v>
      </c>
      <c r="D1077" s="276"/>
      <c r="E1077" s="276"/>
      <c r="F1077" s="28"/>
      <c r="G1077" s="277"/>
      <c r="H1077" s="277"/>
      <c r="I1077" s="29"/>
      <c r="J1077" s="277"/>
      <c r="K1077" s="277"/>
      <c r="L1077" s="277"/>
      <c r="M1077" s="277"/>
      <c r="N1077" s="277"/>
      <c r="O1077" s="277"/>
      <c r="P1077" s="278"/>
      <c r="Q1077" s="278"/>
      <c r="R1077" s="278"/>
      <c r="S1077" s="278"/>
      <c r="T1077" s="278"/>
      <c r="U1077" s="278"/>
    </row>
    <row r="1078" spans="1:21" ht="22.5" hidden="1" x14ac:dyDescent="0.25">
      <c r="A1078" s="264" t="s">
        <v>631</v>
      </c>
      <c r="B1078" s="265"/>
      <c r="C1078" s="266" t="s">
        <v>888</v>
      </c>
      <c r="D1078" s="267"/>
      <c r="E1078" s="267"/>
      <c r="F1078" s="32" t="s">
        <v>1838</v>
      </c>
      <c r="G1078" s="269">
        <v>0.42</v>
      </c>
      <c r="H1078" s="268"/>
      <c r="I1078" s="27">
        <v>0.5</v>
      </c>
      <c r="J1078" s="268"/>
      <c r="K1078" s="268"/>
      <c r="L1078" s="268"/>
      <c r="M1078" s="268"/>
      <c r="N1078" s="268"/>
      <c r="O1078" s="268"/>
      <c r="P1078" s="175">
        <v>0.5</v>
      </c>
      <c r="Q1078" s="270"/>
      <c r="R1078" s="270"/>
      <c r="S1078" s="270"/>
      <c r="T1078" s="270"/>
      <c r="U1078" s="270"/>
    </row>
    <row r="1079" spans="1:21" ht="22.5" hidden="1" x14ac:dyDescent="0.25">
      <c r="A1079" s="264" t="s">
        <v>632</v>
      </c>
      <c r="B1079" s="265"/>
      <c r="C1079" s="266" t="s">
        <v>1407</v>
      </c>
      <c r="D1079" s="267"/>
      <c r="E1079" s="267"/>
      <c r="F1079" s="32" t="s">
        <v>1814</v>
      </c>
      <c r="G1079" s="269">
        <v>0.28000000000000003</v>
      </c>
      <c r="H1079" s="268"/>
      <c r="I1079" s="27">
        <v>0.34</v>
      </c>
      <c r="J1079" s="268"/>
      <c r="K1079" s="268"/>
      <c r="L1079" s="268"/>
      <c r="M1079" s="268"/>
      <c r="N1079" s="268"/>
      <c r="O1079" s="268"/>
      <c r="P1079" s="175">
        <v>0.34</v>
      </c>
      <c r="Q1079" s="270"/>
      <c r="R1079" s="270"/>
      <c r="S1079" s="270"/>
      <c r="T1079" s="270"/>
      <c r="U1079" s="270"/>
    </row>
    <row r="1080" spans="1:21" s="35" customFormat="1" ht="14.25" hidden="1" x14ac:dyDescent="0.25">
      <c r="A1080" s="287"/>
      <c r="B1080" s="288"/>
      <c r="C1080" s="275" t="s">
        <v>1882</v>
      </c>
      <c r="D1080" s="276"/>
      <c r="E1080" s="276"/>
      <c r="F1080" s="40"/>
      <c r="G1080" s="289">
        <f>G1032+G1033+G1034+G1042+G1051+G1056+G1060+G1065+G1070+G1076+G1078+G1079</f>
        <v>13.239999999999998</v>
      </c>
      <c r="H1080" s="290"/>
      <c r="I1080" s="36">
        <f>I1079+I1078+I1076+I1070+I1065+I1060+I1056+I1051+I1042+I1034+I1033+I1032</f>
        <v>13.859999999999998</v>
      </c>
      <c r="J1080" s="289">
        <f>J1079+J1078+J1076+J1070+J1065+J1060+J1056+J1051+J1042+J1034+J1033+J1032</f>
        <v>5.86</v>
      </c>
      <c r="K1080" s="290"/>
      <c r="L1080" s="290"/>
      <c r="M1080" s="290"/>
      <c r="N1080" s="290"/>
      <c r="O1080" s="290"/>
      <c r="P1080" s="291">
        <f>P1079+P1078+P1076+P1070+P1065+P1060+P1056+P1051+P1042+P1034+P1033+P1032</f>
        <v>19.72</v>
      </c>
      <c r="Q1080" s="278"/>
      <c r="R1080" s="278"/>
      <c r="S1080" s="278"/>
      <c r="T1080" s="278"/>
      <c r="U1080" s="278"/>
    </row>
    <row r="1081" spans="1:21" hidden="1" x14ac:dyDescent="0.25">
      <c r="A1081" s="279" t="s">
        <v>633</v>
      </c>
      <c r="B1081" s="280"/>
      <c r="C1081" s="280"/>
      <c r="D1081" s="280"/>
      <c r="E1081" s="280"/>
      <c r="F1081" s="280"/>
      <c r="G1081" s="280"/>
      <c r="H1081" s="280"/>
      <c r="I1081" s="280"/>
      <c r="J1081" s="280"/>
      <c r="K1081" s="280"/>
      <c r="L1081" s="280"/>
      <c r="M1081" s="280"/>
      <c r="N1081" s="280"/>
      <c r="O1081" s="280"/>
      <c r="P1081" s="280"/>
      <c r="Q1081" s="280"/>
      <c r="R1081" s="280"/>
      <c r="S1081" s="280"/>
      <c r="T1081" s="280"/>
      <c r="U1081" s="280"/>
    </row>
    <row r="1082" spans="1:21" hidden="1" x14ac:dyDescent="0.25">
      <c r="A1082" s="273">
        <v>1</v>
      </c>
      <c r="B1082" s="274"/>
      <c r="C1082" s="275" t="s">
        <v>1408</v>
      </c>
      <c r="D1082" s="276"/>
      <c r="E1082" s="276"/>
      <c r="F1082" s="28"/>
      <c r="G1082" s="277"/>
      <c r="H1082" s="277"/>
      <c r="I1082" s="29"/>
      <c r="J1082" s="277"/>
      <c r="K1082" s="277"/>
      <c r="L1082" s="277"/>
      <c r="M1082" s="277"/>
      <c r="N1082" s="277"/>
      <c r="O1082" s="277"/>
      <c r="P1082" s="278"/>
      <c r="Q1082" s="278"/>
      <c r="R1082" s="278"/>
      <c r="S1082" s="278"/>
      <c r="T1082" s="278"/>
      <c r="U1082" s="278"/>
    </row>
    <row r="1083" spans="1:21" hidden="1" x14ac:dyDescent="0.25">
      <c r="A1083" s="264" t="s">
        <v>53</v>
      </c>
      <c r="B1083" s="265"/>
      <c r="C1083" s="266" t="s">
        <v>1409</v>
      </c>
      <c r="D1083" s="267"/>
      <c r="E1083" s="267"/>
      <c r="F1083" s="32" t="s">
        <v>1839</v>
      </c>
      <c r="G1083" s="269">
        <v>0.42</v>
      </c>
      <c r="H1083" s="268"/>
      <c r="I1083" s="27">
        <v>0.5</v>
      </c>
      <c r="J1083" s="268"/>
      <c r="K1083" s="268"/>
      <c r="L1083" s="268"/>
      <c r="M1083" s="268"/>
      <c r="N1083" s="268"/>
      <c r="O1083" s="268"/>
      <c r="P1083" s="175">
        <v>0.5</v>
      </c>
      <c r="Q1083" s="270"/>
      <c r="R1083" s="270"/>
      <c r="S1083" s="270"/>
      <c r="T1083" s="270"/>
      <c r="U1083" s="270"/>
    </row>
    <row r="1084" spans="1:21" hidden="1" x14ac:dyDescent="0.25">
      <c r="A1084" s="264" t="s">
        <v>54</v>
      </c>
      <c r="B1084" s="265"/>
      <c r="C1084" s="266" t="s">
        <v>1410</v>
      </c>
      <c r="D1084" s="267"/>
      <c r="E1084" s="267"/>
      <c r="F1084" s="32" t="s">
        <v>1839</v>
      </c>
      <c r="G1084" s="269">
        <v>0.42</v>
      </c>
      <c r="H1084" s="268"/>
      <c r="I1084" s="27">
        <v>0.5</v>
      </c>
      <c r="J1084" s="268"/>
      <c r="K1084" s="268"/>
      <c r="L1084" s="268"/>
      <c r="M1084" s="268"/>
      <c r="N1084" s="268"/>
      <c r="O1084" s="268"/>
      <c r="P1084" s="175">
        <v>0.5</v>
      </c>
      <c r="Q1084" s="270"/>
      <c r="R1084" s="270"/>
      <c r="S1084" s="270"/>
      <c r="T1084" s="270"/>
      <c r="U1084" s="270"/>
    </row>
    <row r="1085" spans="1:21" hidden="1" x14ac:dyDescent="0.25">
      <c r="A1085" s="264" t="s">
        <v>55</v>
      </c>
      <c r="B1085" s="265"/>
      <c r="C1085" s="266" t="s">
        <v>1411</v>
      </c>
      <c r="D1085" s="267"/>
      <c r="E1085" s="267"/>
      <c r="F1085" s="32" t="s">
        <v>1839</v>
      </c>
      <c r="G1085" s="269">
        <v>0.45</v>
      </c>
      <c r="H1085" s="268"/>
      <c r="I1085" s="27">
        <v>0.54</v>
      </c>
      <c r="J1085" s="268"/>
      <c r="K1085" s="268"/>
      <c r="L1085" s="268"/>
      <c r="M1085" s="268"/>
      <c r="N1085" s="268"/>
      <c r="O1085" s="268"/>
      <c r="P1085" s="175">
        <v>0.54</v>
      </c>
      <c r="Q1085" s="270"/>
      <c r="R1085" s="270"/>
      <c r="S1085" s="270"/>
      <c r="T1085" s="270"/>
      <c r="U1085" s="270"/>
    </row>
    <row r="1086" spans="1:21" hidden="1" x14ac:dyDescent="0.25">
      <c r="A1086" s="264" t="s">
        <v>56</v>
      </c>
      <c r="B1086" s="265"/>
      <c r="C1086" s="266" t="s">
        <v>1412</v>
      </c>
      <c r="D1086" s="267"/>
      <c r="E1086" s="267"/>
      <c r="F1086" s="32" t="s">
        <v>1839</v>
      </c>
      <c r="G1086" s="269">
        <v>0.42</v>
      </c>
      <c r="H1086" s="268"/>
      <c r="I1086" s="27">
        <v>0.5</v>
      </c>
      <c r="J1086" s="268"/>
      <c r="K1086" s="268"/>
      <c r="L1086" s="268"/>
      <c r="M1086" s="268"/>
      <c r="N1086" s="268"/>
      <c r="O1086" s="268"/>
      <c r="P1086" s="175">
        <v>0.5</v>
      </c>
      <c r="Q1086" s="270"/>
      <c r="R1086" s="270"/>
      <c r="S1086" s="270"/>
      <c r="T1086" s="270"/>
      <c r="U1086" s="270"/>
    </row>
    <row r="1087" spans="1:21" hidden="1" x14ac:dyDescent="0.25">
      <c r="A1087" s="264" t="s">
        <v>57</v>
      </c>
      <c r="B1087" s="265"/>
      <c r="C1087" s="266" t="s">
        <v>1413</v>
      </c>
      <c r="D1087" s="267"/>
      <c r="E1087" s="267"/>
      <c r="F1087" s="32" t="s">
        <v>1839</v>
      </c>
      <c r="G1087" s="269">
        <v>0.52</v>
      </c>
      <c r="H1087" s="268"/>
      <c r="I1087" s="27">
        <v>0.62</v>
      </c>
      <c r="J1087" s="268"/>
      <c r="K1087" s="268"/>
      <c r="L1087" s="268"/>
      <c r="M1087" s="268"/>
      <c r="N1087" s="268"/>
      <c r="O1087" s="268"/>
      <c r="P1087" s="175">
        <v>0.62</v>
      </c>
      <c r="Q1087" s="270"/>
      <c r="R1087" s="270"/>
      <c r="S1087" s="270"/>
      <c r="T1087" s="270"/>
      <c r="U1087" s="270"/>
    </row>
    <row r="1088" spans="1:21" hidden="1" x14ac:dyDescent="0.25">
      <c r="A1088" s="264" t="s">
        <v>58</v>
      </c>
      <c r="B1088" s="265"/>
      <c r="C1088" s="266" t="s">
        <v>1414</v>
      </c>
      <c r="D1088" s="267"/>
      <c r="E1088" s="267"/>
      <c r="F1088" s="32" t="s">
        <v>1839</v>
      </c>
      <c r="G1088" s="269">
        <v>0.61</v>
      </c>
      <c r="H1088" s="268"/>
      <c r="I1088" s="27">
        <v>0.73</v>
      </c>
      <c r="J1088" s="268"/>
      <c r="K1088" s="268"/>
      <c r="L1088" s="268"/>
      <c r="M1088" s="268"/>
      <c r="N1088" s="268"/>
      <c r="O1088" s="268"/>
      <c r="P1088" s="175">
        <v>0.73</v>
      </c>
      <c r="Q1088" s="270"/>
      <c r="R1088" s="270"/>
      <c r="S1088" s="270"/>
      <c r="T1088" s="270"/>
      <c r="U1088" s="270"/>
    </row>
    <row r="1089" spans="1:21" hidden="1" x14ac:dyDescent="0.25">
      <c r="A1089" s="264" t="s">
        <v>59</v>
      </c>
      <c r="B1089" s="265"/>
      <c r="C1089" s="266" t="s">
        <v>1415</v>
      </c>
      <c r="D1089" s="267"/>
      <c r="E1089" s="267"/>
      <c r="F1089" s="32" t="s">
        <v>1839</v>
      </c>
      <c r="G1089" s="269">
        <v>0.44</v>
      </c>
      <c r="H1089" s="268"/>
      <c r="I1089" s="27">
        <v>0.53</v>
      </c>
      <c r="J1089" s="268"/>
      <c r="K1089" s="268"/>
      <c r="L1089" s="268"/>
      <c r="M1089" s="268"/>
      <c r="N1089" s="268"/>
      <c r="O1089" s="268"/>
      <c r="P1089" s="175">
        <v>0.53</v>
      </c>
      <c r="Q1089" s="270"/>
      <c r="R1089" s="270"/>
      <c r="S1089" s="270"/>
      <c r="T1089" s="270"/>
      <c r="U1089" s="270"/>
    </row>
    <row r="1090" spans="1:21" hidden="1" x14ac:dyDescent="0.25">
      <c r="A1090" s="264" t="s">
        <v>60</v>
      </c>
      <c r="B1090" s="265"/>
      <c r="C1090" s="266" t="s">
        <v>1416</v>
      </c>
      <c r="D1090" s="267"/>
      <c r="E1090" s="267"/>
      <c r="F1090" s="32" t="s">
        <v>1839</v>
      </c>
      <c r="G1090" s="269">
        <v>1.57</v>
      </c>
      <c r="H1090" s="268"/>
      <c r="I1090" s="27">
        <v>1.88</v>
      </c>
      <c r="J1090" s="268"/>
      <c r="K1090" s="268"/>
      <c r="L1090" s="268"/>
      <c r="M1090" s="268"/>
      <c r="N1090" s="268"/>
      <c r="O1090" s="268"/>
      <c r="P1090" s="175">
        <v>1.88</v>
      </c>
      <c r="Q1090" s="270"/>
      <c r="R1090" s="270"/>
      <c r="S1090" s="270"/>
      <c r="T1090" s="270"/>
      <c r="U1090" s="270"/>
    </row>
    <row r="1091" spans="1:21" hidden="1" x14ac:dyDescent="0.25">
      <c r="A1091" s="279" t="s">
        <v>634</v>
      </c>
      <c r="B1091" s="280"/>
      <c r="C1091" s="280"/>
      <c r="D1091" s="280"/>
      <c r="E1091" s="280"/>
      <c r="F1091" s="280"/>
      <c r="G1091" s="280"/>
      <c r="H1091" s="280"/>
      <c r="I1091" s="280"/>
      <c r="J1091" s="280"/>
      <c r="K1091" s="280"/>
      <c r="L1091" s="280"/>
      <c r="M1091" s="280"/>
      <c r="N1091" s="280"/>
      <c r="O1091" s="280"/>
      <c r="P1091" s="280"/>
      <c r="Q1091" s="280"/>
      <c r="R1091" s="280"/>
      <c r="S1091" s="280"/>
      <c r="T1091" s="280"/>
      <c r="U1091" s="280"/>
    </row>
    <row r="1092" spans="1:21" hidden="1" x14ac:dyDescent="0.25">
      <c r="A1092" s="273">
        <v>1</v>
      </c>
      <c r="B1092" s="274"/>
      <c r="C1092" s="275" t="s">
        <v>1417</v>
      </c>
      <c r="D1092" s="276"/>
      <c r="E1092" s="276"/>
      <c r="F1092" s="28"/>
      <c r="G1092" s="277"/>
      <c r="H1092" s="277"/>
      <c r="I1092" s="29"/>
      <c r="J1092" s="277"/>
      <c r="K1092" s="277"/>
      <c r="L1092" s="277"/>
      <c r="M1092" s="277"/>
      <c r="N1092" s="277"/>
      <c r="O1092" s="277"/>
      <c r="P1092" s="278"/>
      <c r="Q1092" s="278"/>
      <c r="R1092" s="278"/>
      <c r="S1092" s="278"/>
      <c r="T1092" s="278"/>
      <c r="U1092" s="278"/>
    </row>
    <row r="1093" spans="1:21" hidden="1" x14ac:dyDescent="0.25">
      <c r="A1093" s="281" t="s">
        <v>53</v>
      </c>
      <c r="B1093" s="282"/>
      <c r="C1093" s="283" t="s">
        <v>1418</v>
      </c>
      <c r="D1093" s="284"/>
      <c r="E1093" s="284"/>
      <c r="F1093" s="30"/>
      <c r="G1093" s="268"/>
      <c r="H1093" s="268"/>
      <c r="I1093" s="31"/>
      <c r="J1093" s="268"/>
      <c r="K1093" s="268"/>
      <c r="L1093" s="268"/>
      <c r="M1093" s="268"/>
      <c r="N1093" s="268"/>
      <c r="O1093" s="268"/>
      <c r="P1093" s="270"/>
      <c r="Q1093" s="270"/>
      <c r="R1093" s="270"/>
      <c r="S1093" s="270"/>
      <c r="T1093" s="270"/>
      <c r="U1093" s="270"/>
    </row>
    <row r="1094" spans="1:21" hidden="1" x14ac:dyDescent="0.25">
      <c r="A1094" s="264" t="s">
        <v>136</v>
      </c>
      <c r="B1094" s="265"/>
      <c r="C1094" s="266" t="s">
        <v>1419</v>
      </c>
      <c r="D1094" s="267"/>
      <c r="E1094" s="267"/>
      <c r="F1094" s="32" t="s">
        <v>1840</v>
      </c>
      <c r="G1094" s="269">
        <v>7.68</v>
      </c>
      <c r="H1094" s="268"/>
      <c r="I1094" s="27">
        <v>7.68</v>
      </c>
      <c r="J1094" s="268"/>
      <c r="K1094" s="268"/>
      <c r="L1094" s="268"/>
      <c r="M1094" s="268"/>
      <c r="N1094" s="268"/>
      <c r="O1094" s="268"/>
      <c r="P1094" s="175">
        <v>7.68</v>
      </c>
      <c r="Q1094" s="270"/>
      <c r="R1094" s="270"/>
      <c r="S1094" s="270"/>
      <c r="T1094" s="270"/>
      <c r="U1094" s="270"/>
    </row>
    <row r="1095" spans="1:21" hidden="1" x14ac:dyDescent="0.25">
      <c r="A1095" s="264" t="s">
        <v>144</v>
      </c>
      <c r="B1095" s="265"/>
      <c r="C1095" s="266" t="s">
        <v>1420</v>
      </c>
      <c r="D1095" s="267"/>
      <c r="E1095" s="267"/>
      <c r="F1095" s="32" t="s">
        <v>1840</v>
      </c>
      <c r="G1095" s="269">
        <v>3.56</v>
      </c>
      <c r="H1095" s="268"/>
      <c r="I1095" s="27">
        <v>3.56</v>
      </c>
      <c r="J1095" s="268"/>
      <c r="K1095" s="268"/>
      <c r="L1095" s="268"/>
      <c r="M1095" s="268"/>
      <c r="N1095" s="268"/>
      <c r="O1095" s="268"/>
      <c r="P1095" s="175">
        <v>3.56</v>
      </c>
      <c r="Q1095" s="270"/>
      <c r="R1095" s="270"/>
      <c r="S1095" s="270"/>
      <c r="T1095" s="270"/>
      <c r="U1095" s="270"/>
    </row>
    <row r="1096" spans="1:21" hidden="1" x14ac:dyDescent="0.25">
      <c r="A1096" s="264" t="s">
        <v>147</v>
      </c>
      <c r="B1096" s="265"/>
      <c r="C1096" s="266" t="s">
        <v>1421</v>
      </c>
      <c r="D1096" s="267"/>
      <c r="E1096" s="267"/>
      <c r="F1096" s="32" t="s">
        <v>1831</v>
      </c>
      <c r="G1096" s="269">
        <v>10.82</v>
      </c>
      <c r="H1096" s="268"/>
      <c r="I1096" s="27">
        <v>10.82</v>
      </c>
      <c r="J1096" s="268"/>
      <c r="K1096" s="268"/>
      <c r="L1096" s="268"/>
      <c r="M1096" s="268"/>
      <c r="N1096" s="268"/>
      <c r="O1096" s="268"/>
      <c r="P1096" s="175">
        <v>10.82</v>
      </c>
      <c r="Q1096" s="270"/>
      <c r="R1096" s="270"/>
      <c r="S1096" s="270"/>
      <c r="T1096" s="270"/>
      <c r="U1096" s="270"/>
    </row>
    <row r="1097" spans="1:21" hidden="1" x14ac:dyDescent="0.25">
      <c r="A1097" s="264" t="s">
        <v>150</v>
      </c>
      <c r="B1097" s="265"/>
      <c r="C1097" s="266" t="s">
        <v>1422</v>
      </c>
      <c r="D1097" s="267"/>
      <c r="E1097" s="267"/>
      <c r="F1097" s="32" t="s">
        <v>1831</v>
      </c>
      <c r="G1097" s="269">
        <v>7.9</v>
      </c>
      <c r="H1097" s="268"/>
      <c r="I1097" s="27">
        <v>7.9</v>
      </c>
      <c r="J1097" s="268"/>
      <c r="K1097" s="268"/>
      <c r="L1097" s="268"/>
      <c r="M1097" s="268"/>
      <c r="N1097" s="268"/>
      <c r="O1097" s="268"/>
      <c r="P1097" s="175">
        <v>7.9</v>
      </c>
      <c r="Q1097" s="270"/>
      <c r="R1097" s="270"/>
      <c r="S1097" s="270"/>
      <c r="T1097" s="270"/>
      <c r="U1097" s="270"/>
    </row>
    <row r="1098" spans="1:21" hidden="1" x14ac:dyDescent="0.25">
      <c r="A1098" s="264" t="s">
        <v>615</v>
      </c>
      <c r="B1098" s="265"/>
      <c r="C1098" s="266" t="s">
        <v>1423</v>
      </c>
      <c r="D1098" s="267"/>
      <c r="E1098" s="267"/>
      <c r="F1098" s="32" t="s">
        <v>1831</v>
      </c>
      <c r="G1098" s="269">
        <v>6.88</v>
      </c>
      <c r="H1098" s="268"/>
      <c r="I1098" s="27">
        <v>6.88</v>
      </c>
      <c r="J1098" s="268"/>
      <c r="K1098" s="268"/>
      <c r="L1098" s="268"/>
      <c r="M1098" s="268"/>
      <c r="N1098" s="268"/>
      <c r="O1098" s="268"/>
      <c r="P1098" s="175">
        <v>6.88</v>
      </c>
      <c r="Q1098" s="270"/>
      <c r="R1098" s="270"/>
      <c r="S1098" s="270"/>
      <c r="T1098" s="270"/>
      <c r="U1098" s="270"/>
    </row>
    <row r="1099" spans="1:21" hidden="1" x14ac:dyDescent="0.25">
      <c r="A1099" s="281" t="s">
        <v>54</v>
      </c>
      <c r="B1099" s="282"/>
      <c r="C1099" s="283" t="s">
        <v>1424</v>
      </c>
      <c r="D1099" s="284"/>
      <c r="E1099" s="284"/>
      <c r="F1099" s="30"/>
      <c r="G1099" s="268"/>
      <c r="H1099" s="268"/>
      <c r="I1099" s="31"/>
      <c r="J1099" s="268"/>
      <c r="K1099" s="268"/>
      <c r="L1099" s="268"/>
      <c r="M1099" s="268"/>
      <c r="N1099" s="268"/>
      <c r="O1099" s="268"/>
      <c r="P1099" s="270"/>
      <c r="Q1099" s="270"/>
      <c r="R1099" s="270"/>
      <c r="S1099" s="270"/>
      <c r="T1099" s="270"/>
      <c r="U1099" s="270"/>
    </row>
    <row r="1100" spans="1:21" hidden="1" x14ac:dyDescent="0.25">
      <c r="A1100" s="264" t="s">
        <v>153</v>
      </c>
      <c r="B1100" s="265"/>
      <c r="C1100" s="266" t="s">
        <v>1423</v>
      </c>
      <c r="D1100" s="267"/>
      <c r="E1100" s="267"/>
      <c r="F1100" s="32" t="s">
        <v>1831</v>
      </c>
      <c r="G1100" s="269">
        <v>6</v>
      </c>
      <c r="H1100" s="268"/>
      <c r="I1100" s="27">
        <v>6</v>
      </c>
      <c r="J1100" s="268"/>
      <c r="K1100" s="268"/>
      <c r="L1100" s="268"/>
      <c r="M1100" s="268"/>
      <c r="N1100" s="268"/>
      <c r="O1100" s="268"/>
      <c r="P1100" s="175">
        <v>6</v>
      </c>
      <c r="Q1100" s="270"/>
      <c r="R1100" s="270"/>
      <c r="S1100" s="270"/>
      <c r="T1100" s="270"/>
      <c r="U1100" s="270"/>
    </row>
    <row r="1101" spans="1:21" hidden="1" x14ac:dyDescent="0.25">
      <c r="A1101" s="273">
        <v>2</v>
      </c>
      <c r="B1101" s="274"/>
      <c r="C1101" s="275" t="s">
        <v>1425</v>
      </c>
      <c r="D1101" s="276"/>
      <c r="E1101" s="276"/>
      <c r="F1101" s="28"/>
      <c r="G1101" s="277"/>
      <c r="H1101" s="277"/>
      <c r="I1101" s="29"/>
      <c r="J1101" s="277"/>
      <c r="K1101" s="277"/>
      <c r="L1101" s="277"/>
      <c r="M1101" s="277"/>
      <c r="N1101" s="277"/>
      <c r="O1101" s="277"/>
      <c r="P1101" s="278"/>
      <c r="Q1101" s="278"/>
      <c r="R1101" s="278"/>
      <c r="S1101" s="278"/>
      <c r="T1101" s="278"/>
      <c r="U1101" s="278"/>
    </row>
    <row r="1102" spans="1:21" hidden="1" x14ac:dyDescent="0.25">
      <c r="A1102" s="264" t="s">
        <v>61</v>
      </c>
      <c r="B1102" s="265"/>
      <c r="C1102" s="266" t="s">
        <v>1426</v>
      </c>
      <c r="D1102" s="267"/>
      <c r="E1102" s="267"/>
      <c r="F1102" s="32" t="s">
        <v>1840</v>
      </c>
      <c r="G1102" s="269">
        <v>2</v>
      </c>
      <c r="H1102" s="268"/>
      <c r="I1102" s="27">
        <v>2</v>
      </c>
      <c r="J1102" s="268"/>
      <c r="K1102" s="268"/>
      <c r="L1102" s="268"/>
      <c r="M1102" s="268"/>
      <c r="N1102" s="268"/>
      <c r="O1102" s="268"/>
      <c r="P1102" s="175">
        <v>2</v>
      </c>
      <c r="Q1102" s="270"/>
      <c r="R1102" s="270"/>
      <c r="S1102" s="270"/>
      <c r="T1102" s="270"/>
      <c r="U1102" s="270"/>
    </row>
    <row r="1103" spans="1:21" hidden="1" x14ac:dyDescent="0.25">
      <c r="A1103" s="264" t="s">
        <v>62</v>
      </c>
      <c r="B1103" s="265"/>
      <c r="C1103" s="266" t="s">
        <v>1427</v>
      </c>
      <c r="D1103" s="267"/>
      <c r="E1103" s="267"/>
      <c r="F1103" s="32" t="s">
        <v>1840</v>
      </c>
      <c r="G1103" s="269">
        <v>2.81</v>
      </c>
      <c r="H1103" s="268"/>
      <c r="I1103" s="27">
        <v>2.81</v>
      </c>
      <c r="J1103" s="268"/>
      <c r="K1103" s="268"/>
      <c r="L1103" s="268"/>
      <c r="M1103" s="268"/>
      <c r="N1103" s="268"/>
      <c r="O1103" s="268"/>
      <c r="P1103" s="175">
        <v>2.81</v>
      </c>
      <c r="Q1103" s="270"/>
      <c r="R1103" s="270"/>
      <c r="S1103" s="270"/>
      <c r="T1103" s="270"/>
      <c r="U1103" s="270"/>
    </row>
    <row r="1104" spans="1:21" hidden="1" x14ac:dyDescent="0.25">
      <c r="A1104" s="273">
        <v>3</v>
      </c>
      <c r="B1104" s="274"/>
      <c r="C1104" s="275" t="s">
        <v>1428</v>
      </c>
      <c r="D1104" s="276"/>
      <c r="E1104" s="276"/>
      <c r="F1104" s="28"/>
      <c r="G1104" s="277"/>
      <c r="H1104" s="277"/>
      <c r="I1104" s="29"/>
      <c r="J1104" s="277"/>
      <c r="K1104" s="277"/>
      <c r="L1104" s="277"/>
      <c r="M1104" s="277"/>
      <c r="N1104" s="277"/>
      <c r="O1104" s="277"/>
      <c r="P1104" s="278"/>
      <c r="Q1104" s="278"/>
      <c r="R1104" s="278"/>
      <c r="S1104" s="278"/>
      <c r="T1104" s="278"/>
      <c r="U1104" s="278"/>
    </row>
    <row r="1105" spans="1:21" ht="22.5" hidden="1" x14ac:dyDescent="0.25">
      <c r="A1105" s="264" t="s">
        <v>5</v>
      </c>
      <c r="B1105" s="265"/>
      <c r="C1105" s="266" t="s">
        <v>1429</v>
      </c>
      <c r="D1105" s="267"/>
      <c r="E1105" s="267"/>
      <c r="F1105" s="32" t="s">
        <v>1820</v>
      </c>
      <c r="G1105" s="269">
        <v>11.49</v>
      </c>
      <c r="H1105" s="268"/>
      <c r="I1105" s="27">
        <v>11.49</v>
      </c>
      <c r="J1105" s="268"/>
      <c r="K1105" s="268"/>
      <c r="L1105" s="268"/>
      <c r="M1105" s="268"/>
      <c r="N1105" s="268"/>
      <c r="O1105" s="268"/>
      <c r="P1105" s="175">
        <v>11.49</v>
      </c>
      <c r="Q1105" s="270"/>
      <c r="R1105" s="270"/>
      <c r="S1105" s="270"/>
      <c r="T1105" s="270"/>
      <c r="U1105" s="270"/>
    </row>
    <row r="1106" spans="1:21" ht="22.5" hidden="1" x14ac:dyDescent="0.25">
      <c r="A1106" s="264" t="s">
        <v>6</v>
      </c>
      <c r="B1106" s="265"/>
      <c r="C1106" s="266" t="s">
        <v>1430</v>
      </c>
      <c r="D1106" s="267"/>
      <c r="E1106" s="267"/>
      <c r="F1106" s="32" t="s">
        <v>1820</v>
      </c>
      <c r="G1106" s="268"/>
      <c r="H1106" s="268"/>
      <c r="I1106" s="31"/>
      <c r="J1106" s="269">
        <v>21.16</v>
      </c>
      <c r="K1106" s="268"/>
      <c r="L1106" s="268"/>
      <c r="M1106" s="268"/>
      <c r="N1106" s="268"/>
      <c r="O1106" s="268"/>
      <c r="P1106" s="175">
        <v>21.16</v>
      </c>
      <c r="Q1106" s="270"/>
      <c r="R1106" s="270"/>
      <c r="S1106" s="270"/>
      <c r="T1106" s="270"/>
      <c r="U1106" s="270"/>
    </row>
    <row r="1107" spans="1:21" ht="22.5" hidden="1" x14ac:dyDescent="0.25">
      <c r="A1107" s="264" t="s">
        <v>7</v>
      </c>
      <c r="B1107" s="265"/>
      <c r="C1107" s="266" t="s">
        <v>1431</v>
      </c>
      <c r="D1107" s="267"/>
      <c r="E1107" s="267"/>
      <c r="F1107" s="32" t="s">
        <v>1820</v>
      </c>
      <c r="G1107" s="269"/>
      <c r="H1107" s="268"/>
      <c r="I1107" s="27"/>
      <c r="J1107" s="269">
        <v>3.82</v>
      </c>
      <c r="K1107" s="268"/>
      <c r="L1107" s="268"/>
      <c r="M1107" s="268"/>
      <c r="N1107" s="268"/>
      <c r="O1107" s="268"/>
      <c r="P1107" s="175">
        <f>J1107</f>
        <v>3.82</v>
      </c>
      <c r="Q1107" s="270"/>
      <c r="R1107" s="270"/>
      <c r="S1107" s="270"/>
      <c r="T1107" s="270"/>
      <c r="U1107" s="270"/>
    </row>
    <row r="1108" spans="1:21" hidden="1" x14ac:dyDescent="0.25">
      <c r="A1108" s="264" t="s">
        <v>8</v>
      </c>
      <c r="B1108" s="265"/>
      <c r="C1108" s="266" t="s">
        <v>1432</v>
      </c>
      <c r="D1108" s="267"/>
      <c r="E1108" s="267"/>
      <c r="F1108" s="32" t="s">
        <v>1822</v>
      </c>
      <c r="G1108" s="269">
        <v>31.22</v>
      </c>
      <c r="H1108" s="268"/>
      <c r="I1108" s="27">
        <v>31.22</v>
      </c>
      <c r="J1108" s="268"/>
      <c r="K1108" s="268"/>
      <c r="L1108" s="268"/>
      <c r="M1108" s="268"/>
      <c r="N1108" s="268"/>
      <c r="O1108" s="268"/>
      <c r="P1108" s="175">
        <v>31.22</v>
      </c>
      <c r="Q1108" s="270"/>
      <c r="R1108" s="270"/>
      <c r="S1108" s="270"/>
      <c r="T1108" s="270"/>
      <c r="U1108" s="270"/>
    </row>
    <row r="1109" spans="1:21" ht="22.5" hidden="1" x14ac:dyDescent="0.25">
      <c r="A1109" s="264" t="s">
        <v>9</v>
      </c>
      <c r="B1109" s="265"/>
      <c r="C1109" s="266" t="s">
        <v>1430</v>
      </c>
      <c r="D1109" s="267"/>
      <c r="E1109" s="267"/>
      <c r="F1109" s="32" t="s">
        <v>1820</v>
      </c>
      <c r="G1109" s="269"/>
      <c r="H1109" s="268"/>
      <c r="I1109" s="27"/>
      <c r="J1109" s="269">
        <v>19.09</v>
      </c>
      <c r="K1109" s="268"/>
      <c r="L1109" s="268"/>
      <c r="M1109" s="268"/>
      <c r="N1109" s="268"/>
      <c r="O1109" s="268"/>
      <c r="P1109" s="175">
        <v>19.09</v>
      </c>
      <c r="Q1109" s="270"/>
      <c r="R1109" s="270"/>
      <c r="S1109" s="270"/>
      <c r="T1109" s="270"/>
      <c r="U1109" s="270"/>
    </row>
    <row r="1110" spans="1:21" hidden="1" x14ac:dyDescent="0.25">
      <c r="A1110" s="264" t="s">
        <v>15</v>
      </c>
      <c r="B1110" s="265"/>
      <c r="C1110" s="271" t="s">
        <v>1433</v>
      </c>
      <c r="D1110" s="272"/>
      <c r="E1110" s="272"/>
      <c r="F1110" s="30"/>
      <c r="G1110" s="268"/>
      <c r="H1110" s="268"/>
      <c r="I1110" s="31"/>
      <c r="J1110" s="268"/>
      <c r="K1110" s="268"/>
      <c r="L1110" s="268"/>
      <c r="M1110" s="268"/>
      <c r="N1110" s="268"/>
      <c r="O1110" s="268"/>
      <c r="P1110" s="270"/>
      <c r="Q1110" s="270"/>
      <c r="R1110" s="270"/>
      <c r="S1110" s="270"/>
      <c r="T1110" s="270"/>
      <c r="U1110" s="270"/>
    </row>
    <row r="1111" spans="1:21" ht="22.5" hidden="1" x14ac:dyDescent="0.25">
      <c r="A1111" s="264" t="s">
        <v>16</v>
      </c>
      <c r="B1111" s="265"/>
      <c r="C1111" s="266" t="s">
        <v>1434</v>
      </c>
      <c r="D1111" s="267"/>
      <c r="E1111" s="267"/>
      <c r="F1111" s="32" t="s">
        <v>1817</v>
      </c>
      <c r="G1111" s="269">
        <v>1.28</v>
      </c>
      <c r="H1111" s="268"/>
      <c r="I1111" s="27">
        <v>1.28</v>
      </c>
      <c r="J1111" s="269">
        <v>0.75</v>
      </c>
      <c r="K1111" s="268"/>
      <c r="L1111" s="268"/>
      <c r="M1111" s="268"/>
      <c r="N1111" s="268"/>
      <c r="O1111" s="268"/>
      <c r="P1111" s="175">
        <v>2.0299999999999998</v>
      </c>
      <c r="Q1111" s="270"/>
      <c r="R1111" s="270"/>
      <c r="S1111" s="270"/>
      <c r="T1111" s="270"/>
      <c r="U1111" s="270"/>
    </row>
    <row r="1112" spans="1:21" ht="22.5" hidden="1" x14ac:dyDescent="0.25">
      <c r="A1112" s="264" t="s">
        <v>17</v>
      </c>
      <c r="B1112" s="265"/>
      <c r="C1112" s="266" t="s">
        <v>1435</v>
      </c>
      <c r="D1112" s="267"/>
      <c r="E1112" s="267"/>
      <c r="F1112" s="32" t="s">
        <v>1817</v>
      </c>
      <c r="G1112" s="269">
        <v>0.64</v>
      </c>
      <c r="H1112" s="268"/>
      <c r="I1112" s="27">
        <v>0.64</v>
      </c>
      <c r="J1112" s="269">
        <v>0.69</v>
      </c>
      <c r="K1112" s="268"/>
      <c r="L1112" s="268"/>
      <c r="M1112" s="268"/>
      <c r="N1112" s="268"/>
      <c r="O1112" s="268"/>
      <c r="P1112" s="175">
        <v>1.33</v>
      </c>
      <c r="Q1112" s="270"/>
      <c r="R1112" s="270"/>
      <c r="S1112" s="270"/>
      <c r="T1112" s="270"/>
      <c r="U1112" s="270"/>
    </row>
    <row r="1113" spans="1:21" ht="22.5" hidden="1" x14ac:dyDescent="0.25">
      <c r="A1113" s="264" t="s">
        <v>18</v>
      </c>
      <c r="B1113" s="265"/>
      <c r="C1113" s="266" t="s">
        <v>1436</v>
      </c>
      <c r="D1113" s="267"/>
      <c r="E1113" s="267"/>
      <c r="F1113" s="32" t="s">
        <v>1817</v>
      </c>
      <c r="G1113" s="269">
        <v>14.18</v>
      </c>
      <c r="H1113" s="268"/>
      <c r="I1113" s="27">
        <v>14.18</v>
      </c>
      <c r="J1113" s="269">
        <v>1.5</v>
      </c>
      <c r="K1113" s="268"/>
      <c r="L1113" s="268"/>
      <c r="M1113" s="268"/>
      <c r="N1113" s="268"/>
      <c r="O1113" s="268"/>
      <c r="P1113" s="175">
        <v>15.68</v>
      </c>
      <c r="Q1113" s="270"/>
      <c r="R1113" s="270"/>
      <c r="S1113" s="270"/>
      <c r="T1113" s="270"/>
      <c r="U1113" s="270"/>
    </row>
    <row r="1114" spans="1:21" ht="22.5" hidden="1" x14ac:dyDescent="0.25">
      <c r="A1114" s="264" t="s">
        <v>19</v>
      </c>
      <c r="B1114" s="265"/>
      <c r="C1114" s="266" t="s">
        <v>1437</v>
      </c>
      <c r="D1114" s="267"/>
      <c r="E1114" s="267"/>
      <c r="F1114" s="32" t="s">
        <v>1817</v>
      </c>
      <c r="G1114" s="269">
        <v>10.66</v>
      </c>
      <c r="H1114" s="268"/>
      <c r="I1114" s="27">
        <v>10.66</v>
      </c>
      <c r="J1114" s="269">
        <v>1.02</v>
      </c>
      <c r="K1114" s="268"/>
      <c r="L1114" s="268"/>
      <c r="M1114" s="268"/>
      <c r="N1114" s="268"/>
      <c r="O1114" s="268"/>
      <c r="P1114" s="175">
        <v>11.68</v>
      </c>
      <c r="Q1114" s="270"/>
      <c r="R1114" s="270"/>
      <c r="S1114" s="270"/>
      <c r="T1114" s="270"/>
      <c r="U1114" s="270"/>
    </row>
    <row r="1115" spans="1:21" ht="22.5" hidden="1" x14ac:dyDescent="0.25">
      <c r="A1115" s="264" t="s">
        <v>24</v>
      </c>
      <c r="B1115" s="265"/>
      <c r="C1115" s="266" t="s">
        <v>1438</v>
      </c>
      <c r="D1115" s="267"/>
      <c r="E1115" s="267"/>
      <c r="F1115" s="32" t="s">
        <v>1830</v>
      </c>
      <c r="G1115" s="269">
        <v>45.5</v>
      </c>
      <c r="H1115" s="268"/>
      <c r="I1115" s="27">
        <v>45.5</v>
      </c>
      <c r="J1115" s="268"/>
      <c r="K1115" s="268"/>
      <c r="L1115" s="268"/>
      <c r="M1115" s="268"/>
      <c r="N1115" s="268"/>
      <c r="O1115" s="268"/>
      <c r="P1115" s="175">
        <v>45.5</v>
      </c>
      <c r="Q1115" s="270"/>
      <c r="R1115" s="270"/>
      <c r="S1115" s="270"/>
      <c r="T1115" s="270"/>
      <c r="U1115" s="270"/>
    </row>
    <row r="1116" spans="1:21" hidden="1" x14ac:dyDescent="0.25">
      <c r="A1116" s="279" t="s">
        <v>635</v>
      </c>
      <c r="B1116" s="280"/>
      <c r="C1116" s="280"/>
      <c r="D1116" s="280"/>
      <c r="E1116" s="280"/>
      <c r="F1116" s="280"/>
      <c r="G1116" s="280"/>
      <c r="H1116" s="280"/>
      <c r="I1116" s="280"/>
      <c r="J1116" s="280"/>
      <c r="K1116" s="280"/>
      <c r="L1116" s="280"/>
      <c r="M1116" s="280"/>
      <c r="N1116" s="280"/>
      <c r="O1116" s="280"/>
      <c r="P1116" s="280"/>
      <c r="Q1116" s="280"/>
      <c r="R1116" s="280"/>
      <c r="S1116" s="280"/>
      <c r="T1116" s="280"/>
      <c r="U1116" s="280"/>
    </row>
    <row r="1117" spans="1:21" hidden="1" x14ac:dyDescent="0.25">
      <c r="A1117" s="273">
        <v>1</v>
      </c>
      <c r="B1117" s="274"/>
      <c r="C1117" s="275" t="s">
        <v>1439</v>
      </c>
      <c r="D1117" s="276"/>
      <c r="E1117" s="276"/>
      <c r="F1117" s="28"/>
      <c r="G1117" s="277"/>
      <c r="H1117" s="277"/>
      <c r="I1117" s="29"/>
      <c r="J1117" s="277"/>
      <c r="K1117" s="277"/>
      <c r="L1117" s="277"/>
      <c r="M1117" s="277"/>
      <c r="N1117" s="277"/>
      <c r="O1117" s="277"/>
      <c r="P1117" s="278"/>
      <c r="Q1117" s="278"/>
      <c r="R1117" s="278"/>
      <c r="S1117" s="278"/>
      <c r="T1117" s="278"/>
      <c r="U1117" s="278"/>
    </row>
    <row r="1118" spans="1:21" hidden="1" x14ac:dyDescent="0.25">
      <c r="A1118" s="264" t="s">
        <v>53</v>
      </c>
      <c r="B1118" s="265"/>
      <c r="C1118" s="271" t="s">
        <v>1440</v>
      </c>
      <c r="D1118" s="272"/>
      <c r="E1118" s="272"/>
      <c r="F1118" s="30"/>
      <c r="G1118" s="268"/>
      <c r="H1118" s="268"/>
      <c r="I1118" s="31"/>
      <c r="J1118" s="268"/>
      <c r="K1118" s="268"/>
      <c r="L1118" s="268"/>
      <c r="M1118" s="268"/>
      <c r="N1118" s="268"/>
      <c r="O1118" s="268"/>
      <c r="P1118" s="270"/>
      <c r="Q1118" s="270"/>
      <c r="R1118" s="270"/>
      <c r="S1118" s="270"/>
      <c r="T1118" s="270"/>
      <c r="U1118" s="270"/>
    </row>
    <row r="1119" spans="1:21" hidden="1" x14ac:dyDescent="0.25">
      <c r="A1119" s="264" t="s">
        <v>136</v>
      </c>
      <c r="B1119" s="265"/>
      <c r="C1119" s="271" t="s">
        <v>1441</v>
      </c>
      <c r="D1119" s="272"/>
      <c r="E1119" s="272"/>
      <c r="F1119" s="30"/>
      <c r="G1119" s="268"/>
      <c r="H1119" s="268"/>
      <c r="I1119" s="31"/>
      <c r="J1119" s="268"/>
      <c r="K1119" s="268"/>
      <c r="L1119" s="268"/>
      <c r="M1119" s="268"/>
      <c r="N1119" s="268"/>
      <c r="O1119" s="268"/>
      <c r="P1119" s="270"/>
      <c r="Q1119" s="270"/>
      <c r="R1119" s="270"/>
      <c r="S1119" s="270"/>
      <c r="T1119" s="270"/>
      <c r="U1119" s="270"/>
    </row>
    <row r="1120" spans="1:21" s="35" customFormat="1" ht="14.25" hidden="1" x14ac:dyDescent="0.25">
      <c r="A1120" s="281" t="s">
        <v>137</v>
      </c>
      <c r="B1120" s="282"/>
      <c r="C1120" s="283" t="s">
        <v>1442</v>
      </c>
      <c r="D1120" s="284"/>
      <c r="E1120" s="284"/>
      <c r="F1120" s="38"/>
      <c r="G1120" s="286"/>
      <c r="H1120" s="286"/>
      <c r="I1120" s="39"/>
      <c r="J1120" s="286"/>
      <c r="K1120" s="286"/>
      <c r="L1120" s="286"/>
      <c r="M1120" s="286"/>
      <c r="N1120" s="286"/>
      <c r="O1120" s="286"/>
      <c r="P1120" s="270"/>
      <c r="Q1120" s="270"/>
      <c r="R1120" s="270"/>
      <c r="S1120" s="270"/>
      <c r="T1120" s="270"/>
      <c r="U1120" s="270"/>
    </row>
    <row r="1121" spans="1:21" hidden="1" x14ac:dyDescent="0.25">
      <c r="A1121" s="264" t="s">
        <v>636</v>
      </c>
      <c r="B1121" s="265"/>
      <c r="C1121" s="266" t="s">
        <v>1443</v>
      </c>
      <c r="D1121" s="267"/>
      <c r="E1121" s="267"/>
      <c r="F1121" s="32" t="s">
        <v>1813</v>
      </c>
      <c r="G1121" s="269">
        <v>21.97</v>
      </c>
      <c r="H1121" s="268"/>
      <c r="I1121" s="27">
        <v>21.97</v>
      </c>
      <c r="J1121" s="269">
        <v>0.22</v>
      </c>
      <c r="K1121" s="268"/>
      <c r="L1121" s="268"/>
      <c r="M1121" s="268"/>
      <c r="N1121" s="268"/>
      <c r="O1121" s="268"/>
      <c r="P1121" s="175">
        <v>22.19</v>
      </c>
      <c r="Q1121" s="270"/>
      <c r="R1121" s="270"/>
      <c r="S1121" s="270"/>
      <c r="T1121" s="270"/>
      <c r="U1121" s="270"/>
    </row>
    <row r="1122" spans="1:21" hidden="1" x14ac:dyDescent="0.25">
      <c r="A1122" s="264" t="s">
        <v>637</v>
      </c>
      <c r="B1122" s="265"/>
      <c r="C1122" s="266" t="s">
        <v>1444</v>
      </c>
      <c r="D1122" s="267"/>
      <c r="E1122" s="267"/>
      <c r="F1122" s="32" t="s">
        <v>1813</v>
      </c>
      <c r="G1122" s="269">
        <v>7.53</v>
      </c>
      <c r="H1122" s="268"/>
      <c r="I1122" s="27">
        <v>7.53</v>
      </c>
      <c r="J1122" s="268"/>
      <c r="K1122" s="268"/>
      <c r="L1122" s="268"/>
      <c r="M1122" s="268"/>
      <c r="N1122" s="268"/>
      <c r="O1122" s="268"/>
      <c r="P1122" s="175">
        <v>7.53</v>
      </c>
      <c r="Q1122" s="270"/>
      <c r="R1122" s="270"/>
      <c r="S1122" s="270"/>
      <c r="T1122" s="270"/>
      <c r="U1122" s="270"/>
    </row>
    <row r="1123" spans="1:21" hidden="1" x14ac:dyDescent="0.25">
      <c r="A1123" s="264" t="s">
        <v>638</v>
      </c>
      <c r="B1123" s="265"/>
      <c r="C1123" s="266" t="s">
        <v>1445</v>
      </c>
      <c r="D1123" s="267"/>
      <c r="E1123" s="267"/>
      <c r="F1123" s="32" t="s">
        <v>1813</v>
      </c>
      <c r="G1123" s="269">
        <v>9.0299999999999994</v>
      </c>
      <c r="H1123" s="268"/>
      <c r="I1123" s="27">
        <v>9.0299999999999994</v>
      </c>
      <c r="J1123" s="268"/>
      <c r="K1123" s="268"/>
      <c r="L1123" s="268"/>
      <c r="M1123" s="268"/>
      <c r="N1123" s="268"/>
      <c r="O1123" s="268"/>
      <c r="P1123" s="175">
        <v>9.0299999999999994</v>
      </c>
      <c r="Q1123" s="270"/>
      <c r="R1123" s="270"/>
      <c r="S1123" s="270"/>
      <c r="T1123" s="270"/>
      <c r="U1123" s="270"/>
    </row>
    <row r="1124" spans="1:21" s="35" customFormat="1" ht="14.25" hidden="1" x14ac:dyDescent="0.25">
      <c r="A1124" s="281"/>
      <c r="B1124" s="282"/>
      <c r="C1124" s="283" t="s">
        <v>1856</v>
      </c>
      <c r="D1124" s="284"/>
      <c r="E1124" s="284"/>
      <c r="F1124" s="38"/>
      <c r="G1124" s="285">
        <f>G1121+G1122+G1123</f>
        <v>38.53</v>
      </c>
      <c r="H1124" s="286"/>
      <c r="I1124" s="34">
        <f>I1121+I1122+I1123</f>
        <v>38.53</v>
      </c>
      <c r="J1124" s="285">
        <f>J1121+J1122+J1123</f>
        <v>0.22</v>
      </c>
      <c r="K1124" s="286"/>
      <c r="L1124" s="286"/>
      <c r="M1124" s="286"/>
      <c r="N1124" s="286"/>
      <c r="O1124" s="286"/>
      <c r="P1124" s="175">
        <f>P1121+P1122+P1123</f>
        <v>38.75</v>
      </c>
      <c r="Q1124" s="270"/>
      <c r="R1124" s="270"/>
      <c r="S1124" s="270"/>
      <c r="T1124" s="270"/>
      <c r="U1124" s="270"/>
    </row>
    <row r="1125" spans="1:21" s="35" customFormat="1" ht="14.25" hidden="1" x14ac:dyDescent="0.25">
      <c r="A1125" s="281" t="s">
        <v>138</v>
      </c>
      <c r="B1125" s="282"/>
      <c r="C1125" s="283" t="s">
        <v>1446</v>
      </c>
      <c r="D1125" s="284"/>
      <c r="E1125" s="284"/>
      <c r="F1125" s="38"/>
      <c r="G1125" s="286"/>
      <c r="H1125" s="286"/>
      <c r="I1125" s="39"/>
      <c r="J1125" s="286"/>
      <c r="K1125" s="286"/>
      <c r="L1125" s="286"/>
      <c r="M1125" s="286"/>
      <c r="N1125" s="286"/>
      <c r="O1125" s="286"/>
      <c r="P1125" s="270"/>
      <c r="Q1125" s="270"/>
      <c r="R1125" s="270"/>
      <c r="S1125" s="270"/>
      <c r="T1125" s="270"/>
      <c r="U1125" s="270"/>
    </row>
    <row r="1126" spans="1:21" hidden="1" x14ac:dyDescent="0.25">
      <c r="A1126" s="264" t="s">
        <v>639</v>
      </c>
      <c r="B1126" s="265"/>
      <c r="C1126" s="266" t="s">
        <v>1447</v>
      </c>
      <c r="D1126" s="267"/>
      <c r="E1126" s="267"/>
      <c r="F1126" s="32" t="s">
        <v>1813</v>
      </c>
      <c r="G1126" s="269">
        <v>29.48</v>
      </c>
      <c r="H1126" s="268"/>
      <c r="I1126" s="27">
        <v>29.48</v>
      </c>
      <c r="J1126" s="269">
        <v>1.27</v>
      </c>
      <c r="K1126" s="268"/>
      <c r="L1126" s="268"/>
      <c r="M1126" s="268"/>
      <c r="N1126" s="268"/>
      <c r="O1126" s="268"/>
      <c r="P1126" s="175">
        <v>30.75</v>
      </c>
      <c r="Q1126" s="270"/>
      <c r="R1126" s="270"/>
      <c r="S1126" s="270"/>
      <c r="T1126" s="270"/>
      <c r="U1126" s="270"/>
    </row>
    <row r="1127" spans="1:21" hidden="1" x14ac:dyDescent="0.25">
      <c r="A1127" s="264" t="s">
        <v>640</v>
      </c>
      <c r="B1127" s="265"/>
      <c r="C1127" s="266" t="s">
        <v>1444</v>
      </c>
      <c r="D1127" s="267"/>
      <c r="E1127" s="267"/>
      <c r="F1127" s="32" t="s">
        <v>1813</v>
      </c>
      <c r="G1127" s="269">
        <v>7.53</v>
      </c>
      <c r="H1127" s="268"/>
      <c r="I1127" s="27">
        <v>7.53</v>
      </c>
      <c r="J1127" s="268"/>
      <c r="K1127" s="268"/>
      <c r="L1127" s="268"/>
      <c r="M1127" s="268"/>
      <c r="N1127" s="268"/>
      <c r="O1127" s="268"/>
      <c r="P1127" s="175">
        <v>7.53</v>
      </c>
      <c r="Q1127" s="270"/>
      <c r="R1127" s="270"/>
      <c r="S1127" s="270"/>
      <c r="T1127" s="270"/>
      <c r="U1127" s="270"/>
    </row>
    <row r="1128" spans="1:21" s="35" customFormat="1" ht="14.25" hidden="1" x14ac:dyDescent="0.25">
      <c r="A1128" s="281"/>
      <c r="B1128" s="282"/>
      <c r="C1128" s="283" t="s">
        <v>1856</v>
      </c>
      <c r="D1128" s="284"/>
      <c r="E1128" s="284"/>
      <c r="F1128" s="38"/>
      <c r="G1128" s="285">
        <f>G1126+G1127</f>
        <v>37.01</v>
      </c>
      <c r="H1128" s="286"/>
      <c r="I1128" s="34">
        <f>I1126+I1127</f>
        <v>37.01</v>
      </c>
      <c r="J1128" s="285">
        <f>J1126+J1127</f>
        <v>1.27</v>
      </c>
      <c r="K1128" s="286"/>
      <c r="L1128" s="286"/>
      <c r="M1128" s="286"/>
      <c r="N1128" s="286"/>
      <c r="O1128" s="286"/>
      <c r="P1128" s="175">
        <f>P1126+P1127</f>
        <v>38.28</v>
      </c>
      <c r="Q1128" s="270"/>
      <c r="R1128" s="270"/>
      <c r="S1128" s="270"/>
      <c r="T1128" s="270"/>
      <c r="U1128" s="270"/>
    </row>
    <row r="1129" spans="1:21" s="35" customFormat="1" ht="14.25" hidden="1" x14ac:dyDescent="0.25">
      <c r="A1129" s="281" t="s">
        <v>139</v>
      </c>
      <c r="B1129" s="282"/>
      <c r="C1129" s="283" t="s">
        <v>1448</v>
      </c>
      <c r="D1129" s="284"/>
      <c r="E1129" s="284"/>
      <c r="F1129" s="38"/>
      <c r="G1129" s="286"/>
      <c r="H1129" s="286"/>
      <c r="I1129" s="39"/>
      <c r="J1129" s="286"/>
      <c r="K1129" s="286"/>
      <c r="L1129" s="286"/>
      <c r="M1129" s="286"/>
      <c r="N1129" s="286"/>
      <c r="O1129" s="286"/>
      <c r="P1129" s="270"/>
      <c r="Q1129" s="270"/>
      <c r="R1129" s="270"/>
      <c r="S1129" s="270"/>
      <c r="T1129" s="270"/>
      <c r="U1129" s="270"/>
    </row>
    <row r="1130" spans="1:21" hidden="1" x14ac:dyDescent="0.25">
      <c r="A1130" s="264" t="s">
        <v>641</v>
      </c>
      <c r="B1130" s="265"/>
      <c r="C1130" s="266" t="s">
        <v>1449</v>
      </c>
      <c r="D1130" s="267"/>
      <c r="E1130" s="267"/>
      <c r="F1130" s="32" t="s">
        <v>1813</v>
      </c>
      <c r="G1130" s="269">
        <v>17.579999999999998</v>
      </c>
      <c r="H1130" s="268"/>
      <c r="I1130" s="27">
        <v>17.579999999999998</v>
      </c>
      <c r="J1130" s="269">
        <v>0.22</v>
      </c>
      <c r="K1130" s="268"/>
      <c r="L1130" s="268"/>
      <c r="M1130" s="268"/>
      <c r="N1130" s="268"/>
      <c r="O1130" s="268"/>
      <c r="P1130" s="175">
        <v>17.8</v>
      </c>
      <c r="Q1130" s="270"/>
      <c r="R1130" s="270"/>
      <c r="S1130" s="270"/>
      <c r="T1130" s="270"/>
      <c r="U1130" s="270"/>
    </row>
    <row r="1131" spans="1:21" hidden="1" x14ac:dyDescent="0.25">
      <c r="A1131" s="264" t="s">
        <v>642</v>
      </c>
      <c r="B1131" s="265"/>
      <c r="C1131" s="266" t="s">
        <v>1444</v>
      </c>
      <c r="D1131" s="267"/>
      <c r="E1131" s="267"/>
      <c r="F1131" s="32" t="s">
        <v>1813</v>
      </c>
      <c r="G1131" s="269">
        <v>7.53</v>
      </c>
      <c r="H1131" s="268"/>
      <c r="I1131" s="27">
        <v>7.53</v>
      </c>
      <c r="J1131" s="268"/>
      <c r="K1131" s="268"/>
      <c r="L1131" s="268"/>
      <c r="M1131" s="268"/>
      <c r="N1131" s="268"/>
      <c r="O1131" s="268"/>
      <c r="P1131" s="175">
        <v>7.53</v>
      </c>
      <c r="Q1131" s="270"/>
      <c r="R1131" s="270"/>
      <c r="S1131" s="270"/>
      <c r="T1131" s="270"/>
      <c r="U1131" s="270"/>
    </row>
    <row r="1132" spans="1:21" hidden="1" x14ac:dyDescent="0.25">
      <c r="A1132" s="264" t="s">
        <v>643</v>
      </c>
      <c r="B1132" s="265"/>
      <c r="C1132" s="266" t="s">
        <v>1445</v>
      </c>
      <c r="D1132" s="267"/>
      <c r="E1132" s="267"/>
      <c r="F1132" s="32" t="s">
        <v>1813</v>
      </c>
      <c r="G1132" s="269">
        <v>9.0299999999999994</v>
      </c>
      <c r="H1132" s="268"/>
      <c r="I1132" s="27">
        <v>9.0299999999999994</v>
      </c>
      <c r="J1132" s="268"/>
      <c r="K1132" s="268"/>
      <c r="L1132" s="268"/>
      <c r="M1132" s="268"/>
      <c r="N1132" s="268"/>
      <c r="O1132" s="268"/>
      <c r="P1132" s="175">
        <v>9.0299999999999994</v>
      </c>
      <c r="Q1132" s="270"/>
      <c r="R1132" s="270"/>
      <c r="S1132" s="270"/>
      <c r="T1132" s="270"/>
      <c r="U1132" s="270"/>
    </row>
    <row r="1133" spans="1:21" s="35" customFormat="1" ht="14.25" hidden="1" x14ac:dyDescent="0.25">
      <c r="A1133" s="281"/>
      <c r="B1133" s="282"/>
      <c r="C1133" s="283" t="s">
        <v>1856</v>
      </c>
      <c r="D1133" s="284"/>
      <c r="E1133" s="284"/>
      <c r="F1133" s="38"/>
      <c r="G1133" s="285">
        <f>G1130+G1131+G1132</f>
        <v>34.14</v>
      </c>
      <c r="H1133" s="286"/>
      <c r="I1133" s="34">
        <f>I1130+I1131+I1132</f>
        <v>34.14</v>
      </c>
      <c r="J1133" s="285">
        <f>J1130+J1131+J1132</f>
        <v>0.22</v>
      </c>
      <c r="K1133" s="286"/>
      <c r="L1133" s="286"/>
      <c r="M1133" s="286"/>
      <c r="N1133" s="286"/>
      <c r="O1133" s="286"/>
      <c r="P1133" s="175">
        <f>P1130+P1131+P1132</f>
        <v>34.36</v>
      </c>
      <c r="Q1133" s="270"/>
      <c r="R1133" s="270"/>
      <c r="S1133" s="270"/>
      <c r="T1133" s="270"/>
      <c r="U1133" s="270"/>
    </row>
    <row r="1134" spans="1:21" s="35" customFormat="1" ht="14.25" hidden="1" x14ac:dyDescent="0.25">
      <c r="A1134" s="281" t="s">
        <v>140</v>
      </c>
      <c r="B1134" s="282"/>
      <c r="C1134" s="283" t="s">
        <v>1450</v>
      </c>
      <c r="D1134" s="284"/>
      <c r="E1134" s="284"/>
      <c r="F1134" s="38"/>
      <c r="G1134" s="286"/>
      <c r="H1134" s="286"/>
      <c r="I1134" s="39"/>
      <c r="J1134" s="286"/>
      <c r="K1134" s="286"/>
      <c r="L1134" s="286"/>
      <c r="M1134" s="286"/>
      <c r="N1134" s="286"/>
      <c r="O1134" s="286"/>
      <c r="P1134" s="270"/>
      <c r="Q1134" s="270"/>
      <c r="R1134" s="270"/>
      <c r="S1134" s="270"/>
      <c r="T1134" s="270"/>
      <c r="U1134" s="270"/>
    </row>
    <row r="1135" spans="1:21" hidden="1" x14ac:dyDescent="0.25">
      <c r="A1135" s="264" t="s">
        <v>644</v>
      </c>
      <c r="B1135" s="265"/>
      <c r="C1135" s="266" t="s">
        <v>1451</v>
      </c>
      <c r="D1135" s="267"/>
      <c r="E1135" s="267"/>
      <c r="F1135" s="32" t="s">
        <v>1813</v>
      </c>
      <c r="G1135" s="269">
        <v>23.58</v>
      </c>
      <c r="H1135" s="268"/>
      <c r="I1135" s="27">
        <v>23.58</v>
      </c>
      <c r="J1135" s="269">
        <v>1.27</v>
      </c>
      <c r="K1135" s="268"/>
      <c r="L1135" s="268"/>
      <c r="M1135" s="268"/>
      <c r="N1135" s="268"/>
      <c r="O1135" s="268"/>
      <c r="P1135" s="175">
        <v>24.85</v>
      </c>
      <c r="Q1135" s="270"/>
      <c r="R1135" s="270"/>
      <c r="S1135" s="270"/>
      <c r="T1135" s="270"/>
      <c r="U1135" s="270"/>
    </row>
    <row r="1136" spans="1:21" hidden="1" x14ac:dyDescent="0.25">
      <c r="A1136" s="264" t="s">
        <v>645</v>
      </c>
      <c r="B1136" s="265"/>
      <c r="C1136" s="266" t="s">
        <v>1444</v>
      </c>
      <c r="D1136" s="267"/>
      <c r="E1136" s="267"/>
      <c r="F1136" s="32" t="s">
        <v>1813</v>
      </c>
      <c r="G1136" s="269">
        <v>7.53</v>
      </c>
      <c r="H1136" s="268"/>
      <c r="I1136" s="27">
        <v>7.53</v>
      </c>
      <c r="J1136" s="268"/>
      <c r="K1136" s="268"/>
      <c r="L1136" s="268"/>
      <c r="M1136" s="268"/>
      <c r="N1136" s="268"/>
      <c r="O1136" s="268"/>
      <c r="P1136" s="175">
        <v>7.53</v>
      </c>
      <c r="Q1136" s="270"/>
      <c r="R1136" s="270"/>
      <c r="S1136" s="270"/>
      <c r="T1136" s="270"/>
      <c r="U1136" s="270"/>
    </row>
    <row r="1137" spans="1:21" hidden="1" x14ac:dyDescent="0.25">
      <c r="A1137" s="264" t="s">
        <v>646</v>
      </c>
      <c r="B1137" s="265"/>
      <c r="C1137" s="266" t="s">
        <v>1452</v>
      </c>
      <c r="D1137" s="267"/>
      <c r="E1137" s="267"/>
      <c r="F1137" s="32" t="s">
        <v>1813</v>
      </c>
      <c r="G1137" s="269">
        <v>15.06</v>
      </c>
      <c r="H1137" s="268"/>
      <c r="I1137" s="27">
        <v>15.06</v>
      </c>
      <c r="J1137" s="268"/>
      <c r="K1137" s="268"/>
      <c r="L1137" s="268"/>
      <c r="M1137" s="268"/>
      <c r="N1137" s="268"/>
      <c r="O1137" s="268"/>
      <c r="P1137" s="175">
        <v>15.06</v>
      </c>
      <c r="Q1137" s="270"/>
      <c r="R1137" s="270"/>
      <c r="S1137" s="270"/>
      <c r="T1137" s="270"/>
      <c r="U1137" s="270"/>
    </row>
    <row r="1138" spans="1:21" s="35" customFormat="1" ht="14.25" hidden="1" x14ac:dyDescent="0.25">
      <c r="A1138" s="281"/>
      <c r="B1138" s="282"/>
      <c r="C1138" s="283" t="s">
        <v>1856</v>
      </c>
      <c r="D1138" s="284"/>
      <c r="E1138" s="284"/>
      <c r="F1138" s="38"/>
      <c r="G1138" s="285">
        <f>G1135+G1136+G1137</f>
        <v>46.17</v>
      </c>
      <c r="H1138" s="286"/>
      <c r="I1138" s="34">
        <f>I1135+I1136+I1137</f>
        <v>46.17</v>
      </c>
      <c r="J1138" s="285">
        <f>J1135+J1136+J1137</f>
        <v>1.27</v>
      </c>
      <c r="K1138" s="286"/>
      <c r="L1138" s="286"/>
      <c r="M1138" s="286"/>
      <c r="N1138" s="286"/>
      <c r="O1138" s="286"/>
      <c r="P1138" s="175">
        <f>P1135+P1136+P1137</f>
        <v>47.440000000000005</v>
      </c>
      <c r="Q1138" s="270"/>
      <c r="R1138" s="270"/>
      <c r="S1138" s="270"/>
      <c r="T1138" s="270"/>
      <c r="U1138" s="270"/>
    </row>
    <row r="1139" spans="1:21" s="35" customFormat="1" ht="14.25" hidden="1" x14ac:dyDescent="0.25">
      <c r="A1139" s="281" t="s">
        <v>141</v>
      </c>
      <c r="B1139" s="282"/>
      <c r="C1139" s="283" t="s">
        <v>1453</v>
      </c>
      <c r="D1139" s="284"/>
      <c r="E1139" s="284"/>
      <c r="F1139" s="38"/>
      <c r="G1139" s="286"/>
      <c r="H1139" s="286"/>
      <c r="I1139" s="39"/>
      <c r="J1139" s="286"/>
      <c r="K1139" s="286"/>
      <c r="L1139" s="286"/>
      <c r="M1139" s="286"/>
      <c r="N1139" s="286"/>
      <c r="O1139" s="286"/>
      <c r="P1139" s="270"/>
      <c r="Q1139" s="270"/>
      <c r="R1139" s="270"/>
      <c r="S1139" s="270"/>
      <c r="T1139" s="270"/>
      <c r="U1139" s="270"/>
    </row>
    <row r="1140" spans="1:21" hidden="1" x14ac:dyDescent="0.25">
      <c r="A1140" s="264" t="s">
        <v>647</v>
      </c>
      <c r="B1140" s="265"/>
      <c r="C1140" s="266" t="s">
        <v>1454</v>
      </c>
      <c r="D1140" s="267"/>
      <c r="E1140" s="267"/>
      <c r="F1140" s="32" t="s">
        <v>1813</v>
      </c>
      <c r="G1140" s="269">
        <v>21.97</v>
      </c>
      <c r="H1140" s="268"/>
      <c r="I1140" s="27">
        <v>21.97</v>
      </c>
      <c r="J1140" s="269">
        <v>0.22</v>
      </c>
      <c r="K1140" s="268"/>
      <c r="L1140" s="268"/>
      <c r="M1140" s="268"/>
      <c r="N1140" s="268"/>
      <c r="O1140" s="268"/>
      <c r="P1140" s="175">
        <v>22.19</v>
      </c>
      <c r="Q1140" s="270"/>
      <c r="R1140" s="270"/>
      <c r="S1140" s="270"/>
      <c r="T1140" s="270"/>
      <c r="U1140" s="270"/>
    </row>
    <row r="1141" spans="1:21" hidden="1" x14ac:dyDescent="0.25">
      <c r="A1141" s="264" t="s">
        <v>648</v>
      </c>
      <c r="B1141" s="265"/>
      <c r="C1141" s="266" t="s">
        <v>1444</v>
      </c>
      <c r="D1141" s="267"/>
      <c r="E1141" s="267"/>
      <c r="F1141" s="32" t="s">
        <v>1813</v>
      </c>
      <c r="G1141" s="269">
        <v>7.53</v>
      </c>
      <c r="H1141" s="268"/>
      <c r="I1141" s="27">
        <v>7.53</v>
      </c>
      <c r="J1141" s="268"/>
      <c r="K1141" s="268"/>
      <c r="L1141" s="268"/>
      <c r="M1141" s="268"/>
      <c r="N1141" s="268"/>
      <c r="O1141" s="268"/>
      <c r="P1141" s="175">
        <v>7.53</v>
      </c>
      <c r="Q1141" s="270"/>
      <c r="R1141" s="270"/>
      <c r="S1141" s="270"/>
      <c r="T1141" s="270"/>
      <c r="U1141" s="270"/>
    </row>
    <row r="1142" spans="1:21" hidden="1" x14ac:dyDescent="0.25">
      <c r="A1142" s="264" t="s">
        <v>649</v>
      </c>
      <c r="B1142" s="265"/>
      <c r="C1142" s="266" t="s">
        <v>1445</v>
      </c>
      <c r="D1142" s="267"/>
      <c r="E1142" s="267"/>
      <c r="F1142" s="32" t="s">
        <v>1813</v>
      </c>
      <c r="G1142" s="269">
        <v>9.0299999999999994</v>
      </c>
      <c r="H1142" s="268"/>
      <c r="I1142" s="27">
        <v>9.0299999999999994</v>
      </c>
      <c r="J1142" s="268"/>
      <c r="K1142" s="268"/>
      <c r="L1142" s="268"/>
      <c r="M1142" s="268"/>
      <c r="N1142" s="268"/>
      <c r="O1142" s="268"/>
      <c r="P1142" s="175">
        <v>9.0299999999999994</v>
      </c>
      <c r="Q1142" s="270"/>
      <c r="R1142" s="270"/>
      <c r="S1142" s="270"/>
      <c r="T1142" s="270"/>
      <c r="U1142" s="270"/>
    </row>
    <row r="1143" spans="1:21" s="35" customFormat="1" ht="14.25" hidden="1" x14ac:dyDescent="0.25">
      <c r="A1143" s="281"/>
      <c r="B1143" s="282"/>
      <c r="C1143" s="283" t="s">
        <v>1856</v>
      </c>
      <c r="D1143" s="284"/>
      <c r="E1143" s="284"/>
      <c r="F1143" s="38"/>
      <c r="G1143" s="285">
        <f>G1140+G1141+G1142</f>
        <v>38.53</v>
      </c>
      <c r="H1143" s="286"/>
      <c r="I1143" s="34">
        <f>I1140+I1141+I1142</f>
        <v>38.53</v>
      </c>
      <c r="J1143" s="285">
        <f>J1140+J1141+J1142</f>
        <v>0.22</v>
      </c>
      <c r="K1143" s="286"/>
      <c r="L1143" s="286"/>
      <c r="M1143" s="286"/>
      <c r="N1143" s="286"/>
      <c r="O1143" s="286"/>
      <c r="P1143" s="175">
        <f>P1140+P1141+P1142</f>
        <v>38.75</v>
      </c>
      <c r="Q1143" s="270"/>
      <c r="R1143" s="270"/>
      <c r="S1143" s="270"/>
      <c r="T1143" s="270"/>
      <c r="U1143" s="270"/>
    </row>
    <row r="1144" spans="1:21" s="35" customFormat="1" ht="14.25" hidden="1" x14ac:dyDescent="0.25">
      <c r="A1144" s="281" t="s">
        <v>142</v>
      </c>
      <c r="B1144" s="282"/>
      <c r="C1144" s="283" t="s">
        <v>1455</v>
      </c>
      <c r="D1144" s="284"/>
      <c r="E1144" s="284"/>
      <c r="F1144" s="38"/>
      <c r="G1144" s="286"/>
      <c r="H1144" s="286"/>
      <c r="I1144" s="39"/>
      <c r="J1144" s="286"/>
      <c r="K1144" s="286"/>
      <c r="L1144" s="286"/>
      <c r="M1144" s="286"/>
      <c r="N1144" s="286"/>
      <c r="O1144" s="286"/>
      <c r="P1144" s="270"/>
      <c r="Q1144" s="270"/>
      <c r="R1144" s="270"/>
      <c r="S1144" s="270"/>
      <c r="T1144" s="270"/>
      <c r="U1144" s="270"/>
    </row>
    <row r="1145" spans="1:21" hidden="1" x14ac:dyDescent="0.25">
      <c r="A1145" s="264" t="s">
        <v>650</v>
      </c>
      <c r="B1145" s="265"/>
      <c r="C1145" s="266" t="s">
        <v>1456</v>
      </c>
      <c r="D1145" s="267"/>
      <c r="E1145" s="267"/>
      <c r="F1145" s="32" t="s">
        <v>1813</v>
      </c>
      <c r="G1145" s="269">
        <v>29.48</v>
      </c>
      <c r="H1145" s="268"/>
      <c r="I1145" s="27">
        <v>29.48</v>
      </c>
      <c r="J1145" s="269">
        <v>1.27</v>
      </c>
      <c r="K1145" s="268"/>
      <c r="L1145" s="268"/>
      <c r="M1145" s="268"/>
      <c r="N1145" s="268"/>
      <c r="O1145" s="268"/>
      <c r="P1145" s="175">
        <v>30.75</v>
      </c>
      <c r="Q1145" s="270"/>
      <c r="R1145" s="270"/>
      <c r="S1145" s="270"/>
      <c r="T1145" s="270"/>
      <c r="U1145" s="270"/>
    </row>
    <row r="1146" spans="1:21" hidden="1" x14ac:dyDescent="0.25">
      <c r="A1146" s="264" t="s">
        <v>651</v>
      </c>
      <c r="B1146" s="265"/>
      <c r="C1146" s="266" t="s">
        <v>1444</v>
      </c>
      <c r="D1146" s="267"/>
      <c r="E1146" s="267"/>
      <c r="F1146" s="32" t="s">
        <v>1813</v>
      </c>
      <c r="G1146" s="269">
        <v>7.53</v>
      </c>
      <c r="H1146" s="268"/>
      <c r="I1146" s="27">
        <v>7.53</v>
      </c>
      <c r="J1146" s="268"/>
      <c r="K1146" s="268"/>
      <c r="L1146" s="268"/>
      <c r="M1146" s="268"/>
      <c r="N1146" s="268"/>
      <c r="O1146" s="268"/>
      <c r="P1146" s="175">
        <v>7.53</v>
      </c>
      <c r="Q1146" s="270"/>
      <c r="R1146" s="270"/>
      <c r="S1146" s="270"/>
      <c r="T1146" s="270"/>
      <c r="U1146" s="270"/>
    </row>
    <row r="1147" spans="1:21" s="35" customFormat="1" ht="14.25" hidden="1" x14ac:dyDescent="0.25">
      <c r="A1147" s="281"/>
      <c r="B1147" s="282"/>
      <c r="C1147" s="283" t="s">
        <v>1856</v>
      </c>
      <c r="D1147" s="284"/>
      <c r="E1147" s="284"/>
      <c r="F1147" s="38"/>
      <c r="G1147" s="285">
        <f>G1145+G1146</f>
        <v>37.01</v>
      </c>
      <c r="H1147" s="286"/>
      <c r="I1147" s="34">
        <f>I1145+I1146</f>
        <v>37.01</v>
      </c>
      <c r="J1147" s="285">
        <f>J1145+J1146</f>
        <v>1.27</v>
      </c>
      <c r="K1147" s="286"/>
      <c r="L1147" s="286"/>
      <c r="M1147" s="286"/>
      <c r="N1147" s="286"/>
      <c r="O1147" s="286"/>
      <c r="P1147" s="175">
        <f>P1145+P1146</f>
        <v>38.28</v>
      </c>
      <c r="Q1147" s="270"/>
      <c r="R1147" s="270"/>
      <c r="S1147" s="270"/>
      <c r="T1147" s="270"/>
      <c r="U1147" s="270"/>
    </row>
    <row r="1148" spans="1:21" s="35" customFormat="1" ht="14.25" hidden="1" x14ac:dyDescent="0.25">
      <c r="A1148" s="281" t="s">
        <v>143</v>
      </c>
      <c r="B1148" s="282"/>
      <c r="C1148" s="283" t="s">
        <v>1457</v>
      </c>
      <c r="D1148" s="284"/>
      <c r="E1148" s="284"/>
      <c r="F1148" s="38"/>
      <c r="G1148" s="286"/>
      <c r="H1148" s="286"/>
      <c r="I1148" s="39"/>
      <c r="J1148" s="286"/>
      <c r="K1148" s="286"/>
      <c r="L1148" s="286"/>
      <c r="M1148" s="286"/>
      <c r="N1148" s="286"/>
      <c r="O1148" s="286"/>
      <c r="P1148" s="270"/>
      <c r="Q1148" s="270"/>
      <c r="R1148" s="270"/>
      <c r="S1148" s="270"/>
      <c r="T1148" s="270"/>
      <c r="U1148" s="270"/>
    </row>
    <row r="1149" spans="1:21" hidden="1" x14ac:dyDescent="0.25">
      <c r="A1149" s="264" t="s">
        <v>652</v>
      </c>
      <c r="B1149" s="265"/>
      <c r="C1149" s="266" t="s">
        <v>1458</v>
      </c>
      <c r="D1149" s="267"/>
      <c r="E1149" s="267"/>
      <c r="F1149" s="32" t="s">
        <v>1813</v>
      </c>
      <c r="G1149" s="269">
        <v>26.36</v>
      </c>
      <c r="H1149" s="268"/>
      <c r="I1149" s="27">
        <v>26.36</v>
      </c>
      <c r="J1149" s="269">
        <v>0.22</v>
      </c>
      <c r="K1149" s="268"/>
      <c r="L1149" s="268"/>
      <c r="M1149" s="268"/>
      <c r="N1149" s="268"/>
      <c r="O1149" s="268"/>
      <c r="P1149" s="175">
        <v>26.58</v>
      </c>
      <c r="Q1149" s="270"/>
      <c r="R1149" s="270"/>
      <c r="S1149" s="270"/>
      <c r="T1149" s="270"/>
      <c r="U1149" s="270"/>
    </row>
    <row r="1150" spans="1:21" hidden="1" x14ac:dyDescent="0.25">
      <c r="A1150" s="264" t="s">
        <v>653</v>
      </c>
      <c r="B1150" s="265"/>
      <c r="C1150" s="266" t="s">
        <v>1444</v>
      </c>
      <c r="D1150" s="267"/>
      <c r="E1150" s="267"/>
      <c r="F1150" s="32" t="s">
        <v>1813</v>
      </c>
      <c r="G1150" s="269">
        <v>7.53</v>
      </c>
      <c r="H1150" s="268"/>
      <c r="I1150" s="27">
        <v>7.53</v>
      </c>
      <c r="J1150" s="268"/>
      <c r="K1150" s="268"/>
      <c r="L1150" s="268"/>
      <c r="M1150" s="268"/>
      <c r="N1150" s="268"/>
      <c r="O1150" s="268"/>
      <c r="P1150" s="175">
        <v>7.53</v>
      </c>
      <c r="Q1150" s="270"/>
      <c r="R1150" s="270"/>
      <c r="S1150" s="270"/>
      <c r="T1150" s="270"/>
      <c r="U1150" s="270"/>
    </row>
    <row r="1151" spans="1:21" hidden="1" x14ac:dyDescent="0.25">
      <c r="A1151" s="264" t="s">
        <v>654</v>
      </c>
      <c r="B1151" s="265"/>
      <c r="C1151" s="266" t="s">
        <v>1445</v>
      </c>
      <c r="D1151" s="267"/>
      <c r="E1151" s="267"/>
      <c r="F1151" s="32" t="s">
        <v>1813</v>
      </c>
      <c r="G1151" s="269">
        <v>9.0299999999999994</v>
      </c>
      <c r="H1151" s="268"/>
      <c r="I1151" s="27">
        <v>9.0299999999999994</v>
      </c>
      <c r="J1151" s="268"/>
      <c r="K1151" s="268"/>
      <c r="L1151" s="268"/>
      <c r="M1151" s="268"/>
      <c r="N1151" s="268"/>
      <c r="O1151" s="268"/>
      <c r="P1151" s="175">
        <v>9.0299999999999994</v>
      </c>
      <c r="Q1151" s="270"/>
      <c r="R1151" s="270"/>
      <c r="S1151" s="270"/>
      <c r="T1151" s="270"/>
      <c r="U1151" s="270"/>
    </row>
    <row r="1152" spans="1:21" s="35" customFormat="1" ht="14.25" hidden="1" x14ac:dyDescent="0.25">
      <c r="A1152" s="281"/>
      <c r="B1152" s="282"/>
      <c r="C1152" s="283" t="s">
        <v>1856</v>
      </c>
      <c r="D1152" s="284"/>
      <c r="E1152" s="284"/>
      <c r="F1152" s="38"/>
      <c r="G1152" s="285">
        <f>G1149+G1150+G1151</f>
        <v>42.92</v>
      </c>
      <c r="H1152" s="286"/>
      <c r="I1152" s="34">
        <f>I1149+I1150+I1151</f>
        <v>42.92</v>
      </c>
      <c r="J1152" s="285">
        <f>J1149+J1150+J1151</f>
        <v>0.22</v>
      </c>
      <c r="K1152" s="286"/>
      <c r="L1152" s="286"/>
      <c r="M1152" s="286"/>
      <c r="N1152" s="286"/>
      <c r="O1152" s="286"/>
      <c r="P1152" s="175">
        <f>P1149+P1150+P1151</f>
        <v>43.14</v>
      </c>
      <c r="Q1152" s="270"/>
      <c r="R1152" s="270"/>
      <c r="S1152" s="270"/>
      <c r="T1152" s="270"/>
      <c r="U1152" s="270"/>
    </row>
    <row r="1153" spans="1:21" s="35" customFormat="1" ht="14.25" hidden="1" x14ac:dyDescent="0.25">
      <c r="A1153" s="281" t="s">
        <v>655</v>
      </c>
      <c r="B1153" s="282"/>
      <c r="C1153" s="283" t="s">
        <v>1459</v>
      </c>
      <c r="D1153" s="284"/>
      <c r="E1153" s="284"/>
      <c r="F1153" s="38"/>
      <c r="G1153" s="286"/>
      <c r="H1153" s="286"/>
      <c r="I1153" s="39"/>
      <c r="J1153" s="286"/>
      <c r="K1153" s="286"/>
      <c r="L1153" s="286"/>
      <c r="M1153" s="286"/>
      <c r="N1153" s="286"/>
      <c r="O1153" s="286"/>
      <c r="P1153" s="270"/>
      <c r="Q1153" s="270"/>
      <c r="R1153" s="270"/>
      <c r="S1153" s="270"/>
      <c r="T1153" s="270"/>
      <c r="U1153" s="270"/>
    </row>
    <row r="1154" spans="1:21" hidden="1" x14ac:dyDescent="0.25">
      <c r="A1154" s="264" t="s">
        <v>656</v>
      </c>
      <c r="B1154" s="265"/>
      <c r="C1154" s="266" t="s">
        <v>1460</v>
      </c>
      <c r="D1154" s="267"/>
      <c r="E1154" s="267"/>
      <c r="F1154" s="32" t="s">
        <v>1813</v>
      </c>
      <c r="G1154" s="269">
        <v>35.369999999999997</v>
      </c>
      <c r="H1154" s="268"/>
      <c r="I1154" s="27">
        <v>35.369999999999997</v>
      </c>
      <c r="J1154" s="269">
        <v>1.27</v>
      </c>
      <c r="K1154" s="268"/>
      <c r="L1154" s="268"/>
      <c r="M1154" s="268"/>
      <c r="N1154" s="268"/>
      <c r="O1154" s="268"/>
      <c r="P1154" s="175">
        <v>36.64</v>
      </c>
      <c r="Q1154" s="270"/>
      <c r="R1154" s="270"/>
      <c r="S1154" s="270"/>
      <c r="T1154" s="270"/>
      <c r="U1154" s="270"/>
    </row>
    <row r="1155" spans="1:21" hidden="1" x14ac:dyDescent="0.25">
      <c r="A1155" s="264" t="s">
        <v>657</v>
      </c>
      <c r="B1155" s="265"/>
      <c r="C1155" s="266" t="s">
        <v>1444</v>
      </c>
      <c r="D1155" s="267"/>
      <c r="E1155" s="267"/>
      <c r="F1155" s="32" t="s">
        <v>1813</v>
      </c>
      <c r="G1155" s="269">
        <v>7.53</v>
      </c>
      <c r="H1155" s="268"/>
      <c r="I1155" s="27">
        <v>7.53</v>
      </c>
      <c r="J1155" s="268"/>
      <c r="K1155" s="268"/>
      <c r="L1155" s="268"/>
      <c r="M1155" s="268"/>
      <c r="N1155" s="268"/>
      <c r="O1155" s="268"/>
      <c r="P1155" s="175">
        <v>7.53</v>
      </c>
      <c r="Q1155" s="270"/>
      <c r="R1155" s="270"/>
      <c r="S1155" s="270"/>
      <c r="T1155" s="270"/>
      <c r="U1155" s="270"/>
    </row>
    <row r="1156" spans="1:21" hidden="1" x14ac:dyDescent="0.25">
      <c r="A1156" s="264" t="s">
        <v>658</v>
      </c>
      <c r="B1156" s="265"/>
      <c r="C1156" s="266" t="s">
        <v>1452</v>
      </c>
      <c r="D1156" s="267"/>
      <c r="E1156" s="267"/>
      <c r="F1156" s="32" t="s">
        <v>1813</v>
      </c>
      <c r="G1156" s="269">
        <v>15.06</v>
      </c>
      <c r="H1156" s="268"/>
      <c r="I1156" s="27">
        <v>15.06</v>
      </c>
      <c r="J1156" s="268"/>
      <c r="K1156" s="268"/>
      <c r="L1156" s="268"/>
      <c r="M1156" s="268"/>
      <c r="N1156" s="268"/>
      <c r="O1156" s="268"/>
      <c r="P1156" s="175">
        <v>15.06</v>
      </c>
      <c r="Q1156" s="270"/>
      <c r="R1156" s="270"/>
      <c r="S1156" s="270"/>
      <c r="T1156" s="270"/>
      <c r="U1156" s="270"/>
    </row>
    <row r="1157" spans="1:21" s="35" customFormat="1" ht="14.25" hidden="1" x14ac:dyDescent="0.25">
      <c r="A1157" s="281"/>
      <c r="B1157" s="282"/>
      <c r="C1157" s="283" t="s">
        <v>1856</v>
      </c>
      <c r="D1157" s="284"/>
      <c r="E1157" s="284"/>
      <c r="F1157" s="38"/>
      <c r="G1157" s="285">
        <f>G1154+G1155+G1156</f>
        <v>57.96</v>
      </c>
      <c r="H1157" s="286"/>
      <c r="I1157" s="34">
        <f>I1154+I1155+I1156</f>
        <v>57.96</v>
      </c>
      <c r="J1157" s="285">
        <f>J1154+J1155+J1156</f>
        <v>1.27</v>
      </c>
      <c r="K1157" s="286"/>
      <c r="L1157" s="286"/>
      <c r="M1157" s="286"/>
      <c r="N1157" s="286"/>
      <c r="O1157" s="286"/>
      <c r="P1157" s="175">
        <f>P1154+P1155+P1156</f>
        <v>59.230000000000004</v>
      </c>
      <c r="Q1157" s="270"/>
      <c r="R1157" s="270"/>
      <c r="S1157" s="270"/>
      <c r="T1157" s="270"/>
      <c r="U1157" s="270"/>
    </row>
    <row r="1158" spans="1:21" s="35" customFormat="1" ht="14.25" hidden="1" x14ac:dyDescent="0.25">
      <c r="A1158" s="281" t="s">
        <v>659</v>
      </c>
      <c r="B1158" s="282"/>
      <c r="C1158" s="283" t="s">
        <v>1461</v>
      </c>
      <c r="D1158" s="284"/>
      <c r="E1158" s="284"/>
      <c r="F1158" s="38"/>
      <c r="G1158" s="286"/>
      <c r="H1158" s="286"/>
      <c r="I1158" s="39"/>
      <c r="J1158" s="286"/>
      <c r="K1158" s="286"/>
      <c r="L1158" s="286"/>
      <c r="M1158" s="286"/>
      <c r="N1158" s="286"/>
      <c r="O1158" s="286"/>
      <c r="P1158" s="270"/>
      <c r="Q1158" s="270"/>
      <c r="R1158" s="270"/>
      <c r="S1158" s="270"/>
      <c r="T1158" s="270"/>
      <c r="U1158" s="270"/>
    </row>
    <row r="1159" spans="1:21" hidden="1" x14ac:dyDescent="0.25">
      <c r="A1159" s="264" t="s">
        <v>660</v>
      </c>
      <c r="B1159" s="265"/>
      <c r="C1159" s="266" t="s">
        <v>1462</v>
      </c>
      <c r="D1159" s="267"/>
      <c r="E1159" s="267"/>
      <c r="F1159" s="32" t="s">
        <v>1813</v>
      </c>
      <c r="G1159" s="269">
        <v>26.36</v>
      </c>
      <c r="H1159" s="268"/>
      <c r="I1159" s="27">
        <v>26.36</v>
      </c>
      <c r="J1159" s="269">
        <v>0.22</v>
      </c>
      <c r="K1159" s="268"/>
      <c r="L1159" s="268"/>
      <c r="M1159" s="268"/>
      <c r="N1159" s="268"/>
      <c r="O1159" s="268"/>
      <c r="P1159" s="175">
        <v>26.58</v>
      </c>
      <c r="Q1159" s="270"/>
      <c r="R1159" s="270"/>
      <c r="S1159" s="270"/>
      <c r="T1159" s="270"/>
      <c r="U1159" s="270"/>
    </row>
    <row r="1160" spans="1:21" hidden="1" x14ac:dyDescent="0.25">
      <c r="A1160" s="264" t="s">
        <v>661</v>
      </c>
      <c r="B1160" s="265"/>
      <c r="C1160" s="266" t="s">
        <v>1444</v>
      </c>
      <c r="D1160" s="267"/>
      <c r="E1160" s="267"/>
      <c r="F1160" s="32" t="s">
        <v>1813</v>
      </c>
      <c r="G1160" s="269">
        <v>7.53</v>
      </c>
      <c r="H1160" s="268"/>
      <c r="I1160" s="27">
        <v>7.53</v>
      </c>
      <c r="J1160" s="268"/>
      <c r="K1160" s="268"/>
      <c r="L1160" s="268"/>
      <c r="M1160" s="268"/>
      <c r="N1160" s="268"/>
      <c r="O1160" s="268"/>
      <c r="P1160" s="175">
        <v>7.53</v>
      </c>
      <c r="Q1160" s="270"/>
      <c r="R1160" s="270"/>
      <c r="S1160" s="270"/>
      <c r="T1160" s="270"/>
      <c r="U1160" s="270"/>
    </row>
    <row r="1161" spans="1:21" hidden="1" x14ac:dyDescent="0.25">
      <c r="A1161" s="264" t="s">
        <v>662</v>
      </c>
      <c r="B1161" s="265"/>
      <c r="C1161" s="266" t="s">
        <v>1445</v>
      </c>
      <c r="D1161" s="267"/>
      <c r="E1161" s="267"/>
      <c r="F1161" s="32" t="s">
        <v>1813</v>
      </c>
      <c r="G1161" s="269">
        <v>9.0299999999999994</v>
      </c>
      <c r="H1161" s="268"/>
      <c r="I1161" s="27">
        <v>9.0299999999999994</v>
      </c>
      <c r="J1161" s="268"/>
      <c r="K1161" s="268"/>
      <c r="L1161" s="268"/>
      <c r="M1161" s="268"/>
      <c r="N1161" s="268"/>
      <c r="O1161" s="268"/>
      <c r="P1161" s="175">
        <v>9.0299999999999994</v>
      </c>
      <c r="Q1161" s="270"/>
      <c r="R1161" s="270"/>
      <c r="S1161" s="270"/>
      <c r="T1161" s="270"/>
      <c r="U1161" s="270"/>
    </row>
    <row r="1162" spans="1:21" s="35" customFormat="1" ht="14.25" hidden="1" x14ac:dyDescent="0.25">
      <c r="A1162" s="281"/>
      <c r="B1162" s="282"/>
      <c r="C1162" s="283" t="s">
        <v>1856</v>
      </c>
      <c r="D1162" s="284"/>
      <c r="E1162" s="284"/>
      <c r="F1162" s="38"/>
      <c r="G1162" s="285">
        <f>G1159+G1160+G1161</f>
        <v>42.92</v>
      </c>
      <c r="H1162" s="286"/>
      <c r="I1162" s="34">
        <f>I1159+I1160+I1161</f>
        <v>42.92</v>
      </c>
      <c r="J1162" s="285">
        <f>J1159+J1160+J1161</f>
        <v>0.22</v>
      </c>
      <c r="K1162" s="286"/>
      <c r="L1162" s="286"/>
      <c r="M1162" s="286"/>
      <c r="N1162" s="286"/>
      <c r="O1162" s="286"/>
      <c r="P1162" s="175">
        <f>P1159+P1160+P1161</f>
        <v>43.14</v>
      </c>
      <c r="Q1162" s="270"/>
      <c r="R1162" s="270"/>
      <c r="S1162" s="270"/>
      <c r="T1162" s="270"/>
      <c r="U1162" s="270"/>
    </row>
    <row r="1163" spans="1:21" s="35" customFormat="1" ht="14.25" hidden="1" x14ac:dyDescent="0.25">
      <c r="A1163" s="281" t="s">
        <v>663</v>
      </c>
      <c r="B1163" s="282"/>
      <c r="C1163" s="283" t="s">
        <v>1463</v>
      </c>
      <c r="D1163" s="284"/>
      <c r="E1163" s="284"/>
      <c r="F1163" s="38"/>
      <c r="G1163" s="286"/>
      <c r="H1163" s="286"/>
      <c r="I1163" s="39"/>
      <c r="J1163" s="286"/>
      <c r="K1163" s="286"/>
      <c r="L1163" s="286"/>
      <c r="M1163" s="286"/>
      <c r="N1163" s="286"/>
      <c r="O1163" s="286"/>
      <c r="P1163" s="270"/>
      <c r="Q1163" s="270"/>
      <c r="R1163" s="270"/>
      <c r="S1163" s="270"/>
      <c r="T1163" s="270"/>
      <c r="U1163" s="270"/>
    </row>
    <row r="1164" spans="1:21" hidden="1" x14ac:dyDescent="0.25">
      <c r="A1164" s="264" t="s">
        <v>664</v>
      </c>
      <c r="B1164" s="265"/>
      <c r="C1164" s="266" t="s">
        <v>1464</v>
      </c>
      <c r="D1164" s="267"/>
      <c r="E1164" s="267"/>
      <c r="F1164" s="32" t="s">
        <v>1813</v>
      </c>
      <c r="G1164" s="269">
        <v>35.369999999999997</v>
      </c>
      <c r="H1164" s="268"/>
      <c r="I1164" s="27">
        <v>35.369999999999997</v>
      </c>
      <c r="J1164" s="269">
        <v>1.27</v>
      </c>
      <c r="K1164" s="268"/>
      <c r="L1164" s="268"/>
      <c r="M1164" s="268"/>
      <c r="N1164" s="268"/>
      <c r="O1164" s="268"/>
      <c r="P1164" s="175">
        <v>36.64</v>
      </c>
      <c r="Q1164" s="270"/>
      <c r="R1164" s="270"/>
      <c r="S1164" s="270"/>
      <c r="T1164" s="270"/>
      <c r="U1164" s="270"/>
    </row>
    <row r="1165" spans="1:21" hidden="1" x14ac:dyDescent="0.25">
      <c r="A1165" s="264" t="s">
        <v>665</v>
      </c>
      <c r="B1165" s="265"/>
      <c r="C1165" s="266" t="s">
        <v>1444</v>
      </c>
      <c r="D1165" s="267"/>
      <c r="E1165" s="267"/>
      <c r="F1165" s="32" t="s">
        <v>1813</v>
      </c>
      <c r="G1165" s="269">
        <v>7.53</v>
      </c>
      <c r="H1165" s="268"/>
      <c r="I1165" s="27">
        <v>7.53</v>
      </c>
      <c r="J1165" s="268"/>
      <c r="K1165" s="268"/>
      <c r="L1165" s="268"/>
      <c r="M1165" s="268"/>
      <c r="N1165" s="268"/>
      <c r="O1165" s="268"/>
      <c r="P1165" s="175">
        <v>7.53</v>
      </c>
      <c r="Q1165" s="270"/>
      <c r="R1165" s="270"/>
      <c r="S1165" s="270"/>
      <c r="T1165" s="270"/>
      <c r="U1165" s="270"/>
    </row>
    <row r="1166" spans="1:21" hidden="1" x14ac:dyDescent="0.25">
      <c r="A1166" s="264" t="s">
        <v>666</v>
      </c>
      <c r="B1166" s="265"/>
      <c r="C1166" s="266" t="s">
        <v>1452</v>
      </c>
      <c r="D1166" s="267"/>
      <c r="E1166" s="267"/>
      <c r="F1166" s="32" t="s">
        <v>1813</v>
      </c>
      <c r="G1166" s="269">
        <v>15.06</v>
      </c>
      <c r="H1166" s="268"/>
      <c r="I1166" s="27">
        <v>15.06</v>
      </c>
      <c r="J1166" s="268"/>
      <c r="K1166" s="268"/>
      <c r="L1166" s="268"/>
      <c r="M1166" s="268"/>
      <c r="N1166" s="268"/>
      <c r="O1166" s="268"/>
      <c r="P1166" s="175">
        <v>15.06</v>
      </c>
      <c r="Q1166" s="270"/>
      <c r="R1166" s="270"/>
      <c r="S1166" s="270"/>
      <c r="T1166" s="270"/>
      <c r="U1166" s="270"/>
    </row>
    <row r="1167" spans="1:21" s="35" customFormat="1" ht="14.25" hidden="1" x14ac:dyDescent="0.25">
      <c r="A1167" s="281"/>
      <c r="B1167" s="282"/>
      <c r="C1167" s="283" t="s">
        <v>1856</v>
      </c>
      <c r="D1167" s="284"/>
      <c r="E1167" s="284"/>
      <c r="F1167" s="38"/>
      <c r="G1167" s="285">
        <f>G1164+G1165+G1166</f>
        <v>57.96</v>
      </c>
      <c r="H1167" s="286"/>
      <c r="I1167" s="34">
        <f>I1164+I1165+I1166</f>
        <v>57.96</v>
      </c>
      <c r="J1167" s="285">
        <f>J1164+J1165+J1166</f>
        <v>1.27</v>
      </c>
      <c r="K1167" s="286"/>
      <c r="L1167" s="286"/>
      <c r="M1167" s="286"/>
      <c r="N1167" s="286"/>
      <c r="O1167" s="286"/>
      <c r="P1167" s="175">
        <f>P1166+P1165+P1164</f>
        <v>59.230000000000004</v>
      </c>
      <c r="Q1167" s="270"/>
      <c r="R1167" s="270"/>
      <c r="S1167" s="270"/>
      <c r="T1167" s="270"/>
      <c r="U1167" s="270"/>
    </row>
    <row r="1168" spans="1:21" s="35" customFormat="1" ht="14.25" hidden="1" x14ac:dyDescent="0.25">
      <c r="A1168" s="281" t="s">
        <v>667</v>
      </c>
      <c r="B1168" s="282"/>
      <c r="C1168" s="283" t="s">
        <v>1465</v>
      </c>
      <c r="D1168" s="284"/>
      <c r="E1168" s="284"/>
      <c r="F1168" s="38"/>
      <c r="G1168" s="286"/>
      <c r="H1168" s="286"/>
      <c r="I1168" s="39"/>
      <c r="J1168" s="286"/>
      <c r="K1168" s="286"/>
      <c r="L1168" s="286"/>
      <c r="M1168" s="286"/>
      <c r="N1168" s="286"/>
      <c r="O1168" s="286"/>
      <c r="P1168" s="270"/>
      <c r="Q1168" s="270"/>
      <c r="R1168" s="270"/>
      <c r="S1168" s="270"/>
      <c r="T1168" s="270"/>
      <c r="U1168" s="270"/>
    </row>
    <row r="1169" spans="1:21" hidden="1" x14ac:dyDescent="0.25">
      <c r="A1169" s="264" t="s">
        <v>668</v>
      </c>
      <c r="B1169" s="265"/>
      <c r="C1169" s="266" t="s">
        <v>1466</v>
      </c>
      <c r="D1169" s="267"/>
      <c r="E1169" s="267"/>
      <c r="F1169" s="32" t="s">
        <v>1813</v>
      </c>
      <c r="G1169" s="269">
        <v>21.97</v>
      </c>
      <c r="H1169" s="268"/>
      <c r="I1169" s="27">
        <v>21.97</v>
      </c>
      <c r="J1169" s="269">
        <v>0.22</v>
      </c>
      <c r="K1169" s="268"/>
      <c r="L1169" s="268"/>
      <c r="M1169" s="268"/>
      <c r="N1169" s="268"/>
      <c r="O1169" s="268"/>
      <c r="P1169" s="175">
        <v>22.19</v>
      </c>
      <c r="Q1169" s="270"/>
      <c r="R1169" s="270"/>
      <c r="S1169" s="270"/>
      <c r="T1169" s="270"/>
      <c r="U1169" s="270"/>
    </row>
    <row r="1170" spans="1:21" hidden="1" x14ac:dyDescent="0.25">
      <c r="A1170" s="264" t="s">
        <v>669</v>
      </c>
      <c r="B1170" s="265"/>
      <c r="C1170" s="266" t="s">
        <v>1444</v>
      </c>
      <c r="D1170" s="267"/>
      <c r="E1170" s="267"/>
      <c r="F1170" s="32" t="s">
        <v>1813</v>
      </c>
      <c r="G1170" s="269">
        <v>7.53</v>
      </c>
      <c r="H1170" s="268"/>
      <c r="I1170" s="27">
        <v>7.53</v>
      </c>
      <c r="J1170" s="268"/>
      <c r="K1170" s="268"/>
      <c r="L1170" s="268"/>
      <c r="M1170" s="268"/>
      <c r="N1170" s="268"/>
      <c r="O1170" s="268"/>
      <c r="P1170" s="175">
        <v>7.53</v>
      </c>
      <c r="Q1170" s="270"/>
      <c r="R1170" s="270"/>
      <c r="S1170" s="270"/>
      <c r="T1170" s="270"/>
      <c r="U1170" s="270"/>
    </row>
    <row r="1171" spans="1:21" hidden="1" x14ac:dyDescent="0.25">
      <c r="A1171" s="264" t="s">
        <v>670</v>
      </c>
      <c r="B1171" s="265"/>
      <c r="C1171" s="266" t="s">
        <v>1445</v>
      </c>
      <c r="D1171" s="267"/>
      <c r="E1171" s="267"/>
      <c r="F1171" s="32" t="s">
        <v>1813</v>
      </c>
      <c r="G1171" s="269">
        <v>9.0299999999999994</v>
      </c>
      <c r="H1171" s="268"/>
      <c r="I1171" s="27">
        <v>9.0299999999999994</v>
      </c>
      <c r="J1171" s="268"/>
      <c r="K1171" s="268"/>
      <c r="L1171" s="268"/>
      <c r="M1171" s="268"/>
      <c r="N1171" s="268"/>
      <c r="O1171" s="268"/>
      <c r="P1171" s="175">
        <v>9.0299999999999994</v>
      </c>
      <c r="Q1171" s="270"/>
      <c r="R1171" s="270"/>
      <c r="S1171" s="270"/>
      <c r="T1171" s="270"/>
      <c r="U1171" s="270"/>
    </row>
    <row r="1172" spans="1:21" s="35" customFormat="1" ht="14.25" hidden="1" x14ac:dyDescent="0.25">
      <c r="A1172" s="281"/>
      <c r="B1172" s="282"/>
      <c r="C1172" s="283" t="s">
        <v>1856</v>
      </c>
      <c r="D1172" s="284"/>
      <c r="E1172" s="284"/>
      <c r="F1172" s="38"/>
      <c r="G1172" s="285">
        <f>G1169+G1170+G1171</f>
        <v>38.53</v>
      </c>
      <c r="H1172" s="286"/>
      <c r="I1172" s="34">
        <f>I1169+I1170+I1171</f>
        <v>38.53</v>
      </c>
      <c r="J1172" s="285">
        <f>J1169+J1170+J1171</f>
        <v>0.22</v>
      </c>
      <c r="K1172" s="286"/>
      <c r="L1172" s="286"/>
      <c r="M1172" s="286"/>
      <c r="N1172" s="286"/>
      <c r="O1172" s="286"/>
      <c r="P1172" s="175">
        <f>P1169+P1170+P1171</f>
        <v>38.75</v>
      </c>
      <c r="Q1172" s="270"/>
      <c r="R1172" s="270"/>
      <c r="S1172" s="270"/>
      <c r="T1172" s="270"/>
      <c r="U1172" s="270"/>
    </row>
    <row r="1173" spans="1:21" s="35" customFormat="1" ht="14.25" hidden="1" x14ac:dyDescent="0.25">
      <c r="A1173" s="281" t="s">
        <v>671</v>
      </c>
      <c r="B1173" s="282"/>
      <c r="C1173" s="283" t="s">
        <v>1467</v>
      </c>
      <c r="D1173" s="284"/>
      <c r="E1173" s="284"/>
      <c r="F1173" s="38"/>
      <c r="G1173" s="286"/>
      <c r="H1173" s="286"/>
      <c r="I1173" s="39"/>
      <c r="J1173" s="286"/>
      <c r="K1173" s="286"/>
      <c r="L1173" s="286"/>
      <c r="M1173" s="286"/>
      <c r="N1173" s="286"/>
      <c r="O1173" s="286"/>
      <c r="P1173" s="270"/>
      <c r="Q1173" s="270"/>
      <c r="R1173" s="270"/>
      <c r="S1173" s="270"/>
      <c r="T1173" s="270"/>
      <c r="U1173" s="270"/>
    </row>
    <row r="1174" spans="1:21" hidden="1" x14ac:dyDescent="0.25">
      <c r="A1174" s="264" t="s">
        <v>672</v>
      </c>
      <c r="B1174" s="265"/>
      <c r="C1174" s="266" t="s">
        <v>1468</v>
      </c>
      <c r="D1174" s="267"/>
      <c r="E1174" s="267"/>
      <c r="F1174" s="32" t="s">
        <v>1813</v>
      </c>
      <c r="G1174" s="269">
        <v>29.48</v>
      </c>
      <c r="H1174" s="268"/>
      <c r="I1174" s="27">
        <v>29.48</v>
      </c>
      <c r="J1174" s="269">
        <v>1.27</v>
      </c>
      <c r="K1174" s="268"/>
      <c r="L1174" s="268"/>
      <c r="M1174" s="268"/>
      <c r="N1174" s="268"/>
      <c r="O1174" s="268"/>
      <c r="P1174" s="175">
        <v>30.75</v>
      </c>
      <c r="Q1174" s="270"/>
      <c r="R1174" s="270"/>
      <c r="S1174" s="270"/>
      <c r="T1174" s="270"/>
      <c r="U1174" s="270"/>
    </row>
    <row r="1175" spans="1:21" hidden="1" x14ac:dyDescent="0.25">
      <c r="A1175" s="264" t="s">
        <v>673</v>
      </c>
      <c r="B1175" s="265"/>
      <c r="C1175" s="266" t="s">
        <v>1444</v>
      </c>
      <c r="D1175" s="267"/>
      <c r="E1175" s="267"/>
      <c r="F1175" s="32" t="s">
        <v>1813</v>
      </c>
      <c r="G1175" s="269">
        <v>7.53</v>
      </c>
      <c r="H1175" s="268"/>
      <c r="I1175" s="27">
        <v>7.53</v>
      </c>
      <c r="J1175" s="268"/>
      <c r="K1175" s="268"/>
      <c r="L1175" s="268"/>
      <c r="M1175" s="268"/>
      <c r="N1175" s="268"/>
      <c r="O1175" s="268"/>
      <c r="P1175" s="175">
        <v>7.53</v>
      </c>
      <c r="Q1175" s="270"/>
      <c r="R1175" s="270"/>
      <c r="S1175" s="270"/>
      <c r="T1175" s="270"/>
      <c r="U1175" s="270"/>
    </row>
    <row r="1176" spans="1:21" s="35" customFormat="1" ht="14.25" hidden="1" x14ac:dyDescent="0.25">
      <c r="A1176" s="281"/>
      <c r="B1176" s="282"/>
      <c r="C1176" s="283" t="s">
        <v>1856</v>
      </c>
      <c r="D1176" s="284"/>
      <c r="E1176" s="284"/>
      <c r="F1176" s="38"/>
      <c r="G1176" s="285">
        <f>G1174+G1175</f>
        <v>37.01</v>
      </c>
      <c r="H1176" s="286"/>
      <c r="I1176" s="34">
        <f>I1174+I1175</f>
        <v>37.01</v>
      </c>
      <c r="J1176" s="285">
        <f>J1174+J1175</f>
        <v>1.27</v>
      </c>
      <c r="K1176" s="286"/>
      <c r="L1176" s="286"/>
      <c r="M1176" s="286"/>
      <c r="N1176" s="286"/>
      <c r="O1176" s="286"/>
      <c r="P1176" s="175">
        <f>P1174+P1175</f>
        <v>38.28</v>
      </c>
      <c r="Q1176" s="270"/>
      <c r="R1176" s="270"/>
      <c r="S1176" s="270"/>
      <c r="T1176" s="270"/>
      <c r="U1176" s="270"/>
    </row>
    <row r="1177" spans="1:21" s="35" customFormat="1" ht="14.25" hidden="1" x14ac:dyDescent="0.25">
      <c r="A1177" s="281" t="s">
        <v>674</v>
      </c>
      <c r="B1177" s="282"/>
      <c r="C1177" s="283" t="s">
        <v>1469</v>
      </c>
      <c r="D1177" s="284"/>
      <c r="E1177" s="284"/>
      <c r="F1177" s="38"/>
      <c r="G1177" s="286"/>
      <c r="H1177" s="286"/>
      <c r="I1177" s="39"/>
      <c r="J1177" s="286"/>
      <c r="K1177" s="286"/>
      <c r="L1177" s="286"/>
      <c r="M1177" s="286"/>
      <c r="N1177" s="286"/>
      <c r="O1177" s="286"/>
      <c r="P1177" s="270"/>
      <c r="Q1177" s="270"/>
      <c r="R1177" s="270"/>
      <c r="S1177" s="270"/>
      <c r="T1177" s="270"/>
      <c r="U1177" s="270"/>
    </row>
    <row r="1178" spans="1:21" hidden="1" x14ac:dyDescent="0.25">
      <c r="A1178" s="264" t="s">
        <v>675</v>
      </c>
      <c r="B1178" s="265"/>
      <c r="C1178" s="266" t="s">
        <v>1470</v>
      </c>
      <c r="D1178" s="267"/>
      <c r="E1178" s="267"/>
      <c r="F1178" s="32" t="s">
        <v>1813</v>
      </c>
      <c r="G1178" s="269">
        <v>8.7899999999999991</v>
      </c>
      <c r="H1178" s="268"/>
      <c r="I1178" s="27">
        <v>8.7899999999999991</v>
      </c>
      <c r="J1178" s="269">
        <v>0.22</v>
      </c>
      <c r="K1178" s="268"/>
      <c r="L1178" s="268"/>
      <c r="M1178" s="268"/>
      <c r="N1178" s="268"/>
      <c r="O1178" s="268"/>
      <c r="P1178" s="175">
        <v>9.01</v>
      </c>
      <c r="Q1178" s="270"/>
      <c r="R1178" s="270"/>
      <c r="S1178" s="270"/>
      <c r="T1178" s="270"/>
      <c r="U1178" s="270"/>
    </row>
    <row r="1179" spans="1:21" hidden="1" x14ac:dyDescent="0.25">
      <c r="A1179" s="264" t="s">
        <v>676</v>
      </c>
      <c r="B1179" s="265"/>
      <c r="C1179" s="266" t="s">
        <v>1444</v>
      </c>
      <c r="D1179" s="267"/>
      <c r="E1179" s="267"/>
      <c r="F1179" s="32" t="s">
        <v>1813</v>
      </c>
      <c r="G1179" s="269">
        <v>7.53</v>
      </c>
      <c r="H1179" s="268"/>
      <c r="I1179" s="27">
        <v>7.53</v>
      </c>
      <c r="J1179" s="268"/>
      <c r="K1179" s="268"/>
      <c r="L1179" s="268"/>
      <c r="M1179" s="268"/>
      <c r="N1179" s="268"/>
      <c r="O1179" s="268"/>
      <c r="P1179" s="175">
        <v>7.53</v>
      </c>
      <c r="Q1179" s="270"/>
      <c r="R1179" s="270"/>
      <c r="S1179" s="270"/>
      <c r="T1179" s="270"/>
      <c r="U1179" s="270"/>
    </row>
    <row r="1180" spans="1:21" hidden="1" x14ac:dyDescent="0.25">
      <c r="A1180" s="264" t="s">
        <v>677</v>
      </c>
      <c r="B1180" s="265"/>
      <c r="C1180" s="266" t="s">
        <v>1445</v>
      </c>
      <c r="D1180" s="267"/>
      <c r="E1180" s="267"/>
      <c r="F1180" s="32" t="s">
        <v>1813</v>
      </c>
      <c r="G1180" s="269">
        <v>9.0299999999999994</v>
      </c>
      <c r="H1180" s="268"/>
      <c r="I1180" s="27">
        <v>9.0299999999999994</v>
      </c>
      <c r="J1180" s="268"/>
      <c r="K1180" s="268"/>
      <c r="L1180" s="268"/>
      <c r="M1180" s="268"/>
      <c r="N1180" s="268"/>
      <c r="O1180" s="268"/>
      <c r="P1180" s="175">
        <v>9.0299999999999994</v>
      </c>
      <c r="Q1180" s="270"/>
      <c r="R1180" s="270"/>
      <c r="S1180" s="270"/>
      <c r="T1180" s="270"/>
      <c r="U1180" s="270"/>
    </row>
    <row r="1181" spans="1:21" s="35" customFormat="1" ht="14.25" hidden="1" x14ac:dyDescent="0.25">
      <c r="A1181" s="281"/>
      <c r="B1181" s="282"/>
      <c r="C1181" s="283" t="s">
        <v>1856</v>
      </c>
      <c r="D1181" s="284"/>
      <c r="E1181" s="284"/>
      <c r="F1181" s="38"/>
      <c r="G1181" s="285">
        <f>G1178+G1179+G1180</f>
        <v>25.35</v>
      </c>
      <c r="H1181" s="286"/>
      <c r="I1181" s="34">
        <f>I1178+I1179+I1180</f>
        <v>25.35</v>
      </c>
      <c r="J1181" s="285">
        <f>J1178+J1179+J1180</f>
        <v>0.22</v>
      </c>
      <c r="K1181" s="286"/>
      <c r="L1181" s="286"/>
      <c r="M1181" s="286"/>
      <c r="N1181" s="286"/>
      <c r="O1181" s="286"/>
      <c r="P1181" s="175">
        <f>P1178+P1179+P1180</f>
        <v>25.57</v>
      </c>
      <c r="Q1181" s="270"/>
      <c r="R1181" s="270"/>
      <c r="S1181" s="270"/>
      <c r="T1181" s="270"/>
      <c r="U1181" s="270"/>
    </row>
    <row r="1182" spans="1:21" s="35" customFormat="1" ht="14.25" hidden="1" x14ac:dyDescent="0.25">
      <c r="A1182" s="281" t="s">
        <v>678</v>
      </c>
      <c r="B1182" s="282"/>
      <c r="C1182" s="283" t="s">
        <v>1471</v>
      </c>
      <c r="D1182" s="284"/>
      <c r="E1182" s="284"/>
      <c r="F1182" s="38"/>
      <c r="G1182" s="286"/>
      <c r="H1182" s="286"/>
      <c r="I1182" s="39"/>
      <c r="J1182" s="286"/>
      <c r="K1182" s="286"/>
      <c r="L1182" s="286"/>
      <c r="M1182" s="286"/>
      <c r="N1182" s="286"/>
      <c r="O1182" s="286"/>
      <c r="P1182" s="270"/>
      <c r="Q1182" s="270"/>
      <c r="R1182" s="270"/>
      <c r="S1182" s="270"/>
      <c r="T1182" s="270"/>
      <c r="U1182" s="270"/>
    </row>
    <row r="1183" spans="1:21" hidden="1" x14ac:dyDescent="0.25">
      <c r="A1183" s="264" t="s">
        <v>679</v>
      </c>
      <c r="B1183" s="265"/>
      <c r="C1183" s="266" t="s">
        <v>1472</v>
      </c>
      <c r="D1183" s="267"/>
      <c r="E1183" s="267"/>
      <c r="F1183" s="32" t="s">
        <v>1813</v>
      </c>
      <c r="G1183" s="269">
        <v>11.79</v>
      </c>
      <c r="H1183" s="268"/>
      <c r="I1183" s="27">
        <v>11.79</v>
      </c>
      <c r="J1183" s="269">
        <v>1.27</v>
      </c>
      <c r="K1183" s="268"/>
      <c r="L1183" s="268"/>
      <c r="M1183" s="268"/>
      <c r="N1183" s="268"/>
      <c r="O1183" s="268"/>
      <c r="P1183" s="175">
        <v>13.06</v>
      </c>
      <c r="Q1183" s="270"/>
      <c r="R1183" s="270"/>
      <c r="S1183" s="270"/>
      <c r="T1183" s="270"/>
      <c r="U1183" s="270"/>
    </row>
    <row r="1184" spans="1:21" hidden="1" x14ac:dyDescent="0.25">
      <c r="A1184" s="264" t="s">
        <v>680</v>
      </c>
      <c r="B1184" s="265"/>
      <c r="C1184" s="266" t="s">
        <v>1444</v>
      </c>
      <c r="D1184" s="267"/>
      <c r="E1184" s="267"/>
      <c r="F1184" s="32" t="s">
        <v>1813</v>
      </c>
      <c r="G1184" s="269">
        <v>7.53</v>
      </c>
      <c r="H1184" s="268"/>
      <c r="I1184" s="27">
        <v>7.53</v>
      </c>
      <c r="J1184" s="268"/>
      <c r="K1184" s="268"/>
      <c r="L1184" s="268"/>
      <c r="M1184" s="268"/>
      <c r="N1184" s="268"/>
      <c r="O1184" s="268"/>
      <c r="P1184" s="175">
        <v>7.53</v>
      </c>
      <c r="Q1184" s="270"/>
      <c r="R1184" s="270"/>
      <c r="S1184" s="270"/>
      <c r="T1184" s="270"/>
      <c r="U1184" s="270"/>
    </row>
    <row r="1185" spans="1:21" hidden="1" x14ac:dyDescent="0.25">
      <c r="A1185" s="264" t="s">
        <v>681</v>
      </c>
      <c r="B1185" s="265"/>
      <c r="C1185" s="266" t="s">
        <v>1452</v>
      </c>
      <c r="D1185" s="267"/>
      <c r="E1185" s="267"/>
      <c r="F1185" s="32" t="s">
        <v>1813</v>
      </c>
      <c r="G1185" s="269">
        <v>15.06</v>
      </c>
      <c r="H1185" s="268"/>
      <c r="I1185" s="27">
        <v>15.06</v>
      </c>
      <c r="J1185" s="268"/>
      <c r="K1185" s="268"/>
      <c r="L1185" s="268"/>
      <c r="M1185" s="268"/>
      <c r="N1185" s="268"/>
      <c r="O1185" s="268"/>
      <c r="P1185" s="175">
        <v>15.06</v>
      </c>
      <c r="Q1185" s="270"/>
      <c r="R1185" s="270"/>
      <c r="S1185" s="270"/>
      <c r="T1185" s="270"/>
      <c r="U1185" s="270"/>
    </row>
    <row r="1186" spans="1:21" s="35" customFormat="1" ht="14.25" hidden="1" x14ac:dyDescent="0.25">
      <c r="A1186" s="281"/>
      <c r="B1186" s="282"/>
      <c r="C1186" s="283" t="s">
        <v>1856</v>
      </c>
      <c r="D1186" s="284"/>
      <c r="E1186" s="284"/>
      <c r="F1186" s="38"/>
      <c r="G1186" s="285">
        <f>G1185+G1184+G1183</f>
        <v>34.379999999999995</v>
      </c>
      <c r="H1186" s="286"/>
      <c r="I1186" s="34">
        <f>I1185+I1184+I1183</f>
        <v>34.379999999999995</v>
      </c>
      <c r="J1186" s="285">
        <f>J1185+J1184+J1183</f>
        <v>1.27</v>
      </c>
      <c r="K1186" s="286"/>
      <c r="L1186" s="286"/>
      <c r="M1186" s="286"/>
      <c r="N1186" s="286"/>
      <c r="O1186" s="286"/>
      <c r="P1186" s="175">
        <f>P1185+P1184+P1183</f>
        <v>35.65</v>
      </c>
      <c r="Q1186" s="270"/>
      <c r="R1186" s="270"/>
      <c r="S1186" s="270"/>
      <c r="T1186" s="270"/>
      <c r="U1186" s="270"/>
    </row>
    <row r="1187" spans="1:21" s="35" customFormat="1" ht="14.25" hidden="1" x14ac:dyDescent="0.25">
      <c r="A1187" s="281" t="s">
        <v>682</v>
      </c>
      <c r="B1187" s="282"/>
      <c r="C1187" s="283" t="s">
        <v>1473</v>
      </c>
      <c r="D1187" s="284"/>
      <c r="E1187" s="284"/>
      <c r="F1187" s="38"/>
      <c r="G1187" s="286"/>
      <c r="H1187" s="286"/>
      <c r="I1187" s="39"/>
      <c r="J1187" s="286"/>
      <c r="K1187" s="286"/>
      <c r="L1187" s="286"/>
      <c r="M1187" s="286"/>
      <c r="N1187" s="286"/>
      <c r="O1187" s="286"/>
      <c r="P1187" s="270"/>
      <c r="Q1187" s="270"/>
      <c r="R1187" s="270"/>
      <c r="S1187" s="270"/>
      <c r="T1187" s="270"/>
      <c r="U1187" s="270"/>
    </row>
    <row r="1188" spans="1:21" hidden="1" x14ac:dyDescent="0.25">
      <c r="A1188" s="264" t="s">
        <v>683</v>
      </c>
      <c r="B1188" s="265"/>
      <c r="C1188" s="266" t="s">
        <v>1474</v>
      </c>
      <c r="D1188" s="267"/>
      <c r="E1188" s="267"/>
      <c r="F1188" s="32" t="s">
        <v>1813</v>
      </c>
      <c r="G1188" s="269">
        <v>21.97</v>
      </c>
      <c r="H1188" s="268"/>
      <c r="I1188" s="27">
        <v>21.97</v>
      </c>
      <c r="J1188" s="269">
        <v>0.22</v>
      </c>
      <c r="K1188" s="268"/>
      <c r="L1188" s="268"/>
      <c r="M1188" s="268"/>
      <c r="N1188" s="268"/>
      <c r="O1188" s="268"/>
      <c r="P1188" s="175">
        <v>22.19</v>
      </c>
      <c r="Q1188" s="270"/>
      <c r="R1188" s="270"/>
      <c r="S1188" s="270"/>
      <c r="T1188" s="270"/>
      <c r="U1188" s="270"/>
    </row>
    <row r="1189" spans="1:21" hidden="1" x14ac:dyDescent="0.25">
      <c r="A1189" s="264" t="s">
        <v>684</v>
      </c>
      <c r="B1189" s="265"/>
      <c r="C1189" s="266" t="s">
        <v>1444</v>
      </c>
      <c r="D1189" s="267"/>
      <c r="E1189" s="267"/>
      <c r="F1189" s="32" t="s">
        <v>1813</v>
      </c>
      <c r="G1189" s="269">
        <v>7.53</v>
      </c>
      <c r="H1189" s="268"/>
      <c r="I1189" s="27">
        <v>7.53</v>
      </c>
      <c r="J1189" s="268"/>
      <c r="K1189" s="268"/>
      <c r="L1189" s="268"/>
      <c r="M1189" s="268"/>
      <c r="N1189" s="268"/>
      <c r="O1189" s="268"/>
      <c r="P1189" s="175">
        <v>7.53</v>
      </c>
      <c r="Q1189" s="270"/>
      <c r="R1189" s="270"/>
      <c r="S1189" s="270"/>
      <c r="T1189" s="270"/>
      <c r="U1189" s="270"/>
    </row>
    <row r="1190" spans="1:21" hidden="1" x14ac:dyDescent="0.25">
      <c r="A1190" s="264" t="s">
        <v>685</v>
      </c>
      <c r="B1190" s="265"/>
      <c r="C1190" s="266" t="s">
        <v>1445</v>
      </c>
      <c r="D1190" s="267"/>
      <c r="E1190" s="267"/>
      <c r="F1190" s="32" t="s">
        <v>1813</v>
      </c>
      <c r="G1190" s="269">
        <v>9.0299999999999994</v>
      </c>
      <c r="H1190" s="268"/>
      <c r="I1190" s="27">
        <v>9.0299999999999994</v>
      </c>
      <c r="J1190" s="268"/>
      <c r="K1190" s="268"/>
      <c r="L1190" s="268"/>
      <c r="M1190" s="268"/>
      <c r="N1190" s="268"/>
      <c r="O1190" s="268"/>
      <c r="P1190" s="175">
        <v>9.0299999999999994</v>
      </c>
      <c r="Q1190" s="270"/>
      <c r="R1190" s="270"/>
      <c r="S1190" s="270"/>
      <c r="T1190" s="270"/>
      <c r="U1190" s="270"/>
    </row>
    <row r="1191" spans="1:21" s="35" customFormat="1" ht="14.25" hidden="1" x14ac:dyDescent="0.25">
      <c r="A1191" s="281"/>
      <c r="B1191" s="282"/>
      <c r="C1191" s="283" t="s">
        <v>1856</v>
      </c>
      <c r="D1191" s="284"/>
      <c r="E1191" s="284"/>
      <c r="F1191" s="38"/>
      <c r="G1191" s="285">
        <f>G1188+G1189+G1190</f>
        <v>38.53</v>
      </c>
      <c r="H1191" s="286"/>
      <c r="I1191" s="34">
        <f>I1188+I1189+I1190</f>
        <v>38.53</v>
      </c>
      <c r="J1191" s="285">
        <f>J1188+J1189+J1190</f>
        <v>0.22</v>
      </c>
      <c r="K1191" s="286"/>
      <c r="L1191" s="286"/>
      <c r="M1191" s="286"/>
      <c r="N1191" s="286"/>
      <c r="O1191" s="286"/>
      <c r="P1191" s="175">
        <f>P1188+P1189+P1190</f>
        <v>38.75</v>
      </c>
      <c r="Q1191" s="270"/>
      <c r="R1191" s="270"/>
      <c r="S1191" s="270"/>
      <c r="T1191" s="270"/>
      <c r="U1191" s="270"/>
    </row>
    <row r="1192" spans="1:21" s="35" customFormat="1" ht="14.25" hidden="1" x14ac:dyDescent="0.25">
      <c r="A1192" s="281" t="s">
        <v>686</v>
      </c>
      <c r="B1192" s="282"/>
      <c r="C1192" s="283" t="s">
        <v>1475</v>
      </c>
      <c r="D1192" s="284"/>
      <c r="E1192" s="284"/>
      <c r="F1192" s="38"/>
      <c r="G1192" s="286"/>
      <c r="H1192" s="286"/>
      <c r="I1192" s="39"/>
      <c r="J1192" s="286"/>
      <c r="K1192" s="286"/>
      <c r="L1192" s="286"/>
      <c r="M1192" s="286"/>
      <c r="N1192" s="286"/>
      <c r="O1192" s="286"/>
      <c r="P1192" s="270"/>
      <c r="Q1192" s="270"/>
      <c r="R1192" s="270"/>
      <c r="S1192" s="270"/>
      <c r="T1192" s="270"/>
      <c r="U1192" s="270"/>
    </row>
    <row r="1193" spans="1:21" hidden="1" x14ac:dyDescent="0.25">
      <c r="A1193" s="264" t="s">
        <v>687</v>
      </c>
      <c r="B1193" s="265"/>
      <c r="C1193" s="266" t="s">
        <v>1476</v>
      </c>
      <c r="D1193" s="267"/>
      <c r="E1193" s="267"/>
      <c r="F1193" s="32" t="s">
        <v>1813</v>
      </c>
      <c r="G1193" s="269">
        <v>29.48</v>
      </c>
      <c r="H1193" s="268"/>
      <c r="I1193" s="27">
        <v>29.48</v>
      </c>
      <c r="J1193" s="269">
        <v>1.27</v>
      </c>
      <c r="K1193" s="268"/>
      <c r="L1193" s="268"/>
      <c r="M1193" s="268"/>
      <c r="N1193" s="268"/>
      <c r="O1193" s="268"/>
      <c r="P1193" s="175">
        <v>30.75</v>
      </c>
      <c r="Q1193" s="270"/>
      <c r="R1193" s="270"/>
      <c r="S1193" s="270"/>
      <c r="T1193" s="270"/>
      <c r="U1193" s="270"/>
    </row>
    <row r="1194" spans="1:21" hidden="1" x14ac:dyDescent="0.25">
      <c r="A1194" s="264" t="s">
        <v>688</v>
      </c>
      <c r="B1194" s="265"/>
      <c r="C1194" s="266" t="s">
        <v>1444</v>
      </c>
      <c r="D1194" s="267"/>
      <c r="E1194" s="267"/>
      <c r="F1194" s="32" t="s">
        <v>1813</v>
      </c>
      <c r="G1194" s="269">
        <v>7.53</v>
      </c>
      <c r="H1194" s="268"/>
      <c r="I1194" s="27">
        <v>7.53</v>
      </c>
      <c r="J1194" s="268"/>
      <c r="K1194" s="268"/>
      <c r="L1194" s="268"/>
      <c r="M1194" s="268"/>
      <c r="N1194" s="268"/>
      <c r="O1194" s="268"/>
      <c r="P1194" s="175">
        <v>7.53</v>
      </c>
      <c r="Q1194" s="270"/>
      <c r="R1194" s="270"/>
      <c r="S1194" s="270"/>
      <c r="T1194" s="270"/>
      <c r="U1194" s="270"/>
    </row>
    <row r="1195" spans="1:21" s="35" customFormat="1" ht="14.25" hidden="1" x14ac:dyDescent="0.25">
      <c r="A1195" s="281"/>
      <c r="B1195" s="282"/>
      <c r="C1195" s="283" t="s">
        <v>1856</v>
      </c>
      <c r="D1195" s="284"/>
      <c r="E1195" s="284"/>
      <c r="F1195" s="38"/>
      <c r="G1195" s="285">
        <f>G1193+G1194</f>
        <v>37.01</v>
      </c>
      <c r="H1195" s="286"/>
      <c r="I1195" s="34">
        <f>I1193+I1194</f>
        <v>37.01</v>
      </c>
      <c r="J1195" s="285">
        <f>J1193+J1194</f>
        <v>1.27</v>
      </c>
      <c r="K1195" s="286"/>
      <c r="L1195" s="286"/>
      <c r="M1195" s="286"/>
      <c r="N1195" s="286"/>
      <c r="O1195" s="286"/>
      <c r="P1195" s="175">
        <f>P1193+P1194</f>
        <v>38.28</v>
      </c>
      <c r="Q1195" s="270"/>
      <c r="R1195" s="270"/>
      <c r="S1195" s="270"/>
      <c r="T1195" s="270"/>
      <c r="U1195" s="270"/>
    </row>
    <row r="1196" spans="1:21" s="35" customFormat="1" ht="14.25" hidden="1" x14ac:dyDescent="0.25">
      <c r="A1196" s="281" t="s">
        <v>689</v>
      </c>
      <c r="B1196" s="282"/>
      <c r="C1196" s="283" t="s">
        <v>1477</v>
      </c>
      <c r="D1196" s="284"/>
      <c r="E1196" s="284"/>
      <c r="F1196" s="38"/>
      <c r="G1196" s="286"/>
      <c r="H1196" s="286"/>
      <c r="I1196" s="39"/>
      <c r="J1196" s="286"/>
      <c r="K1196" s="286"/>
      <c r="L1196" s="286"/>
      <c r="M1196" s="286"/>
      <c r="N1196" s="286"/>
      <c r="O1196" s="286"/>
      <c r="P1196" s="270"/>
      <c r="Q1196" s="270"/>
      <c r="R1196" s="270"/>
      <c r="S1196" s="270"/>
      <c r="T1196" s="270"/>
      <c r="U1196" s="270"/>
    </row>
    <row r="1197" spans="1:21" hidden="1" x14ac:dyDescent="0.25">
      <c r="A1197" s="264" t="s">
        <v>690</v>
      </c>
      <c r="B1197" s="265"/>
      <c r="C1197" s="266" t="s">
        <v>1478</v>
      </c>
      <c r="D1197" s="267"/>
      <c r="E1197" s="267"/>
      <c r="F1197" s="32" t="s">
        <v>1813</v>
      </c>
      <c r="G1197" s="269">
        <v>21.97</v>
      </c>
      <c r="H1197" s="268"/>
      <c r="I1197" s="27">
        <v>21.97</v>
      </c>
      <c r="J1197" s="269">
        <v>0.22</v>
      </c>
      <c r="K1197" s="268"/>
      <c r="L1197" s="268"/>
      <c r="M1197" s="268"/>
      <c r="N1197" s="268"/>
      <c r="O1197" s="268"/>
      <c r="P1197" s="175">
        <v>22.19</v>
      </c>
      <c r="Q1197" s="270"/>
      <c r="R1197" s="270"/>
      <c r="S1197" s="270"/>
      <c r="T1197" s="270"/>
      <c r="U1197" s="270"/>
    </row>
    <row r="1198" spans="1:21" hidden="1" x14ac:dyDescent="0.25">
      <c r="A1198" s="264" t="s">
        <v>691</v>
      </c>
      <c r="B1198" s="265"/>
      <c r="C1198" s="266" t="s">
        <v>1444</v>
      </c>
      <c r="D1198" s="267"/>
      <c r="E1198" s="267"/>
      <c r="F1198" s="32" t="s">
        <v>1813</v>
      </c>
      <c r="G1198" s="269">
        <v>7.53</v>
      </c>
      <c r="H1198" s="268"/>
      <c r="I1198" s="27">
        <v>7.53</v>
      </c>
      <c r="J1198" s="268"/>
      <c r="K1198" s="268"/>
      <c r="L1198" s="268"/>
      <c r="M1198" s="268"/>
      <c r="N1198" s="268"/>
      <c r="O1198" s="268"/>
      <c r="P1198" s="175">
        <v>7.53</v>
      </c>
      <c r="Q1198" s="270"/>
      <c r="R1198" s="270"/>
      <c r="S1198" s="270"/>
      <c r="T1198" s="270"/>
      <c r="U1198" s="270"/>
    </row>
    <row r="1199" spans="1:21" s="35" customFormat="1" ht="14.25" hidden="1" x14ac:dyDescent="0.25">
      <c r="A1199" s="281"/>
      <c r="B1199" s="282"/>
      <c r="C1199" s="283" t="s">
        <v>1856</v>
      </c>
      <c r="D1199" s="284"/>
      <c r="E1199" s="284"/>
      <c r="F1199" s="38"/>
      <c r="G1199" s="285">
        <f>G1197+G1198</f>
        <v>29.5</v>
      </c>
      <c r="H1199" s="286"/>
      <c r="I1199" s="34">
        <f>I1197+I1198</f>
        <v>29.5</v>
      </c>
      <c r="J1199" s="285">
        <f>J1197+J1198</f>
        <v>0.22</v>
      </c>
      <c r="K1199" s="286"/>
      <c r="L1199" s="286"/>
      <c r="M1199" s="286"/>
      <c r="N1199" s="286"/>
      <c r="O1199" s="286"/>
      <c r="P1199" s="175">
        <f>P1197+P1198</f>
        <v>29.720000000000002</v>
      </c>
      <c r="Q1199" s="270"/>
      <c r="R1199" s="270"/>
      <c r="S1199" s="270"/>
      <c r="T1199" s="270"/>
      <c r="U1199" s="270"/>
    </row>
    <row r="1200" spans="1:21" s="35" customFormat="1" ht="14.25" hidden="1" x14ac:dyDescent="0.25">
      <c r="A1200" s="281" t="s">
        <v>692</v>
      </c>
      <c r="B1200" s="282"/>
      <c r="C1200" s="283" t="s">
        <v>1479</v>
      </c>
      <c r="D1200" s="284"/>
      <c r="E1200" s="284"/>
      <c r="F1200" s="38"/>
      <c r="G1200" s="286"/>
      <c r="H1200" s="286"/>
      <c r="I1200" s="39"/>
      <c r="J1200" s="286"/>
      <c r="K1200" s="286"/>
      <c r="L1200" s="286"/>
      <c r="M1200" s="286"/>
      <c r="N1200" s="286"/>
      <c r="O1200" s="286"/>
      <c r="P1200" s="270"/>
      <c r="Q1200" s="270"/>
      <c r="R1200" s="270"/>
      <c r="S1200" s="270"/>
      <c r="T1200" s="270"/>
      <c r="U1200" s="270"/>
    </row>
    <row r="1201" spans="1:21" hidden="1" x14ac:dyDescent="0.25">
      <c r="A1201" s="264" t="s">
        <v>693</v>
      </c>
      <c r="B1201" s="265"/>
      <c r="C1201" s="266" t="s">
        <v>1480</v>
      </c>
      <c r="D1201" s="267"/>
      <c r="E1201" s="267"/>
      <c r="F1201" s="32" t="s">
        <v>1813</v>
      </c>
      <c r="G1201" s="269">
        <v>29.48</v>
      </c>
      <c r="H1201" s="268"/>
      <c r="I1201" s="27">
        <v>29.48</v>
      </c>
      <c r="J1201" s="269">
        <v>1.27</v>
      </c>
      <c r="K1201" s="268"/>
      <c r="L1201" s="268"/>
      <c r="M1201" s="268"/>
      <c r="N1201" s="268"/>
      <c r="O1201" s="268"/>
      <c r="P1201" s="175">
        <v>30.75</v>
      </c>
      <c r="Q1201" s="270"/>
      <c r="R1201" s="270"/>
      <c r="S1201" s="270"/>
      <c r="T1201" s="270"/>
      <c r="U1201" s="270"/>
    </row>
    <row r="1202" spans="1:21" hidden="1" x14ac:dyDescent="0.25">
      <c r="A1202" s="264" t="s">
        <v>694</v>
      </c>
      <c r="B1202" s="265"/>
      <c r="C1202" s="266" t="s">
        <v>1444</v>
      </c>
      <c r="D1202" s="267"/>
      <c r="E1202" s="267"/>
      <c r="F1202" s="32" t="s">
        <v>1813</v>
      </c>
      <c r="G1202" s="269">
        <v>7.53</v>
      </c>
      <c r="H1202" s="268"/>
      <c r="I1202" s="27">
        <v>7.53</v>
      </c>
      <c r="J1202" s="268"/>
      <c r="K1202" s="268"/>
      <c r="L1202" s="268"/>
      <c r="M1202" s="268"/>
      <c r="N1202" s="268"/>
      <c r="O1202" s="268"/>
      <c r="P1202" s="175">
        <v>7.53</v>
      </c>
      <c r="Q1202" s="270"/>
      <c r="R1202" s="270"/>
      <c r="S1202" s="270"/>
      <c r="T1202" s="270"/>
      <c r="U1202" s="270"/>
    </row>
    <row r="1203" spans="1:21" hidden="1" x14ac:dyDescent="0.25">
      <c r="A1203" s="264" t="s">
        <v>695</v>
      </c>
      <c r="B1203" s="265"/>
      <c r="C1203" s="266" t="s">
        <v>1445</v>
      </c>
      <c r="D1203" s="267"/>
      <c r="E1203" s="267"/>
      <c r="F1203" s="32" t="s">
        <v>1813</v>
      </c>
      <c r="G1203" s="269">
        <v>9.0299999999999994</v>
      </c>
      <c r="H1203" s="268"/>
      <c r="I1203" s="27">
        <v>9.0299999999999994</v>
      </c>
      <c r="J1203" s="268"/>
      <c r="K1203" s="268"/>
      <c r="L1203" s="268"/>
      <c r="M1203" s="268"/>
      <c r="N1203" s="268"/>
      <c r="O1203" s="268"/>
      <c r="P1203" s="175">
        <v>9.0299999999999994</v>
      </c>
      <c r="Q1203" s="270"/>
      <c r="R1203" s="270"/>
      <c r="S1203" s="270"/>
      <c r="T1203" s="270"/>
      <c r="U1203" s="270"/>
    </row>
    <row r="1204" spans="1:21" s="35" customFormat="1" ht="14.25" hidden="1" x14ac:dyDescent="0.25">
      <c r="A1204" s="281"/>
      <c r="B1204" s="282"/>
      <c r="C1204" s="283" t="s">
        <v>1856</v>
      </c>
      <c r="D1204" s="284"/>
      <c r="E1204" s="284"/>
      <c r="F1204" s="38"/>
      <c r="G1204" s="285">
        <f>G1201+G1202+G1203</f>
        <v>46.04</v>
      </c>
      <c r="H1204" s="286"/>
      <c r="I1204" s="34">
        <f>I1201+I1202+I1203</f>
        <v>46.04</v>
      </c>
      <c r="J1204" s="285">
        <f>J1201+J1202+J1203</f>
        <v>1.27</v>
      </c>
      <c r="K1204" s="286"/>
      <c r="L1204" s="286"/>
      <c r="M1204" s="286"/>
      <c r="N1204" s="286"/>
      <c r="O1204" s="286"/>
      <c r="P1204" s="175">
        <f>P1201+P1202+P1203</f>
        <v>47.31</v>
      </c>
      <c r="Q1204" s="270"/>
      <c r="R1204" s="270"/>
      <c r="S1204" s="270"/>
      <c r="T1204" s="270"/>
      <c r="U1204" s="270"/>
    </row>
    <row r="1205" spans="1:21" hidden="1" x14ac:dyDescent="0.25">
      <c r="A1205" s="281" t="s">
        <v>696</v>
      </c>
      <c r="B1205" s="282"/>
      <c r="C1205" s="283" t="s">
        <v>1481</v>
      </c>
      <c r="D1205" s="284"/>
      <c r="E1205" s="284"/>
      <c r="F1205" s="30"/>
      <c r="G1205" s="268"/>
      <c r="H1205" s="268"/>
      <c r="I1205" s="31"/>
      <c r="J1205" s="268"/>
      <c r="K1205" s="268"/>
      <c r="L1205" s="268"/>
      <c r="M1205" s="268"/>
      <c r="N1205" s="268"/>
      <c r="O1205" s="268"/>
      <c r="P1205" s="270"/>
      <c r="Q1205" s="270"/>
      <c r="R1205" s="270"/>
      <c r="S1205" s="270"/>
      <c r="T1205" s="270"/>
      <c r="U1205" s="270"/>
    </row>
    <row r="1206" spans="1:21" hidden="1" x14ac:dyDescent="0.25">
      <c r="A1206" s="264" t="s">
        <v>697</v>
      </c>
      <c r="B1206" s="265"/>
      <c r="C1206" s="266" t="s">
        <v>1444</v>
      </c>
      <c r="D1206" s="267"/>
      <c r="E1206" s="267"/>
      <c r="F1206" s="32" t="s">
        <v>1813</v>
      </c>
      <c r="G1206" s="269">
        <v>7.53</v>
      </c>
      <c r="H1206" s="268"/>
      <c r="I1206" s="27">
        <v>7.53</v>
      </c>
      <c r="J1206" s="268"/>
      <c r="K1206" s="268"/>
      <c r="L1206" s="268"/>
      <c r="M1206" s="268"/>
      <c r="N1206" s="268"/>
      <c r="O1206" s="268"/>
      <c r="P1206" s="175">
        <v>7.53</v>
      </c>
      <c r="Q1206" s="270"/>
      <c r="R1206" s="270"/>
      <c r="S1206" s="270"/>
      <c r="T1206" s="270"/>
      <c r="U1206" s="270"/>
    </row>
    <row r="1207" spans="1:21" hidden="1" x14ac:dyDescent="0.25">
      <c r="A1207" s="264" t="s">
        <v>698</v>
      </c>
      <c r="B1207" s="265"/>
      <c r="C1207" s="266" t="s">
        <v>1445</v>
      </c>
      <c r="D1207" s="267"/>
      <c r="E1207" s="267"/>
      <c r="F1207" s="32" t="s">
        <v>1813</v>
      </c>
      <c r="G1207" s="269">
        <v>9.0299999999999994</v>
      </c>
      <c r="H1207" s="268"/>
      <c r="I1207" s="27">
        <v>9.0299999999999994</v>
      </c>
      <c r="J1207" s="268"/>
      <c r="K1207" s="268"/>
      <c r="L1207" s="268"/>
      <c r="M1207" s="268"/>
      <c r="N1207" s="268"/>
      <c r="O1207" s="268"/>
      <c r="P1207" s="175">
        <v>9.0299999999999994</v>
      </c>
      <c r="Q1207" s="270"/>
      <c r="R1207" s="270"/>
      <c r="S1207" s="270"/>
      <c r="T1207" s="270"/>
      <c r="U1207" s="270"/>
    </row>
    <row r="1208" spans="1:21" hidden="1" x14ac:dyDescent="0.25">
      <c r="A1208" s="264" t="s">
        <v>699</v>
      </c>
      <c r="B1208" s="265"/>
      <c r="C1208" s="266" t="s">
        <v>1482</v>
      </c>
      <c r="D1208" s="267"/>
      <c r="E1208" s="267"/>
      <c r="F1208" s="32" t="s">
        <v>1813</v>
      </c>
      <c r="G1208" s="269">
        <v>9.0299999999999994</v>
      </c>
      <c r="H1208" s="268"/>
      <c r="I1208" s="27">
        <v>9.0299999999999994</v>
      </c>
      <c r="J1208" s="268"/>
      <c r="K1208" s="268"/>
      <c r="L1208" s="268"/>
      <c r="M1208" s="268"/>
      <c r="N1208" s="268"/>
      <c r="O1208" s="268"/>
      <c r="P1208" s="175">
        <v>9.0299999999999994</v>
      </c>
      <c r="Q1208" s="270"/>
      <c r="R1208" s="270"/>
      <c r="S1208" s="270"/>
      <c r="T1208" s="270"/>
      <c r="U1208" s="270"/>
    </row>
    <row r="1209" spans="1:21" hidden="1" x14ac:dyDescent="0.25">
      <c r="A1209" s="264" t="s">
        <v>700</v>
      </c>
      <c r="B1209" s="265"/>
      <c r="C1209" s="266" t="s">
        <v>1483</v>
      </c>
      <c r="D1209" s="267"/>
      <c r="E1209" s="267"/>
      <c r="F1209" s="32" t="s">
        <v>1813</v>
      </c>
      <c r="G1209" s="269">
        <v>9.0299999999999994</v>
      </c>
      <c r="H1209" s="268"/>
      <c r="I1209" s="27">
        <v>9.0299999999999994</v>
      </c>
      <c r="J1209" s="268"/>
      <c r="K1209" s="268"/>
      <c r="L1209" s="268"/>
      <c r="M1209" s="268"/>
      <c r="N1209" s="268"/>
      <c r="O1209" s="268"/>
      <c r="P1209" s="175">
        <v>9.0299999999999994</v>
      </c>
      <c r="Q1209" s="270"/>
      <c r="R1209" s="270"/>
      <c r="S1209" s="270"/>
      <c r="T1209" s="270"/>
      <c r="U1209" s="270"/>
    </row>
    <row r="1210" spans="1:21" hidden="1" x14ac:dyDescent="0.25">
      <c r="A1210" s="264" t="s">
        <v>701</v>
      </c>
      <c r="B1210" s="265"/>
      <c r="C1210" s="266" t="s">
        <v>1484</v>
      </c>
      <c r="D1210" s="267"/>
      <c r="E1210" s="267"/>
      <c r="F1210" s="32" t="s">
        <v>1813</v>
      </c>
      <c r="G1210" s="269">
        <v>7.53</v>
      </c>
      <c r="H1210" s="268"/>
      <c r="I1210" s="27">
        <v>7.53</v>
      </c>
      <c r="J1210" s="268"/>
      <c r="K1210" s="268"/>
      <c r="L1210" s="268"/>
      <c r="M1210" s="268"/>
      <c r="N1210" s="268"/>
      <c r="O1210" s="268"/>
      <c r="P1210" s="175">
        <v>7.53</v>
      </c>
      <c r="Q1210" s="270"/>
      <c r="R1210" s="270"/>
      <c r="S1210" s="270"/>
      <c r="T1210" s="270"/>
      <c r="U1210" s="270"/>
    </row>
    <row r="1211" spans="1:21" hidden="1" x14ac:dyDescent="0.25">
      <c r="A1211" s="264" t="s">
        <v>702</v>
      </c>
      <c r="B1211" s="265"/>
      <c r="C1211" s="266" t="s">
        <v>1485</v>
      </c>
      <c r="D1211" s="267"/>
      <c r="E1211" s="267"/>
      <c r="F1211" s="32" t="s">
        <v>1813</v>
      </c>
      <c r="G1211" s="269">
        <v>9.0299999999999994</v>
      </c>
      <c r="H1211" s="268"/>
      <c r="I1211" s="27">
        <v>9.0299999999999994</v>
      </c>
      <c r="J1211" s="268"/>
      <c r="K1211" s="268"/>
      <c r="L1211" s="268"/>
      <c r="M1211" s="268"/>
      <c r="N1211" s="268"/>
      <c r="O1211" s="268"/>
      <c r="P1211" s="175">
        <v>9.0299999999999994</v>
      </c>
      <c r="Q1211" s="270"/>
      <c r="R1211" s="270"/>
      <c r="S1211" s="270"/>
      <c r="T1211" s="270"/>
      <c r="U1211" s="270"/>
    </row>
    <row r="1212" spans="1:21" hidden="1" x14ac:dyDescent="0.25">
      <c r="A1212" s="264" t="s">
        <v>703</v>
      </c>
      <c r="B1212" s="265"/>
      <c r="C1212" s="266" t="s">
        <v>1452</v>
      </c>
      <c r="D1212" s="267"/>
      <c r="E1212" s="267"/>
      <c r="F1212" s="32" t="s">
        <v>1813</v>
      </c>
      <c r="G1212" s="269">
        <v>15.06</v>
      </c>
      <c r="H1212" s="268"/>
      <c r="I1212" s="27">
        <v>15.06</v>
      </c>
      <c r="J1212" s="268"/>
      <c r="K1212" s="268"/>
      <c r="L1212" s="268"/>
      <c r="M1212" s="268"/>
      <c r="N1212" s="268"/>
      <c r="O1212" s="268"/>
      <c r="P1212" s="175">
        <v>15.06</v>
      </c>
      <c r="Q1212" s="270"/>
      <c r="R1212" s="270"/>
      <c r="S1212" s="270"/>
      <c r="T1212" s="270"/>
      <c r="U1212" s="270"/>
    </row>
    <row r="1213" spans="1:21" hidden="1" x14ac:dyDescent="0.25">
      <c r="A1213" s="264" t="s">
        <v>704</v>
      </c>
      <c r="B1213" s="265"/>
      <c r="C1213" s="271" t="s">
        <v>1486</v>
      </c>
      <c r="D1213" s="272"/>
      <c r="E1213" s="272"/>
      <c r="F1213" s="30"/>
      <c r="G1213" s="268"/>
      <c r="H1213" s="268"/>
      <c r="I1213" s="31"/>
      <c r="J1213" s="268"/>
      <c r="K1213" s="268"/>
      <c r="L1213" s="268"/>
      <c r="M1213" s="268"/>
      <c r="N1213" s="268"/>
      <c r="O1213" s="268"/>
      <c r="P1213" s="270"/>
      <c r="Q1213" s="270"/>
      <c r="R1213" s="270"/>
      <c r="S1213" s="270"/>
      <c r="T1213" s="270"/>
      <c r="U1213" s="270"/>
    </row>
    <row r="1214" spans="1:21" hidden="1" x14ac:dyDescent="0.25">
      <c r="A1214" s="264" t="s">
        <v>705</v>
      </c>
      <c r="B1214" s="265"/>
      <c r="C1214" s="266" t="s">
        <v>1487</v>
      </c>
      <c r="D1214" s="267"/>
      <c r="E1214" s="267"/>
      <c r="F1214" s="32" t="s">
        <v>1841</v>
      </c>
      <c r="G1214" s="268"/>
      <c r="H1214" s="268"/>
      <c r="I1214" s="31"/>
      <c r="J1214" s="269">
        <v>89.15</v>
      </c>
      <c r="K1214" s="268"/>
      <c r="L1214" s="268"/>
      <c r="M1214" s="268"/>
      <c r="N1214" s="268"/>
      <c r="O1214" s="268"/>
      <c r="P1214" s="175">
        <v>89.15</v>
      </c>
      <c r="Q1214" s="270"/>
      <c r="R1214" s="270"/>
      <c r="S1214" s="270"/>
      <c r="T1214" s="270"/>
      <c r="U1214" s="270"/>
    </row>
    <row r="1215" spans="1:21" hidden="1" x14ac:dyDescent="0.25">
      <c r="A1215" s="264" t="s">
        <v>706</v>
      </c>
      <c r="B1215" s="265"/>
      <c r="C1215" s="266" t="s">
        <v>1488</v>
      </c>
      <c r="D1215" s="267"/>
      <c r="E1215" s="267"/>
      <c r="F1215" s="32" t="s">
        <v>1841</v>
      </c>
      <c r="G1215" s="268"/>
      <c r="H1215" s="268"/>
      <c r="I1215" s="31"/>
      <c r="J1215" s="269">
        <v>44.58</v>
      </c>
      <c r="K1215" s="268"/>
      <c r="L1215" s="268"/>
      <c r="M1215" s="268"/>
      <c r="N1215" s="268"/>
      <c r="O1215" s="268"/>
      <c r="P1215" s="175">
        <v>44.58</v>
      </c>
      <c r="Q1215" s="270"/>
      <c r="R1215" s="270"/>
      <c r="S1215" s="270"/>
      <c r="T1215" s="270"/>
      <c r="U1215" s="270"/>
    </row>
    <row r="1216" spans="1:21" hidden="1" x14ac:dyDescent="0.25">
      <c r="A1216" s="264" t="s">
        <v>707</v>
      </c>
      <c r="B1216" s="265"/>
      <c r="C1216" s="266" t="s">
        <v>1489</v>
      </c>
      <c r="D1216" s="267"/>
      <c r="E1216" s="267"/>
      <c r="F1216" s="32" t="s">
        <v>1841</v>
      </c>
      <c r="G1216" s="268"/>
      <c r="H1216" s="268"/>
      <c r="I1216" s="31"/>
      <c r="J1216" s="269">
        <v>33.770000000000003</v>
      </c>
      <c r="K1216" s="268"/>
      <c r="L1216" s="268"/>
      <c r="M1216" s="268"/>
      <c r="N1216" s="268"/>
      <c r="O1216" s="268"/>
      <c r="P1216" s="175">
        <v>33.770000000000003</v>
      </c>
      <c r="Q1216" s="270"/>
      <c r="R1216" s="270"/>
      <c r="S1216" s="270"/>
      <c r="T1216" s="270"/>
      <c r="U1216" s="270"/>
    </row>
    <row r="1217" spans="1:21" hidden="1" x14ac:dyDescent="0.25">
      <c r="A1217" s="264" t="s">
        <v>708</v>
      </c>
      <c r="B1217" s="265"/>
      <c r="C1217" s="266" t="s">
        <v>1490</v>
      </c>
      <c r="D1217" s="267"/>
      <c r="E1217" s="267"/>
      <c r="F1217" s="32" t="s">
        <v>1842</v>
      </c>
      <c r="G1217" s="268"/>
      <c r="H1217" s="268"/>
      <c r="I1217" s="31"/>
      <c r="J1217" s="269">
        <v>4.1100000000000003</v>
      </c>
      <c r="K1217" s="268"/>
      <c r="L1217" s="268"/>
      <c r="M1217" s="268"/>
      <c r="N1217" s="268"/>
      <c r="O1217" s="268"/>
      <c r="P1217" s="175">
        <v>4.1100000000000003</v>
      </c>
      <c r="Q1217" s="270"/>
      <c r="R1217" s="270"/>
      <c r="S1217" s="270"/>
      <c r="T1217" s="270"/>
      <c r="U1217" s="270"/>
    </row>
    <row r="1218" spans="1:21" hidden="1" x14ac:dyDescent="0.25">
      <c r="A1218" s="264" t="s">
        <v>709</v>
      </c>
      <c r="B1218" s="265"/>
      <c r="C1218" s="266" t="s">
        <v>1491</v>
      </c>
      <c r="D1218" s="267"/>
      <c r="E1218" s="267"/>
      <c r="F1218" s="32" t="s">
        <v>1842</v>
      </c>
      <c r="G1218" s="268"/>
      <c r="H1218" s="268"/>
      <c r="I1218" s="31"/>
      <c r="J1218" s="269">
        <v>0.11</v>
      </c>
      <c r="K1218" s="268"/>
      <c r="L1218" s="268"/>
      <c r="M1218" s="268"/>
      <c r="N1218" s="268"/>
      <c r="O1218" s="268"/>
      <c r="P1218" s="175">
        <v>0.11</v>
      </c>
      <c r="Q1218" s="270"/>
      <c r="R1218" s="270"/>
      <c r="S1218" s="270"/>
      <c r="T1218" s="270"/>
      <c r="U1218" s="270"/>
    </row>
    <row r="1219" spans="1:21" hidden="1" x14ac:dyDescent="0.25">
      <c r="A1219" s="264" t="s">
        <v>710</v>
      </c>
      <c r="B1219" s="265"/>
      <c r="C1219" s="266" t="s">
        <v>1492</v>
      </c>
      <c r="D1219" s="267"/>
      <c r="E1219" s="267"/>
      <c r="F1219" s="32" t="s">
        <v>1843</v>
      </c>
      <c r="G1219" s="268"/>
      <c r="H1219" s="268"/>
      <c r="I1219" s="31"/>
      <c r="J1219" s="269">
        <v>2.89</v>
      </c>
      <c r="K1219" s="268"/>
      <c r="L1219" s="268"/>
      <c r="M1219" s="268"/>
      <c r="N1219" s="268"/>
      <c r="O1219" s="268"/>
      <c r="P1219" s="175">
        <v>2.89</v>
      </c>
      <c r="Q1219" s="270"/>
      <c r="R1219" s="270"/>
      <c r="S1219" s="270"/>
      <c r="T1219" s="270"/>
      <c r="U1219" s="270"/>
    </row>
    <row r="1220" spans="1:21" hidden="1" x14ac:dyDescent="0.25">
      <c r="A1220" s="279" t="s">
        <v>711</v>
      </c>
      <c r="B1220" s="280"/>
      <c r="C1220" s="280"/>
      <c r="D1220" s="280"/>
      <c r="E1220" s="280"/>
      <c r="F1220" s="280"/>
      <c r="G1220" s="280"/>
      <c r="H1220" s="280"/>
      <c r="I1220" s="280"/>
      <c r="J1220" s="280"/>
      <c r="K1220" s="280"/>
      <c r="L1220" s="280"/>
      <c r="M1220" s="280"/>
      <c r="N1220" s="280"/>
      <c r="O1220" s="280"/>
      <c r="P1220" s="280"/>
      <c r="Q1220" s="280"/>
      <c r="R1220" s="280"/>
      <c r="S1220" s="280"/>
      <c r="T1220" s="280"/>
      <c r="U1220" s="280"/>
    </row>
    <row r="1221" spans="1:21" hidden="1" x14ac:dyDescent="0.25">
      <c r="A1221" s="273">
        <v>1</v>
      </c>
      <c r="B1221" s="274"/>
      <c r="C1221" s="275" t="s">
        <v>1439</v>
      </c>
      <c r="D1221" s="276"/>
      <c r="E1221" s="276"/>
      <c r="F1221" s="28"/>
      <c r="G1221" s="277"/>
      <c r="H1221" s="277"/>
      <c r="I1221" s="29"/>
      <c r="J1221" s="277"/>
      <c r="K1221" s="277"/>
      <c r="L1221" s="277"/>
      <c r="M1221" s="277"/>
      <c r="N1221" s="277"/>
      <c r="O1221" s="277"/>
      <c r="P1221" s="278"/>
      <c r="Q1221" s="278"/>
      <c r="R1221" s="278"/>
      <c r="S1221" s="278"/>
      <c r="T1221" s="278"/>
      <c r="U1221" s="278"/>
    </row>
    <row r="1222" spans="1:21" hidden="1" x14ac:dyDescent="0.25">
      <c r="A1222" s="264" t="s">
        <v>53</v>
      </c>
      <c r="B1222" s="265"/>
      <c r="C1222" s="271" t="s">
        <v>1440</v>
      </c>
      <c r="D1222" s="272"/>
      <c r="E1222" s="272"/>
      <c r="F1222" s="30"/>
      <c r="G1222" s="268"/>
      <c r="H1222" s="268"/>
      <c r="I1222" s="31"/>
      <c r="J1222" s="268"/>
      <c r="K1222" s="268"/>
      <c r="L1222" s="268"/>
      <c r="M1222" s="268"/>
      <c r="N1222" s="268"/>
      <c r="O1222" s="268"/>
      <c r="P1222" s="270"/>
      <c r="Q1222" s="270"/>
      <c r="R1222" s="270"/>
      <c r="S1222" s="270"/>
      <c r="T1222" s="270"/>
      <c r="U1222" s="270"/>
    </row>
    <row r="1223" spans="1:21" hidden="1" x14ac:dyDescent="0.25">
      <c r="A1223" s="264" t="s">
        <v>136</v>
      </c>
      <c r="B1223" s="265"/>
      <c r="C1223" s="271" t="s">
        <v>1493</v>
      </c>
      <c r="D1223" s="272"/>
      <c r="E1223" s="272"/>
      <c r="F1223" s="30"/>
      <c r="G1223" s="268"/>
      <c r="H1223" s="268"/>
      <c r="I1223" s="31"/>
      <c r="J1223" s="268"/>
      <c r="K1223" s="268"/>
      <c r="L1223" s="268"/>
      <c r="M1223" s="268"/>
      <c r="N1223" s="268"/>
      <c r="O1223" s="268"/>
      <c r="P1223" s="270"/>
      <c r="Q1223" s="270"/>
      <c r="R1223" s="270"/>
      <c r="S1223" s="270"/>
      <c r="T1223" s="270"/>
      <c r="U1223" s="270"/>
    </row>
    <row r="1224" spans="1:21" hidden="1" x14ac:dyDescent="0.25">
      <c r="A1224" s="264" t="s">
        <v>137</v>
      </c>
      <c r="B1224" s="265"/>
      <c r="C1224" s="271" t="s">
        <v>1494</v>
      </c>
      <c r="D1224" s="272"/>
      <c r="E1224" s="272"/>
      <c r="F1224" s="30"/>
      <c r="G1224" s="268"/>
      <c r="H1224" s="268"/>
      <c r="I1224" s="31"/>
      <c r="J1224" s="268"/>
      <c r="K1224" s="268"/>
      <c r="L1224" s="268"/>
      <c r="M1224" s="268"/>
      <c r="N1224" s="268"/>
      <c r="O1224" s="268"/>
      <c r="P1224" s="270"/>
      <c r="Q1224" s="270"/>
      <c r="R1224" s="270"/>
      <c r="S1224" s="270"/>
      <c r="T1224" s="270"/>
      <c r="U1224" s="270"/>
    </row>
    <row r="1225" spans="1:21" hidden="1" x14ac:dyDescent="0.25">
      <c r="A1225" s="264" t="s">
        <v>636</v>
      </c>
      <c r="B1225" s="265"/>
      <c r="C1225" s="266" t="s">
        <v>1883</v>
      </c>
      <c r="D1225" s="267"/>
      <c r="E1225" s="267"/>
      <c r="F1225" s="32" t="s">
        <v>1813</v>
      </c>
      <c r="G1225" s="269">
        <v>2.98</v>
      </c>
      <c r="H1225" s="268"/>
      <c r="I1225" s="27">
        <v>2.98</v>
      </c>
      <c r="J1225" s="268"/>
      <c r="K1225" s="268"/>
      <c r="L1225" s="268"/>
      <c r="M1225" s="268"/>
      <c r="N1225" s="268"/>
      <c r="O1225" s="268"/>
      <c r="P1225" s="175">
        <v>2.98</v>
      </c>
      <c r="Q1225" s="270"/>
      <c r="R1225" s="270"/>
      <c r="S1225" s="270"/>
      <c r="T1225" s="270"/>
      <c r="U1225" s="270"/>
    </row>
    <row r="1226" spans="1:21" hidden="1" x14ac:dyDescent="0.25">
      <c r="A1226" s="264" t="s">
        <v>637</v>
      </c>
      <c r="B1226" s="265"/>
      <c r="C1226" s="266" t="s">
        <v>1495</v>
      </c>
      <c r="D1226" s="267"/>
      <c r="E1226" s="267"/>
      <c r="F1226" s="32" t="s">
        <v>1813</v>
      </c>
      <c r="G1226" s="269">
        <v>4.46</v>
      </c>
      <c r="H1226" s="268"/>
      <c r="I1226" s="27">
        <v>4.46</v>
      </c>
      <c r="J1226" s="268"/>
      <c r="K1226" s="268"/>
      <c r="L1226" s="268"/>
      <c r="M1226" s="268"/>
      <c r="N1226" s="268"/>
      <c r="O1226" s="268"/>
      <c r="P1226" s="175">
        <v>4.46</v>
      </c>
      <c r="Q1226" s="270"/>
      <c r="R1226" s="270"/>
      <c r="S1226" s="270"/>
      <c r="T1226" s="270"/>
      <c r="U1226" s="270"/>
    </row>
    <row r="1227" spans="1:21" hidden="1" x14ac:dyDescent="0.25">
      <c r="A1227" s="264" t="s">
        <v>138</v>
      </c>
      <c r="B1227" s="265"/>
      <c r="C1227" s="266" t="s">
        <v>1496</v>
      </c>
      <c r="D1227" s="267"/>
      <c r="E1227" s="267"/>
      <c r="F1227" s="32" t="s">
        <v>1813</v>
      </c>
      <c r="G1227" s="269">
        <v>0.3</v>
      </c>
      <c r="H1227" s="268"/>
      <c r="I1227" s="27">
        <v>0.3</v>
      </c>
      <c r="J1227" s="268"/>
      <c r="K1227" s="268"/>
      <c r="L1227" s="268"/>
      <c r="M1227" s="268"/>
      <c r="N1227" s="268"/>
      <c r="O1227" s="268"/>
      <c r="P1227" s="175">
        <v>0.3</v>
      </c>
      <c r="Q1227" s="270"/>
      <c r="R1227" s="270"/>
      <c r="S1227" s="270"/>
      <c r="T1227" s="270"/>
      <c r="U1227" s="270"/>
    </row>
    <row r="1228" spans="1:21" hidden="1" x14ac:dyDescent="0.25">
      <c r="A1228" s="264" t="s">
        <v>144</v>
      </c>
      <c r="B1228" s="265"/>
      <c r="C1228" s="271" t="s">
        <v>1497</v>
      </c>
      <c r="D1228" s="272"/>
      <c r="E1228" s="272"/>
      <c r="F1228" s="30"/>
      <c r="G1228" s="268"/>
      <c r="H1228" s="268"/>
      <c r="I1228" s="31"/>
      <c r="J1228" s="268"/>
      <c r="K1228" s="268"/>
      <c r="L1228" s="268"/>
      <c r="M1228" s="268"/>
      <c r="N1228" s="268"/>
      <c r="O1228" s="268"/>
      <c r="P1228" s="270"/>
      <c r="Q1228" s="270"/>
      <c r="R1228" s="270"/>
      <c r="S1228" s="270"/>
      <c r="T1228" s="270"/>
      <c r="U1228" s="270"/>
    </row>
    <row r="1229" spans="1:21" hidden="1" x14ac:dyDescent="0.25">
      <c r="A1229" s="264" t="s">
        <v>145</v>
      </c>
      <c r="B1229" s="265"/>
      <c r="C1229" s="266" t="s">
        <v>1498</v>
      </c>
      <c r="D1229" s="267"/>
      <c r="E1229" s="267"/>
      <c r="F1229" s="32" t="s">
        <v>1813</v>
      </c>
      <c r="G1229" s="269">
        <v>2.98</v>
      </c>
      <c r="H1229" s="268"/>
      <c r="I1229" s="27">
        <v>2.98</v>
      </c>
      <c r="J1229" s="268"/>
      <c r="K1229" s="268"/>
      <c r="L1229" s="268"/>
      <c r="M1229" s="268"/>
      <c r="N1229" s="268"/>
      <c r="O1229" s="268"/>
      <c r="P1229" s="175">
        <v>2.98</v>
      </c>
      <c r="Q1229" s="270"/>
      <c r="R1229" s="270"/>
      <c r="S1229" s="270"/>
      <c r="T1229" s="270"/>
      <c r="U1229" s="270"/>
    </row>
    <row r="1230" spans="1:21" hidden="1" x14ac:dyDescent="0.25">
      <c r="A1230" s="264" t="s">
        <v>146</v>
      </c>
      <c r="B1230" s="265"/>
      <c r="C1230" s="266" t="s">
        <v>1499</v>
      </c>
      <c r="D1230" s="267"/>
      <c r="E1230" s="267"/>
      <c r="F1230" s="32" t="s">
        <v>1813</v>
      </c>
      <c r="G1230" s="269">
        <v>4.46</v>
      </c>
      <c r="H1230" s="268"/>
      <c r="I1230" s="27">
        <v>4.46</v>
      </c>
      <c r="J1230" s="268"/>
      <c r="K1230" s="268"/>
      <c r="L1230" s="268"/>
      <c r="M1230" s="268"/>
      <c r="N1230" s="268"/>
      <c r="O1230" s="268"/>
      <c r="P1230" s="175">
        <v>4.46</v>
      </c>
      <c r="Q1230" s="270"/>
      <c r="R1230" s="270"/>
      <c r="S1230" s="270"/>
      <c r="T1230" s="270"/>
      <c r="U1230" s="270"/>
    </row>
    <row r="1231" spans="1:21" hidden="1" x14ac:dyDescent="0.25">
      <c r="A1231" s="264" t="s">
        <v>712</v>
      </c>
      <c r="B1231" s="265"/>
      <c r="C1231" s="266" t="s">
        <v>1500</v>
      </c>
      <c r="D1231" s="267"/>
      <c r="E1231" s="267"/>
      <c r="F1231" s="32" t="s">
        <v>1813</v>
      </c>
      <c r="G1231" s="269">
        <v>2.98</v>
      </c>
      <c r="H1231" s="268"/>
      <c r="I1231" s="27">
        <v>2.98</v>
      </c>
      <c r="J1231" s="268"/>
      <c r="K1231" s="268"/>
      <c r="L1231" s="268"/>
      <c r="M1231" s="268"/>
      <c r="N1231" s="268"/>
      <c r="O1231" s="268"/>
      <c r="P1231" s="175">
        <v>2.98</v>
      </c>
      <c r="Q1231" s="270"/>
      <c r="R1231" s="270"/>
      <c r="S1231" s="270"/>
      <c r="T1231" s="270"/>
      <c r="U1231" s="270"/>
    </row>
    <row r="1232" spans="1:21" hidden="1" x14ac:dyDescent="0.25">
      <c r="A1232" s="264" t="s">
        <v>713</v>
      </c>
      <c r="B1232" s="265"/>
      <c r="C1232" s="266" t="s">
        <v>1501</v>
      </c>
      <c r="D1232" s="267"/>
      <c r="E1232" s="267"/>
      <c r="F1232" s="32" t="s">
        <v>1813</v>
      </c>
      <c r="G1232" s="269">
        <v>5.95</v>
      </c>
      <c r="H1232" s="268"/>
      <c r="I1232" s="27">
        <v>5.95</v>
      </c>
      <c r="J1232" s="268"/>
      <c r="K1232" s="268"/>
      <c r="L1232" s="268"/>
      <c r="M1232" s="268"/>
      <c r="N1232" s="268"/>
      <c r="O1232" s="268"/>
      <c r="P1232" s="175">
        <v>5.95</v>
      </c>
      <c r="Q1232" s="270"/>
      <c r="R1232" s="270"/>
      <c r="S1232" s="270"/>
      <c r="T1232" s="270"/>
      <c r="U1232" s="270"/>
    </row>
    <row r="1233" spans="1:21" hidden="1" x14ac:dyDescent="0.25">
      <c r="A1233" s="264" t="s">
        <v>714</v>
      </c>
      <c r="B1233" s="265"/>
      <c r="C1233" s="266" t="s">
        <v>1502</v>
      </c>
      <c r="D1233" s="267"/>
      <c r="E1233" s="267"/>
      <c r="F1233" s="32" t="s">
        <v>1813</v>
      </c>
      <c r="G1233" s="269">
        <v>8.93</v>
      </c>
      <c r="H1233" s="268"/>
      <c r="I1233" s="27">
        <v>8.93</v>
      </c>
      <c r="J1233" s="268"/>
      <c r="K1233" s="268"/>
      <c r="L1233" s="268"/>
      <c r="M1233" s="268"/>
      <c r="N1233" s="268"/>
      <c r="O1233" s="268"/>
      <c r="P1233" s="175">
        <v>8.93</v>
      </c>
      <c r="Q1233" s="270"/>
      <c r="R1233" s="270"/>
      <c r="S1233" s="270"/>
      <c r="T1233" s="270"/>
      <c r="U1233" s="270"/>
    </row>
    <row r="1234" spans="1:21" hidden="1" x14ac:dyDescent="0.25">
      <c r="A1234" s="264" t="s">
        <v>715</v>
      </c>
      <c r="B1234" s="265"/>
      <c r="C1234" s="271" t="s">
        <v>1503</v>
      </c>
      <c r="D1234" s="272"/>
      <c r="E1234" s="272"/>
      <c r="F1234" s="30"/>
      <c r="G1234" s="268"/>
      <c r="H1234" s="268"/>
      <c r="I1234" s="31"/>
      <c r="J1234" s="268"/>
      <c r="K1234" s="268"/>
      <c r="L1234" s="268"/>
      <c r="M1234" s="268"/>
      <c r="N1234" s="268"/>
      <c r="O1234" s="268"/>
      <c r="P1234" s="270"/>
      <c r="Q1234" s="270"/>
      <c r="R1234" s="270"/>
      <c r="S1234" s="270"/>
      <c r="T1234" s="270"/>
      <c r="U1234" s="270"/>
    </row>
    <row r="1235" spans="1:21" hidden="1" x14ac:dyDescent="0.25">
      <c r="A1235" s="264" t="s">
        <v>716</v>
      </c>
      <c r="B1235" s="265"/>
      <c r="C1235" s="266" t="s">
        <v>1504</v>
      </c>
      <c r="D1235" s="267"/>
      <c r="E1235" s="267"/>
      <c r="F1235" s="32" t="s">
        <v>1813</v>
      </c>
      <c r="G1235" s="269">
        <v>5.95</v>
      </c>
      <c r="H1235" s="268"/>
      <c r="I1235" s="27">
        <v>5.95</v>
      </c>
      <c r="J1235" s="268"/>
      <c r="K1235" s="268"/>
      <c r="L1235" s="268"/>
      <c r="M1235" s="268"/>
      <c r="N1235" s="268"/>
      <c r="O1235" s="268"/>
      <c r="P1235" s="175">
        <v>5.95</v>
      </c>
      <c r="Q1235" s="270"/>
      <c r="R1235" s="270"/>
      <c r="S1235" s="270"/>
      <c r="T1235" s="270"/>
      <c r="U1235" s="270"/>
    </row>
    <row r="1236" spans="1:21" hidden="1" x14ac:dyDescent="0.25">
      <c r="A1236" s="264" t="s">
        <v>717</v>
      </c>
      <c r="B1236" s="265"/>
      <c r="C1236" s="271" t="s">
        <v>1505</v>
      </c>
      <c r="D1236" s="272"/>
      <c r="E1236" s="272"/>
      <c r="F1236" s="30"/>
      <c r="G1236" s="268"/>
      <c r="H1236" s="268"/>
      <c r="I1236" s="31"/>
      <c r="J1236" s="268"/>
      <c r="K1236" s="268"/>
      <c r="L1236" s="268"/>
      <c r="M1236" s="268"/>
      <c r="N1236" s="268"/>
      <c r="O1236" s="268"/>
      <c r="P1236" s="270"/>
      <c r="Q1236" s="270"/>
      <c r="R1236" s="270"/>
      <c r="S1236" s="270"/>
      <c r="T1236" s="270"/>
      <c r="U1236" s="270"/>
    </row>
    <row r="1237" spans="1:21" hidden="1" x14ac:dyDescent="0.25">
      <c r="A1237" s="264" t="s">
        <v>718</v>
      </c>
      <c r="B1237" s="265"/>
      <c r="C1237" s="266" t="s">
        <v>1506</v>
      </c>
      <c r="D1237" s="267"/>
      <c r="E1237" s="267"/>
      <c r="F1237" s="32" t="s">
        <v>1813</v>
      </c>
      <c r="G1237" s="269">
        <v>13.39</v>
      </c>
      <c r="H1237" s="268"/>
      <c r="I1237" s="27">
        <v>13.39</v>
      </c>
      <c r="J1237" s="268"/>
      <c r="K1237" s="268"/>
      <c r="L1237" s="268"/>
      <c r="M1237" s="268"/>
      <c r="N1237" s="268"/>
      <c r="O1237" s="268"/>
      <c r="P1237" s="175">
        <v>13.39</v>
      </c>
      <c r="Q1237" s="270"/>
      <c r="R1237" s="270"/>
      <c r="S1237" s="270"/>
      <c r="T1237" s="270"/>
      <c r="U1237" s="270"/>
    </row>
    <row r="1238" spans="1:21" hidden="1" x14ac:dyDescent="0.25">
      <c r="A1238" s="264" t="s">
        <v>719</v>
      </c>
      <c r="B1238" s="265"/>
      <c r="C1238" s="266" t="s">
        <v>1507</v>
      </c>
      <c r="D1238" s="267"/>
      <c r="E1238" s="267"/>
      <c r="F1238" s="32" t="s">
        <v>1813</v>
      </c>
      <c r="G1238" s="269">
        <v>8.7200000000000006</v>
      </c>
      <c r="H1238" s="268"/>
      <c r="I1238" s="27">
        <v>8.7200000000000006</v>
      </c>
      <c r="J1238" s="268"/>
      <c r="K1238" s="268"/>
      <c r="L1238" s="268"/>
      <c r="M1238" s="268"/>
      <c r="N1238" s="268"/>
      <c r="O1238" s="268"/>
      <c r="P1238" s="175">
        <v>8.7200000000000006</v>
      </c>
      <c r="Q1238" s="270"/>
      <c r="R1238" s="270"/>
      <c r="S1238" s="270"/>
      <c r="T1238" s="270"/>
      <c r="U1238" s="270"/>
    </row>
    <row r="1239" spans="1:21" hidden="1" x14ac:dyDescent="0.25">
      <c r="A1239" s="264" t="s">
        <v>720</v>
      </c>
      <c r="B1239" s="265"/>
      <c r="C1239" s="266" t="s">
        <v>1508</v>
      </c>
      <c r="D1239" s="267"/>
      <c r="E1239" s="267"/>
      <c r="F1239" s="32" t="s">
        <v>1813</v>
      </c>
      <c r="G1239" s="269">
        <v>12.82</v>
      </c>
      <c r="H1239" s="268"/>
      <c r="I1239" s="27">
        <v>12.82</v>
      </c>
      <c r="J1239" s="268"/>
      <c r="K1239" s="268"/>
      <c r="L1239" s="268"/>
      <c r="M1239" s="268"/>
      <c r="N1239" s="268"/>
      <c r="O1239" s="268"/>
      <c r="P1239" s="175">
        <v>12.82</v>
      </c>
      <c r="Q1239" s="270"/>
      <c r="R1239" s="270"/>
      <c r="S1239" s="270"/>
      <c r="T1239" s="270"/>
      <c r="U1239" s="270"/>
    </row>
    <row r="1240" spans="1:21" hidden="1" x14ac:dyDescent="0.25">
      <c r="A1240" s="264" t="s">
        <v>721</v>
      </c>
      <c r="B1240" s="265"/>
      <c r="C1240" s="266" t="s">
        <v>1509</v>
      </c>
      <c r="D1240" s="267"/>
      <c r="E1240" s="267"/>
      <c r="F1240" s="32" t="s">
        <v>1813</v>
      </c>
      <c r="G1240" s="269">
        <v>18.309999999999999</v>
      </c>
      <c r="H1240" s="268"/>
      <c r="I1240" s="27">
        <v>18.309999999999999</v>
      </c>
      <c r="J1240" s="268"/>
      <c r="K1240" s="268"/>
      <c r="L1240" s="268"/>
      <c r="M1240" s="268"/>
      <c r="N1240" s="268"/>
      <c r="O1240" s="268"/>
      <c r="P1240" s="175">
        <v>18.309999999999999</v>
      </c>
      <c r="Q1240" s="270"/>
      <c r="R1240" s="270"/>
      <c r="S1240" s="270"/>
      <c r="T1240" s="270"/>
      <c r="U1240" s="270"/>
    </row>
    <row r="1241" spans="1:21" hidden="1" x14ac:dyDescent="0.25">
      <c r="A1241" s="264" t="s">
        <v>147</v>
      </c>
      <c r="B1241" s="265"/>
      <c r="C1241" s="271" t="s">
        <v>1510</v>
      </c>
      <c r="D1241" s="272"/>
      <c r="E1241" s="272"/>
      <c r="F1241" s="30"/>
      <c r="G1241" s="268"/>
      <c r="H1241" s="268"/>
      <c r="I1241" s="31"/>
      <c r="J1241" s="268"/>
      <c r="K1241" s="268"/>
      <c r="L1241" s="268"/>
      <c r="M1241" s="268"/>
      <c r="N1241" s="268"/>
      <c r="O1241" s="268"/>
      <c r="P1241" s="270"/>
      <c r="Q1241" s="270"/>
      <c r="R1241" s="270"/>
      <c r="S1241" s="270"/>
      <c r="T1241" s="270"/>
      <c r="U1241" s="270"/>
    </row>
    <row r="1242" spans="1:21" hidden="1" x14ac:dyDescent="0.25">
      <c r="A1242" s="264" t="s">
        <v>148</v>
      </c>
      <c r="B1242" s="265"/>
      <c r="C1242" s="271" t="s">
        <v>1511</v>
      </c>
      <c r="D1242" s="272"/>
      <c r="E1242" s="272"/>
      <c r="F1242" s="30"/>
      <c r="G1242" s="268"/>
      <c r="H1242" s="268"/>
      <c r="I1242" s="31"/>
      <c r="J1242" s="268"/>
      <c r="K1242" s="268"/>
      <c r="L1242" s="268"/>
      <c r="M1242" s="268"/>
      <c r="N1242" s="268"/>
      <c r="O1242" s="268"/>
      <c r="P1242" s="270"/>
      <c r="Q1242" s="270"/>
      <c r="R1242" s="270"/>
      <c r="S1242" s="270"/>
      <c r="T1242" s="270"/>
      <c r="U1242" s="270"/>
    </row>
    <row r="1243" spans="1:21" hidden="1" x14ac:dyDescent="0.25">
      <c r="A1243" s="264" t="s">
        <v>722</v>
      </c>
      <c r="B1243" s="265"/>
      <c r="C1243" s="266" t="s">
        <v>1512</v>
      </c>
      <c r="D1243" s="267"/>
      <c r="E1243" s="267"/>
      <c r="F1243" s="32" t="s">
        <v>1813</v>
      </c>
      <c r="G1243" s="269">
        <v>2.98</v>
      </c>
      <c r="H1243" s="268"/>
      <c r="I1243" s="27">
        <v>2.98</v>
      </c>
      <c r="J1243" s="268"/>
      <c r="K1243" s="268"/>
      <c r="L1243" s="268"/>
      <c r="M1243" s="268"/>
      <c r="N1243" s="268"/>
      <c r="O1243" s="268"/>
      <c r="P1243" s="175">
        <v>2.98</v>
      </c>
      <c r="Q1243" s="270"/>
      <c r="R1243" s="270"/>
      <c r="S1243" s="270"/>
      <c r="T1243" s="270"/>
      <c r="U1243" s="270"/>
    </row>
    <row r="1244" spans="1:21" hidden="1" x14ac:dyDescent="0.25">
      <c r="A1244" s="264" t="s">
        <v>723</v>
      </c>
      <c r="B1244" s="265"/>
      <c r="C1244" s="266" t="s">
        <v>1513</v>
      </c>
      <c r="D1244" s="267"/>
      <c r="E1244" s="267"/>
      <c r="F1244" s="32" t="s">
        <v>1813</v>
      </c>
      <c r="G1244" s="269">
        <v>4.46</v>
      </c>
      <c r="H1244" s="268"/>
      <c r="I1244" s="27">
        <v>4.46</v>
      </c>
      <c r="J1244" s="268"/>
      <c r="K1244" s="268"/>
      <c r="L1244" s="268"/>
      <c r="M1244" s="268"/>
      <c r="N1244" s="268"/>
      <c r="O1244" s="268"/>
      <c r="P1244" s="175">
        <v>4.46</v>
      </c>
      <c r="Q1244" s="270"/>
      <c r="R1244" s="270"/>
      <c r="S1244" s="270"/>
      <c r="T1244" s="270"/>
      <c r="U1244" s="270"/>
    </row>
    <row r="1245" spans="1:21" hidden="1" x14ac:dyDescent="0.25">
      <c r="A1245" s="264" t="s">
        <v>149</v>
      </c>
      <c r="B1245" s="265"/>
      <c r="C1245" s="271" t="s">
        <v>1514</v>
      </c>
      <c r="D1245" s="272"/>
      <c r="E1245" s="272"/>
      <c r="F1245" s="30"/>
      <c r="G1245" s="268"/>
      <c r="H1245" s="268"/>
      <c r="I1245" s="31"/>
      <c r="J1245" s="268"/>
      <c r="K1245" s="268"/>
      <c r="L1245" s="268"/>
      <c r="M1245" s="268"/>
      <c r="N1245" s="268"/>
      <c r="O1245" s="268"/>
      <c r="P1245" s="270"/>
      <c r="Q1245" s="270"/>
      <c r="R1245" s="270"/>
      <c r="S1245" s="270"/>
      <c r="T1245" s="270"/>
      <c r="U1245" s="270"/>
    </row>
    <row r="1246" spans="1:21" hidden="1" x14ac:dyDescent="0.25">
      <c r="A1246" s="264" t="s">
        <v>724</v>
      </c>
      <c r="B1246" s="265"/>
      <c r="C1246" s="266" t="s">
        <v>1515</v>
      </c>
      <c r="D1246" s="267"/>
      <c r="E1246" s="267"/>
      <c r="F1246" s="32" t="s">
        <v>1813</v>
      </c>
      <c r="G1246" s="269">
        <v>2.98</v>
      </c>
      <c r="H1246" s="268"/>
      <c r="I1246" s="27">
        <v>2.98</v>
      </c>
      <c r="J1246" s="268"/>
      <c r="K1246" s="268"/>
      <c r="L1246" s="268"/>
      <c r="M1246" s="268"/>
      <c r="N1246" s="268"/>
      <c r="O1246" s="268"/>
      <c r="P1246" s="175">
        <v>2.98</v>
      </c>
      <c r="Q1246" s="270"/>
      <c r="R1246" s="270"/>
      <c r="S1246" s="270"/>
      <c r="T1246" s="270"/>
      <c r="U1246" s="270"/>
    </row>
    <row r="1247" spans="1:21" hidden="1" x14ac:dyDescent="0.25">
      <c r="A1247" s="264" t="s">
        <v>725</v>
      </c>
      <c r="B1247" s="265"/>
      <c r="C1247" s="266" t="s">
        <v>1516</v>
      </c>
      <c r="D1247" s="267"/>
      <c r="E1247" s="267"/>
      <c r="F1247" s="32" t="s">
        <v>1813</v>
      </c>
      <c r="G1247" s="269">
        <v>4.46</v>
      </c>
      <c r="H1247" s="268"/>
      <c r="I1247" s="27">
        <v>4.46</v>
      </c>
      <c r="J1247" s="268"/>
      <c r="K1247" s="268"/>
      <c r="L1247" s="268"/>
      <c r="M1247" s="268"/>
      <c r="N1247" s="268"/>
      <c r="O1247" s="268"/>
      <c r="P1247" s="175">
        <v>4.46</v>
      </c>
      <c r="Q1247" s="270"/>
      <c r="R1247" s="270"/>
      <c r="S1247" s="270"/>
      <c r="T1247" s="270"/>
      <c r="U1247" s="270"/>
    </row>
    <row r="1248" spans="1:21" hidden="1" x14ac:dyDescent="0.25">
      <c r="A1248" s="264" t="s">
        <v>726</v>
      </c>
      <c r="B1248" s="265"/>
      <c r="C1248" s="271" t="s">
        <v>1517</v>
      </c>
      <c r="D1248" s="272"/>
      <c r="E1248" s="272"/>
      <c r="F1248" s="30"/>
      <c r="G1248" s="268"/>
      <c r="H1248" s="268"/>
      <c r="I1248" s="31"/>
      <c r="J1248" s="268"/>
      <c r="K1248" s="268"/>
      <c r="L1248" s="268"/>
      <c r="M1248" s="268"/>
      <c r="N1248" s="268"/>
      <c r="O1248" s="268"/>
      <c r="P1248" s="270"/>
      <c r="Q1248" s="270"/>
      <c r="R1248" s="270"/>
      <c r="S1248" s="270"/>
      <c r="T1248" s="270"/>
      <c r="U1248" s="270"/>
    </row>
    <row r="1249" spans="1:21" hidden="1" x14ac:dyDescent="0.25">
      <c r="A1249" s="264" t="s">
        <v>727</v>
      </c>
      <c r="B1249" s="265"/>
      <c r="C1249" s="266" t="s">
        <v>1518</v>
      </c>
      <c r="D1249" s="267"/>
      <c r="E1249" s="267"/>
      <c r="F1249" s="32" t="s">
        <v>1813</v>
      </c>
      <c r="G1249" s="269">
        <v>2.98</v>
      </c>
      <c r="H1249" s="268"/>
      <c r="I1249" s="27">
        <v>2.98</v>
      </c>
      <c r="J1249" s="268"/>
      <c r="K1249" s="268"/>
      <c r="L1249" s="268"/>
      <c r="M1249" s="268"/>
      <c r="N1249" s="268"/>
      <c r="O1249" s="268"/>
      <c r="P1249" s="175">
        <v>2.98</v>
      </c>
      <c r="Q1249" s="270"/>
      <c r="R1249" s="270"/>
      <c r="S1249" s="270"/>
      <c r="T1249" s="270"/>
      <c r="U1249" s="270"/>
    </row>
    <row r="1250" spans="1:21" hidden="1" x14ac:dyDescent="0.25">
      <c r="A1250" s="264" t="s">
        <v>728</v>
      </c>
      <c r="B1250" s="265"/>
      <c r="C1250" s="266" t="s">
        <v>1519</v>
      </c>
      <c r="D1250" s="267"/>
      <c r="E1250" s="267"/>
      <c r="F1250" s="32" t="s">
        <v>1813</v>
      </c>
      <c r="G1250" s="269">
        <v>4.46</v>
      </c>
      <c r="H1250" s="268"/>
      <c r="I1250" s="27">
        <v>4.46</v>
      </c>
      <c r="J1250" s="268"/>
      <c r="K1250" s="268"/>
      <c r="L1250" s="268"/>
      <c r="M1250" s="268"/>
      <c r="N1250" s="268"/>
      <c r="O1250" s="268"/>
      <c r="P1250" s="175">
        <v>4.46</v>
      </c>
      <c r="Q1250" s="270"/>
      <c r="R1250" s="270"/>
      <c r="S1250" s="270"/>
      <c r="T1250" s="270"/>
      <c r="U1250" s="270"/>
    </row>
    <row r="1251" spans="1:21" hidden="1" x14ac:dyDescent="0.25">
      <c r="A1251" s="264" t="s">
        <v>729</v>
      </c>
      <c r="B1251" s="265"/>
      <c r="C1251" s="266" t="s">
        <v>1520</v>
      </c>
      <c r="D1251" s="267"/>
      <c r="E1251" s="267"/>
      <c r="F1251" s="32" t="s">
        <v>1813</v>
      </c>
      <c r="G1251" s="269">
        <v>2.98</v>
      </c>
      <c r="H1251" s="268"/>
      <c r="I1251" s="27">
        <v>2.98</v>
      </c>
      <c r="J1251" s="268"/>
      <c r="K1251" s="268"/>
      <c r="L1251" s="268"/>
      <c r="M1251" s="268"/>
      <c r="N1251" s="268"/>
      <c r="O1251" s="268"/>
      <c r="P1251" s="175">
        <v>2.98</v>
      </c>
      <c r="Q1251" s="270"/>
      <c r="R1251" s="270"/>
      <c r="S1251" s="270"/>
      <c r="T1251" s="270"/>
      <c r="U1251" s="270"/>
    </row>
    <row r="1252" spans="1:21" hidden="1" x14ac:dyDescent="0.25">
      <c r="A1252" s="264" t="s">
        <v>730</v>
      </c>
      <c r="B1252" s="265"/>
      <c r="C1252" s="266" t="s">
        <v>1521</v>
      </c>
      <c r="D1252" s="267"/>
      <c r="E1252" s="267"/>
      <c r="F1252" s="32" t="s">
        <v>1813</v>
      </c>
      <c r="G1252" s="269">
        <v>4.46</v>
      </c>
      <c r="H1252" s="268"/>
      <c r="I1252" s="27">
        <v>4.46</v>
      </c>
      <c r="J1252" s="268"/>
      <c r="K1252" s="268"/>
      <c r="L1252" s="268"/>
      <c r="M1252" s="268"/>
      <c r="N1252" s="268"/>
      <c r="O1252" s="268"/>
      <c r="P1252" s="175">
        <v>4.46</v>
      </c>
      <c r="Q1252" s="270"/>
      <c r="R1252" s="270"/>
      <c r="S1252" s="270"/>
      <c r="T1252" s="270"/>
      <c r="U1252" s="270"/>
    </row>
    <row r="1253" spans="1:21" hidden="1" x14ac:dyDescent="0.25">
      <c r="A1253" s="264" t="s">
        <v>731</v>
      </c>
      <c r="B1253" s="265"/>
      <c r="C1253" s="266" t="s">
        <v>1522</v>
      </c>
      <c r="D1253" s="267"/>
      <c r="E1253" s="267"/>
      <c r="F1253" s="32" t="s">
        <v>1813</v>
      </c>
      <c r="G1253" s="269">
        <v>4.46</v>
      </c>
      <c r="H1253" s="268"/>
      <c r="I1253" s="27">
        <v>4.46</v>
      </c>
      <c r="J1253" s="268"/>
      <c r="K1253" s="268"/>
      <c r="L1253" s="268"/>
      <c r="M1253" s="268"/>
      <c r="N1253" s="268"/>
      <c r="O1253" s="268"/>
      <c r="P1253" s="175">
        <v>4.46</v>
      </c>
      <c r="Q1253" s="270"/>
      <c r="R1253" s="270"/>
      <c r="S1253" s="270"/>
      <c r="T1253" s="270"/>
      <c r="U1253" s="270"/>
    </row>
    <row r="1254" spans="1:21" hidden="1" x14ac:dyDescent="0.25">
      <c r="A1254" s="264" t="s">
        <v>732</v>
      </c>
      <c r="B1254" s="265"/>
      <c r="C1254" s="266" t="s">
        <v>1523</v>
      </c>
      <c r="D1254" s="267"/>
      <c r="E1254" s="267"/>
      <c r="F1254" s="32" t="s">
        <v>1813</v>
      </c>
      <c r="G1254" s="269">
        <v>2.98</v>
      </c>
      <c r="H1254" s="268"/>
      <c r="I1254" s="27">
        <v>2.98</v>
      </c>
      <c r="J1254" s="268"/>
      <c r="K1254" s="268"/>
      <c r="L1254" s="268"/>
      <c r="M1254" s="268"/>
      <c r="N1254" s="268"/>
      <c r="O1254" s="268"/>
      <c r="P1254" s="175">
        <v>2.98</v>
      </c>
      <c r="Q1254" s="270"/>
      <c r="R1254" s="270"/>
      <c r="S1254" s="270"/>
      <c r="T1254" s="270"/>
      <c r="U1254" s="270"/>
    </row>
    <row r="1255" spans="1:21" hidden="1" x14ac:dyDescent="0.25">
      <c r="A1255" s="264" t="s">
        <v>733</v>
      </c>
      <c r="B1255" s="265"/>
      <c r="C1255" s="266" t="s">
        <v>1524</v>
      </c>
      <c r="D1255" s="267"/>
      <c r="E1255" s="267"/>
      <c r="F1255" s="32" t="s">
        <v>1813</v>
      </c>
      <c r="G1255" s="269">
        <v>1.84</v>
      </c>
      <c r="H1255" s="268"/>
      <c r="I1255" s="27">
        <v>1.84</v>
      </c>
      <c r="J1255" s="268"/>
      <c r="K1255" s="268"/>
      <c r="L1255" s="268"/>
      <c r="M1255" s="268"/>
      <c r="N1255" s="268"/>
      <c r="O1255" s="268"/>
      <c r="P1255" s="175">
        <v>1.84</v>
      </c>
      <c r="Q1255" s="270"/>
      <c r="R1255" s="270"/>
      <c r="S1255" s="270"/>
      <c r="T1255" s="270"/>
      <c r="U1255" s="270"/>
    </row>
    <row r="1256" spans="1:21" hidden="1" x14ac:dyDescent="0.25">
      <c r="A1256" s="264" t="s">
        <v>734</v>
      </c>
      <c r="B1256" s="265"/>
      <c r="C1256" s="266" t="s">
        <v>1525</v>
      </c>
      <c r="D1256" s="267"/>
      <c r="E1256" s="267"/>
      <c r="F1256" s="32" t="s">
        <v>1813</v>
      </c>
      <c r="G1256" s="269">
        <v>4.46</v>
      </c>
      <c r="H1256" s="268"/>
      <c r="I1256" s="27">
        <v>4.46</v>
      </c>
      <c r="J1256" s="268"/>
      <c r="K1256" s="268"/>
      <c r="L1256" s="268"/>
      <c r="M1256" s="268"/>
      <c r="N1256" s="268"/>
      <c r="O1256" s="268"/>
      <c r="P1256" s="175">
        <v>4.46</v>
      </c>
      <c r="Q1256" s="270"/>
      <c r="R1256" s="270"/>
      <c r="S1256" s="270"/>
      <c r="T1256" s="270"/>
      <c r="U1256" s="270"/>
    </row>
    <row r="1257" spans="1:21" hidden="1" x14ac:dyDescent="0.25">
      <c r="A1257" s="264" t="s">
        <v>735</v>
      </c>
      <c r="B1257" s="265"/>
      <c r="C1257" s="266" t="s">
        <v>1526</v>
      </c>
      <c r="D1257" s="267"/>
      <c r="E1257" s="267"/>
      <c r="F1257" s="32" t="s">
        <v>1813</v>
      </c>
      <c r="G1257" s="269">
        <v>2.98</v>
      </c>
      <c r="H1257" s="268"/>
      <c r="I1257" s="27">
        <v>2.98</v>
      </c>
      <c r="J1257" s="268"/>
      <c r="K1257" s="268"/>
      <c r="L1257" s="268"/>
      <c r="M1257" s="268"/>
      <c r="N1257" s="268"/>
      <c r="O1257" s="268"/>
      <c r="P1257" s="175">
        <v>2.98</v>
      </c>
      <c r="Q1257" s="270"/>
      <c r="R1257" s="270"/>
      <c r="S1257" s="270"/>
      <c r="T1257" s="270"/>
      <c r="U1257" s="270"/>
    </row>
    <row r="1258" spans="1:21" hidden="1" x14ac:dyDescent="0.25">
      <c r="A1258" s="264" t="s">
        <v>736</v>
      </c>
      <c r="B1258" s="265"/>
      <c r="C1258" s="266" t="s">
        <v>1527</v>
      </c>
      <c r="D1258" s="267"/>
      <c r="E1258" s="267"/>
      <c r="F1258" s="32" t="s">
        <v>1813</v>
      </c>
      <c r="G1258" s="269">
        <v>4.46</v>
      </c>
      <c r="H1258" s="268"/>
      <c r="I1258" s="27">
        <v>4.46</v>
      </c>
      <c r="J1258" s="268"/>
      <c r="K1258" s="268"/>
      <c r="L1258" s="268"/>
      <c r="M1258" s="268"/>
      <c r="N1258" s="268"/>
      <c r="O1258" s="268"/>
      <c r="P1258" s="175">
        <v>4.46</v>
      </c>
      <c r="Q1258" s="270"/>
      <c r="R1258" s="270"/>
      <c r="S1258" s="270"/>
      <c r="T1258" s="270"/>
      <c r="U1258" s="270"/>
    </row>
    <row r="1259" spans="1:21" hidden="1" x14ac:dyDescent="0.25">
      <c r="A1259" s="264" t="s">
        <v>737</v>
      </c>
      <c r="B1259" s="265"/>
      <c r="C1259" s="266" t="s">
        <v>1528</v>
      </c>
      <c r="D1259" s="267"/>
      <c r="E1259" s="267"/>
      <c r="F1259" s="32" t="s">
        <v>1813</v>
      </c>
      <c r="G1259" s="269">
        <v>4.46</v>
      </c>
      <c r="H1259" s="268"/>
      <c r="I1259" s="27">
        <v>4.46</v>
      </c>
      <c r="J1259" s="268"/>
      <c r="K1259" s="268"/>
      <c r="L1259" s="268"/>
      <c r="M1259" s="268"/>
      <c r="N1259" s="268"/>
      <c r="O1259" s="268"/>
      <c r="P1259" s="175">
        <v>4.46</v>
      </c>
      <c r="Q1259" s="270"/>
      <c r="R1259" s="270"/>
      <c r="S1259" s="270"/>
      <c r="T1259" s="270"/>
      <c r="U1259" s="270"/>
    </row>
    <row r="1260" spans="1:21" hidden="1" x14ac:dyDescent="0.25">
      <c r="A1260" s="264" t="s">
        <v>738</v>
      </c>
      <c r="B1260" s="265"/>
      <c r="C1260" s="266" t="s">
        <v>1529</v>
      </c>
      <c r="D1260" s="267"/>
      <c r="E1260" s="267"/>
      <c r="F1260" s="32" t="s">
        <v>1813</v>
      </c>
      <c r="G1260" s="269">
        <v>7.44</v>
      </c>
      <c r="H1260" s="268"/>
      <c r="I1260" s="27">
        <v>7.44</v>
      </c>
      <c r="J1260" s="268"/>
      <c r="K1260" s="268"/>
      <c r="L1260" s="268"/>
      <c r="M1260" s="268"/>
      <c r="N1260" s="268"/>
      <c r="O1260" s="268"/>
      <c r="P1260" s="175">
        <v>7.44</v>
      </c>
      <c r="Q1260" s="270"/>
      <c r="R1260" s="270"/>
      <c r="S1260" s="270"/>
      <c r="T1260" s="270"/>
      <c r="U1260" s="270"/>
    </row>
    <row r="1261" spans="1:21" hidden="1" x14ac:dyDescent="0.25">
      <c r="A1261" s="264" t="s">
        <v>739</v>
      </c>
      <c r="B1261" s="265"/>
      <c r="C1261" s="266" t="s">
        <v>1530</v>
      </c>
      <c r="D1261" s="267"/>
      <c r="E1261" s="267"/>
      <c r="F1261" s="32" t="s">
        <v>1813</v>
      </c>
      <c r="G1261" s="269">
        <v>2.98</v>
      </c>
      <c r="H1261" s="268"/>
      <c r="I1261" s="27">
        <v>2.98</v>
      </c>
      <c r="J1261" s="268"/>
      <c r="K1261" s="268"/>
      <c r="L1261" s="268"/>
      <c r="M1261" s="268"/>
      <c r="N1261" s="268"/>
      <c r="O1261" s="268"/>
      <c r="P1261" s="175">
        <v>2.98</v>
      </c>
      <c r="Q1261" s="270"/>
      <c r="R1261" s="270"/>
      <c r="S1261" s="270"/>
      <c r="T1261" s="270"/>
      <c r="U1261" s="270"/>
    </row>
    <row r="1262" spans="1:21" hidden="1" x14ac:dyDescent="0.25">
      <c r="A1262" s="264" t="s">
        <v>150</v>
      </c>
      <c r="B1262" s="265"/>
      <c r="C1262" s="271" t="s">
        <v>1531</v>
      </c>
      <c r="D1262" s="272"/>
      <c r="E1262" s="272"/>
      <c r="F1262" s="30"/>
      <c r="G1262" s="268"/>
      <c r="H1262" s="268"/>
      <c r="I1262" s="31"/>
      <c r="J1262" s="268"/>
      <c r="K1262" s="268"/>
      <c r="L1262" s="268"/>
      <c r="M1262" s="268"/>
      <c r="N1262" s="268"/>
      <c r="O1262" s="268"/>
      <c r="P1262" s="270"/>
      <c r="Q1262" s="270"/>
      <c r="R1262" s="270"/>
      <c r="S1262" s="270"/>
      <c r="T1262" s="270"/>
      <c r="U1262" s="270"/>
    </row>
    <row r="1263" spans="1:21" hidden="1" x14ac:dyDescent="0.25">
      <c r="A1263" s="264" t="s">
        <v>151</v>
      </c>
      <c r="B1263" s="265"/>
      <c r="C1263" s="266" t="s">
        <v>1884</v>
      </c>
      <c r="D1263" s="267"/>
      <c r="E1263" s="267"/>
      <c r="F1263" s="32" t="s">
        <v>1813</v>
      </c>
      <c r="G1263" s="269">
        <v>11.91</v>
      </c>
      <c r="H1263" s="268"/>
      <c r="I1263" s="27">
        <v>11.91</v>
      </c>
      <c r="J1263" s="268"/>
      <c r="K1263" s="268"/>
      <c r="L1263" s="268"/>
      <c r="M1263" s="268"/>
      <c r="N1263" s="268"/>
      <c r="O1263" s="268"/>
      <c r="P1263" s="175">
        <v>11.91</v>
      </c>
      <c r="Q1263" s="270"/>
      <c r="R1263" s="270"/>
      <c r="S1263" s="270"/>
      <c r="T1263" s="270"/>
      <c r="U1263" s="270"/>
    </row>
    <row r="1264" spans="1:21" hidden="1" x14ac:dyDescent="0.25">
      <c r="A1264" s="264" t="s">
        <v>152</v>
      </c>
      <c r="B1264" s="265"/>
      <c r="C1264" s="266" t="s">
        <v>1532</v>
      </c>
      <c r="D1264" s="267"/>
      <c r="E1264" s="267"/>
      <c r="F1264" s="32" t="s">
        <v>1813</v>
      </c>
      <c r="G1264" s="269">
        <v>20.36</v>
      </c>
      <c r="H1264" s="268"/>
      <c r="I1264" s="27">
        <v>20.36</v>
      </c>
      <c r="J1264" s="268"/>
      <c r="K1264" s="268"/>
      <c r="L1264" s="268"/>
      <c r="M1264" s="268"/>
      <c r="N1264" s="268"/>
      <c r="O1264" s="268"/>
      <c r="P1264" s="175">
        <v>20.36</v>
      </c>
      <c r="Q1264" s="270"/>
      <c r="R1264" s="270"/>
      <c r="S1264" s="270"/>
      <c r="T1264" s="270"/>
      <c r="U1264" s="270"/>
    </row>
    <row r="1265" spans="1:21" hidden="1" x14ac:dyDescent="0.25">
      <c r="A1265" s="264" t="s">
        <v>740</v>
      </c>
      <c r="B1265" s="265"/>
      <c r="C1265" s="266" t="s">
        <v>1533</v>
      </c>
      <c r="D1265" s="267"/>
      <c r="E1265" s="267"/>
      <c r="F1265" s="32" t="s">
        <v>1813</v>
      </c>
      <c r="G1265" s="269">
        <v>10.18</v>
      </c>
      <c r="H1265" s="268"/>
      <c r="I1265" s="27">
        <v>10.18</v>
      </c>
      <c r="J1265" s="268"/>
      <c r="K1265" s="268"/>
      <c r="L1265" s="268"/>
      <c r="M1265" s="268"/>
      <c r="N1265" s="268"/>
      <c r="O1265" s="268"/>
      <c r="P1265" s="175">
        <v>10.18</v>
      </c>
      <c r="Q1265" s="270"/>
      <c r="R1265" s="270"/>
      <c r="S1265" s="270"/>
      <c r="T1265" s="270"/>
      <c r="U1265" s="270"/>
    </row>
    <row r="1266" spans="1:21" hidden="1" x14ac:dyDescent="0.25">
      <c r="A1266" s="264" t="s">
        <v>741</v>
      </c>
      <c r="B1266" s="265"/>
      <c r="C1266" s="266" t="s">
        <v>1534</v>
      </c>
      <c r="D1266" s="267"/>
      <c r="E1266" s="267"/>
      <c r="F1266" s="32" t="s">
        <v>1813</v>
      </c>
      <c r="G1266" s="269">
        <v>10.18</v>
      </c>
      <c r="H1266" s="268"/>
      <c r="I1266" s="27">
        <v>10.18</v>
      </c>
      <c r="J1266" s="268"/>
      <c r="K1266" s="268"/>
      <c r="L1266" s="268"/>
      <c r="M1266" s="268"/>
      <c r="N1266" s="268"/>
      <c r="O1266" s="268"/>
      <c r="P1266" s="175">
        <v>10.18</v>
      </c>
      <c r="Q1266" s="270"/>
      <c r="R1266" s="270"/>
      <c r="S1266" s="270"/>
      <c r="T1266" s="270"/>
      <c r="U1266" s="270"/>
    </row>
    <row r="1267" spans="1:21" hidden="1" x14ac:dyDescent="0.25">
      <c r="A1267" s="264" t="s">
        <v>742</v>
      </c>
      <c r="B1267" s="265"/>
      <c r="C1267" s="266" t="s">
        <v>1535</v>
      </c>
      <c r="D1267" s="267"/>
      <c r="E1267" s="267"/>
      <c r="F1267" s="32" t="s">
        <v>1813</v>
      </c>
      <c r="G1267" s="269">
        <v>17.09</v>
      </c>
      <c r="H1267" s="268"/>
      <c r="I1267" s="27">
        <v>17.09</v>
      </c>
      <c r="J1267" s="268"/>
      <c r="K1267" s="268"/>
      <c r="L1267" s="268"/>
      <c r="M1267" s="268"/>
      <c r="N1267" s="268"/>
      <c r="O1267" s="268"/>
      <c r="P1267" s="175">
        <v>17.09</v>
      </c>
      <c r="Q1267" s="270"/>
      <c r="R1267" s="270"/>
      <c r="S1267" s="270"/>
      <c r="T1267" s="270"/>
      <c r="U1267" s="270"/>
    </row>
    <row r="1268" spans="1:21" hidden="1" x14ac:dyDescent="0.25">
      <c r="A1268" s="264" t="s">
        <v>615</v>
      </c>
      <c r="B1268" s="265"/>
      <c r="C1268" s="271" t="s">
        <v>1536</v>
      </c>
      <c r="D1268" s="272"/>
      <c r="E1268" s="272"/>
      <c r="F1268" s="30"/>
      <c r="G1268" s="268"/>
      <c r="H1268" s="268"/>
      <c r="I1268" s="31"/>
      <c r="J1268" s="268"/>
      <c r="K1268" s="268"/>
      <c r="L1268" s="268"/>
      <c r="M1268" s="268"/>
      <c r="N1268" s="268"/>
      <c r="O1268" s="268"/>
      <c r="P1268" s="270"/>
      <c r="Q1268" s="270"/>
      <c r="R1268" s="270"/>
      <c r="S1268" s="270"/>
      <c r="T1268" s="270"/>
      <c r="U1268" s="270"/>
    </row>
    <row r="1269" spans="1:21" hidden="1" x14ac:dyDescent="0.25">
      <c r="A1269" s="264" t="s">
        <v>743</v>
      </c>
      <c r="B1269" s="265"/>
      <c r="C1269" s="271" t="s">
        <v>1537</v>
      </c>
      <c r="D1269" s="272"/>
      <c r="E1269" s="272"/>
      <c r="F1269" s="30"/>
      <c r="G1269" s="268"/>
      <c r="H1269" s="268"/>
      <c r="I1269" s="31"/>
      <c r="J1269" s="268"/>
      <c r="K1269" s="268"/>
      <c r="L1269" s="268"/>
      <c r="M1269" s="268"/>
      <c r="N1269" s="268"/>
      <c r="O1269" s="268"/>
      <c r="P1269" s="270"/>
      <c r="Q1269" s="270"/>
      <c r="R1269" s="270"/>
      <c r="S1269" s="270"/>
      <c r="T1269" s="270"/>
      <c r="U1269" s="270"/>
    </row>
    <row r="1270" spans="1:21" hidden="1" x14ac:dyDescent="0.25">
      <c r="A1270" s="264" t="s">
        <v>744</v>
      </c>
      <c r="B1270" s="265"/>
      <c r="C1270" s="266" t="s">
        <v>1538</v>
      </c>
      <c r="D1270" s="267"/>
      <c r="E1270" s="267"/>
      <c r="F1270" s="32" t="s">
        <v>1813</v>
      </c>
      <c r="G1270" s="269">
        <v>3.28</v>
      </c>
      <c r="H1270" s="268"/>
      <c r="I1270" s="27">
        <v>3.28</v>
      </c>
      <c r="J1270" s="269">
        <v>7.0000000000000007E-2</v>
      </c>
      <c r="K1270" s="268"/>
      <c r="L1270" s="268"/>
      <c r="M1270" s="268"/>
      <c r="N1270" s="268"/>
      <c r="O1270" s="268"/>
      <c r="P1270" s="175">
        <v>3.35</v>
      </c>
      <c r="Q1270" s="270"/>
      <c r="R1270" s="270"/>
      <c r="S1270" s="270"/>
      <c r="T1270" s="270"/>
      <c r="U1270" s="270"/>
    </row>
    <row r="1271" spans="1:21" hidden="1" x14ac:dyDescent="0.25">
      <c r="A1271" s="264" t="s">
        <v>745</v>
      </c>
      <c r="B1271" s="265"/>
      <c r="C1271" s="266" t="s">
        <v>1539</v>
      </c>
      <c r="D1271" s="267"/>
      <c r="E1271" s="267"/>
      <c r="F1271" s="32" t="s">
        <v>1813</v>
      </c>
      <c r="G1271" s="269">
        <v>4.75</v>
      </c>
      <c r="H1271" s="268"/>
      <c r="I1271" s="27">
        <v>4.75</v>
      </c>
      <c r="J1271" s="269">
        <v>7.0000000000000007E-2</v>
      </c>
      <c r="K1271" s="268"/>
      <c r="L1271" s="268"/>
      <c r="M1271" s="268"/>
      <c r="N1271" s="268"/>
      <c r="O1271" s="268"/>
      <c r="P1271" s="175">
        <v>4.82</v>
      </c>
      <c r="Q1271" s="270"/>
      <c r="R1271" s="270"/>
      <c r="S1271" s="270"/>
      <c r="T1271" s="270"/>
      <c r="U1271" s="270"/>
    </row>
    <row r="1272" spans="1:21" hidden="1" x14ac:dyDescent="0.25">
      <c r="A1272" s="264" t="s">
        <v>746</v>
      </c>
      <c r="B1272" s="265"/>
      <c r="C1272" s="266" t="s">
        <v>1540</v>
      </c>
      <c r="D1272" s="267"/>
      <c r="E1272" s="267"/>
      <c r="F1272" s="32" t="s">
        <v>1813</v>
      </c>
      <c r="G1272" s="269">
        <v>3.28</v>
      </c>
      <c r="H1272" s="268"/>
      <c r="I1272" s="27">
        <v>3.28</v>
      </c>
      <c r="J1272" s="269">
        <v>7.0000000000000007E-2</v>
      </c>
      <c r="K1272" s="268"/>
      <c r="L1272" s="268"/>
      <c r="M1272" s="268"/>
      <c r="N1272" s="268"/>
      <c r="O1272" s="268"/>
      <c r="P1272" s="175">
        <v>3.35</v>
      </c>
      <c r="Q1272" s="270"/>
      <c r="R1272" s="270"/>
      <c r="S1272" s="270"/>
      <c r="T1272" s="270"/>
      <c r="U1272" s="270"/>
    </row>
    <row r="1273" spans="1:21" hidden="1" x14ac:dyDescent="0.25">
      <c r="A1273" s="264" t="s">
        <v>747</v>
      </c>
      <c r="B1273" s="265"/>
      <c r="C1273" s="266" t="s">
        <v>1541</v>
      </c>
      <c r="D1273" s="267"/>
      <c r="E1273" s="267"/>
      <c r="F1273" s="32" t="s">
        <v>1813</v>
      </c>
      <c r="G1273" s="269">
        <v>4.75</v>
      </c>
      <c r="H1273" s="268"/>
      <c r="I1273" s="27">
        <v>4.75</v>
      </c>
      <c r="J1273" s="269">
        <v>7.0000000000000007E-2</v>
      </c>
      <c r="K1273" s="268"/>
      <c r="L1273" s="268"/>
      <c r="M1273" s="268"/>
      <c r="N1273" s="268"/>
      <c r="O1273" s="268"/>
      <c r="P1273" s="175">
        <v>4.82</v>
      </c>
      <c r="Q1273" s="270"/>
      <c r="R1273" s="270"/>
      <c r="S1273" s="270"/>
      <c r="T1273" s="270"/>
      <c r="U1273" s="270"/>
    </row>
    <row r="1274" spans="1:21" hidden="1" x14ac:dyDescent="0.25">
      <c r="A1274" s="264" t="s">
        <v>748</v>
      </c>
      <c r="B1274" s="265"/>
      <c r="C1274" s="266" t="s">
        <v>1542</v>
      </c>
      <c r="D1274" s="267"/>
      <c r="E1274" s="267"/>
      <c r="F1274" s="32" t="s">
        <v>1813</v>
      </c>
      <c r="G1274" s="269">
        <v>4.75</v>
      </c>
      <c r="H1274" s="268"/>
      <c r="I1274" s="27">
        <v>4.75</v>
      </c>
      <c r="J1274" s="269">
        <v>7.0000000000000007E-2</v>
      </c>
      <c r="K1274" s="268"/>
      <c r="L1274" s="268"/>
      <c r="M1274" s="268"/>
      <c r="N1274" s="268"/>
      <c r="O1274" s="268"/>
      <c r="P1274" s="175">
        <v>4.82</v>
      </c>
      <c r="Q1274" s="270"/>
      <c r="R1274" s="270"/>
      <c r="S1274" s="270"/>
      <c r="T1274" s="270"/>
      <c r="U1274" s="270"/>
    </row>
    <row r="1275" spans="1:21" ht="22.5" hidden="1" x14ac:dyDescent="0.25">
      <c r="A1275" s="264" t="s">
        <v>616</v>
      </c>
      <c r="B1275" s="265"/>
      <c r="C1275" s="266" t="s">
        <v>1543</v>
      </c>
      <c r="D1275" s="267"/>
      <c r="E1275" s="267"/>
      <c r="F1275" s="32" t="s">
        <v>1832</v>
      </c>
      <c r="G1275" s="269">
        <v>3.64</v>
      </c>
      <c r="H1275" s="268"/>
      <c r="I1275" s="27">
        <v>3.64</v>
      </c>
      <c r="J1275" s="268"/>
      <c r="K1275" s="268"/>
      <c r="L1275" s="268"/>
      <c r="M1275" s="268"/>
      <c r="N1275" s="268"/>
      <c r="O1275" s="268"/>
      <c r="P1275" s="175">
        <v>3.64</v>
      </c>
      <c r="Q1275" s="270"/>
      <c r="R1275" s="270"/>
      <c r="S1275" s="270"/>
      <c r="T1275" s="270"/>
      <c r="U1275" s="270"/>
    </row>
    <row r="1276" spans="1:21" hidden="1" x14ac:dyDescent="0.25">
      <c r="A1276" s="264" t="s">
        <v>617</v>
      </c>
      <c r="B1276" s="265"/>
      <c r="C1276" s="271" t="s">
        <v>1544</v>
      </c>
      <c r="D1276" s="272"/>
      <c r="E1276" s="272"/>
      <c r="F1276" s="30"/>
      <c r="G1276" s="268"/>
      <c r="H1276" s="268"/>
      <c r="I1276" s="31"/>
      <c r="J1276" s="268"/>
      <c r="K1276" s="268"/>
      <c r="L1276" s="268"/>
      <c r="M1276" s="268"/>
      <c r="N1276" s="268"/>
      <c r="O1276" s="268"/>
      <c r="P1276" s="270"/>
      <c r="Q1276" s="270"/>
      <c r="R1276" s="270"/>
      <c r="S1276" s="270"/>
      <c r="T1276" s="270"/>
      <c r="U1276" s="270"/>
    </row>
    <row r="1277" spans="1:21" hidden="1" x14ac:dyDescent="0.25">
      <c r="A1277" s="264" t="s">
        <v>749</v>
      </c>
      <c r="B1277" s="265"/>
      <c r="C1277" s="266" t="s">
        <v>1545</v>
      </c>
      <c r="D1277" s="267"/>
      <c r="E1277" s="267"/>
      <c r="F1277" s="32" t="s">
        <v>1842</v>
      </c>
      <c r="G1277" s="268"/>
      <c r="H1277" s="268"/>
      <c r="I1277" s="31"/>
      <c r="J1277" s="269">
        <v>3.31</v>
      </c>
      <c r="K1277" s="268"/>
      <c r="L1277" s="268"/>
      <c r="M1277" s="268"/>
      <c r="N1277" s="268"/>
      <c r="O1277" s="268"/>
      <c r="P1277" s="175">
        <v>3.31</v>
      </c>
      <c r="Q1277" s="270"/>
      <c r="R1277" s="270"/>
      <c r="S1277" s="270"/>
      <c r="T1277" s="270"/>
      <c r="U1277" s="270"/>
    </row>
    <row r="1278" spans="1:21" hidden="1" x14ac:dyDescent="0.25">
      <c r="A1278" s="264" t="s">
        <v>750</v>
      </c>
      <c r="B1278" s="265"/>
      <c r="C1278" s="266" t="s">
        <v>1546</v>
      </c>
      <c r="D1278" s="267"/>
      <c r="E1278" s="267"/>
      <c r="F1278" s="32" t="s">
        <v>1842</v>
      </c>
      <c r="G1278" s="268"/>
      <c r="H1278" s="268"/>
      <c r="I1278" s="31"/>
      <c r="J1278" s="269">
        <v>1.24</v>
      </c>
      <c r="K1278" s="268"/>
      <c r="L1278" s="268"/>
      <c r="M1278" s="268"/>
      <c r="N1278" s="268"/>
      <c r="O1278" s="268"/>
      <c r="P1278" s="175">
        <v>1.24</v>
      </c>
      <c r="Q1278" s="270"/>
      <c r="R1278" s="270"/>
      <c r="S1278" s="270"/>
      <c r="T1278" s="270"/>
      <c r="U1278" s="270"/>
    </row>
    <row r="1279" spans="1:21" hidden="1" x14ac:dyDescent="0.25">
      <c r="A1279" s="279" t="s">
        <v>751</v>
      </c>
      <c r="B1279" s="280"/>
      <c r="C1279" s="280"/>
      <c r="D1279" s="280"/>
      <c r="E1279" s="280"/>
      <c r="F1279" s="280"/>
      <c r="G1279" s="280"/>
      <c r="H1279" s="280"/>
      <c r="I1279" s="280"/>
      <c r="J1279" s="280"/>
      <c r="K1279" s="280"/>
      <c r="L1279" s="280"/>
      <c r="M1279" s="280"/>
      <c r="N1279" s="280"/>
      <c r="O1279" s="280"/>
      <c r="P1279" s="280"/>
      <c r="Q1279" s="280"/>
      <c r="R1279" s="280"/>
      <c r="S1279" s="280"/>
      <c r="T1279" s="280"/>
      <c r="U1279" s="280"/>
    </row>
    <row r="1280" spans="1:21" hidden="1" x14ac:dyDescent="0.25">
      <c r="A1280" s="273">
        <v>1</v>
      </c>
      <c r="B1280" s="274"/>
      <c r="C1280" s="275" t="s">
        <v>1547</v>
      </c>
      <c r="D1280" s="276"/>
      <c r="E1280" s="276"/>
      <c r="F1280" s="28"/>
      <c r="G1280" s="277"/>
      <c r="H1280" s="277"/>
      <c r="I1280" s="29"/>
      <c r="J1280" s="277"/>
      <c r="K1280" s="277"/>
      <c r="L1280" s="277"/>
      <c r="M1280" s="277"/>
      <c r="N1280" s="277"/>
      <c r="O1280" s="277"/>
      <c r="P1280" s="278"/>
      <c r="Q1280" s="278"/>
      <c r="R1280" s="278"/>
      <c r="S1280" s="278"/>
      <c r="T1280" s="278"/>
      <c r="U1280" s="278"/>
    </row>
    <row r="1281" spans="1:21" hidden="1" x14ac:dyDescent="0.25">
      <c r="A1281" s="264" t="s">
        <v>53</v>
      </c>
      <c r="B1281" s="265"/>
      <c r="C1281" s="266" t="s">
        <v>1548</v>
      </c>
      <c r="D1281" s="267"/>
      <c r="E1281" s="267"/>
      <c r="F1281" s="32" t="s">
        <v>1813</v>
      </c>
      <c r="G1281" s="269">
        <v>7.54</v>
      </c>
      <c r="H1281" s="268"/>
      <c r="I1281" s="27">
        <v>9.0500000000000007</v>
      </c>
      <c r="J1281" s="269">
        <v>0.04</v>
      </c>
      <c r="K1281" s="268"/>
      <c r="L1281" s="268"/>
      <c r="M1281" s="268"/>
      <c r="N1281" s="268"/>
      <c r="O1281" s="268"/>
      <c r="P1281" s="175">
        <v>9.09</v>
      </c>
      <c r="Q1281" s="270"/>
      <c r="R1281" s="270"/>
      <c r="S1281" s="270"/>
      <c r="T1281" s="270"/>
      <c r="U1281" s="270"/>
    </row>
    <row r="1282" spans="1:21" hidden="1" x14ac:dyDescent="0.25">
      <c r="A1282" s="264" t="s">
        <v>54</v>
      </c>
      <c r="B1282" s="265"/>
      <c r="C1282" s="266" t="s">
        <v>1549</v>
      </c>
      <c r="D1282" s="267"/>
      <c r="E1282" s="267"/>
      <c r="F1282" s="32" t="s">
        <v>1813</v>
      </c>
      <c r="G1282" s="269">
        <v>1.36</v>
      </c>
      <c r="H1282" s="268"/>
      <c r="I1282" s="27">
        <v>1.63</v>
      </c>
      <c r="J1282" s="269">
        <v>0.01</v>
      </c>
      <c r="K1282" s="268"/>
      <c r="L1282" s="268"/>
      <c r="M1282" s="268"/>
      <c r="N1282" s="268"/>
      <c r="O1282" s="268"/>
      <c r="P1282" s="175">
        <v>1.64</v>
      </c>
      <c r="Q1282" s="270"/>
      <c r="R1282" s="270"/>
      <c r="S1282" s="270"/>
      <c r="T1282" s="270"/>
      <c r="U1282" s="270"/>
    </row>
    <row r="1283" spans="1:21" hidden="1" x14ac:dyDescent="0.25">
      <c r="A1283" s="264" t="s">
        <v>55</v>
      </c>
      <c r="B1283" s="265"/>
      <c r="C1283" s="266" t="s">
        <v>1550</v>
      </c>
      <c r="D1283" s="267"/>
      <c r="E1283" s="267"/>
      <c r="F1283" s="32" t="s">
        <v>1813</v>
      </c>
      <c r="G1283" s="269">
        <v>16.170000000000002</v>
      </c>
      <c r="H1283" s="268"/>
      <c r="I1283" s="27">
        <v>19.399999999999999</v>
      </c>
      <c r="J1283" s="269">
        <v>0.05</v>
      </c>
      <c r="K1283" s="268"/>
      <c r="L1283" s="268"/>
      <c r="M1283" s="268"/>
      <c r="N1283" s="268"/>
      <c r="O1283" s="268"/>
      <c r="P1283" s="175">
        <v>19.45</v>
      </c>
      <c r="Q1283" s="270"/>
      <c r="R1283" s="270"/>
      <c r="S1283" s="270"/>
      <c r="T1283" s="270"/>
      <c r="U1283" s="270"/>
    </row>
    <row r="1284" spans="1:21" hidden="1" x14ac:dyDescent="0.25">
      <c r="A1284" s="273">
        <v>2</v>
      </c>
      <c r="B1284" s="274"/>
      <c r="C1284" s="275" t="s">
        <v>1551</v>
      </c>
      <c r="D1284" s="276"/>
      <c r="E1284" s="276"/>
      <c r="F1284" s="28"/>
      <c r="G1284" s="277"/>
      <c r="H1284" s="277"/>
      <c r="I1284" s="29"/>
      <c r="J1284" s="277"/>
      <c r="K1284" s="277"/>
      <c r="L1284" s="277"/>
      <c r="M1284" s="277"/>
      <c r="N1284" s="277"/>
      <c r="O1284" s="277"/>
      <c r="P1284" s="278"/>
      <c r="Q1284" s="278"/>
      <c r="R1284" s="278"/>
      <c r="S1284" s="278"/>
      <c r="T1284" s="278"/>
      <c r="U1284" s="278"/>
    </row>
    <row r="1285" spans="1:21" hidden="1" x14ac:dyDescent="0.25">
      <c r="A1285" s="264" t="s">
        <v>61</v>
      </c>
      <c r="B1285" s="265"/>
      <c r="C1285" s="266" t="s">
        <v>1552</v>
      </c>
      <c r="D1285" s="267"/>
      <c r="E1285" s="267"/>
      <c r="F1285" s="32" t="s">
        <v>1813</v>
      </c>
      <c r="G1285" s="269">
        <v>7.69</v>
      </c>
      <c r="H1285" s="268"/>
      <c r="I1285" s="27">
        <v>9.23</v>
      </c>
      <c r="J1285" s="269">
        <v>0.01</v>
      </c>
      <c r="K1285" s="268"/>
      <c r="L1285" s="268"/>
      <c r="M1285" s="268"/>
      <c r="N1285" s="268"/>
      <c r="O1285" s="268"/>
      <c r="P1285" s="175">
        <v>9.24</v>
      </c>
      <c r="Q1285" s="270"/>
      <c r="R1285" s="270"/>
      <c r="S1285" s="270"/>
      <c r="T1285" s="270"/>
      <c r="U1285" s="270"/>
    </row>
    <row r="1286" spans="1:21" ht="22.5" hidden="1" x14ac:dyDescent="0.25">
      <c r="A1286" s="264" t="s">
        <v>62</v>
      </c>
      <c r="B1286" s="265"/>
      <c r="C1286" s="266" t="s">
        <v>1553</v>
      </c>
      <c r="D1286" s="267"/>
      <c r="E1286" s="267"/>
      <c r="F1286" s="32" t="s">
        <v>1844</v>
      </c>
      <c r="G1286" s="269">
        <v>8.52</v>
      </c>
      <c r="H1286" s="268"/>
      <c r="I1286" s="27">
        <v>10.220000000000001</v>
      </c>
      <c r="J1286" s="268"/>
      <c r="K1286" s="268"/>
      <c r="L1286" s="268"/>
      <c r="M1286" s="268"/>
      <c r="N1286" s="268"/>
      <c r="O1286" s="268"/>
      <c r="P1286" s="175">
        <v>10.220000000000001</v>
      </c>
      <c r="Q1286" s="270"/>
      <c r="R1286" s="270"/>
      <c r="S1286" s="270"/>
      <c r="T1286" s="270"/>
      <c r="U1286" s="270"/>
    </row>
    <row r="1287" spans="1:21" hidden="1" x14ac:dyDescent="0.25">
      <c r="A1287" s="279" t="s">
        <v>752</v>
      </c>
      <c r="B1287" s="280"/>
      <c r="C1287" s="280"/>
      <c r="D1287" s="280"/>
      <c r="E1287" s="280"/>
      <c r="F1287" s="280"/>
      <c r="G1287" s="280"/>
      <c r="H1287" s="280"/>
      <c r="I1287" s="280"/>
      <c r="J1287" s="280"/>
      <c r="K1287" s="280"/>
      <c r="L1287" s="280"/>
      <c r="M1287" s="280"/>
      <c r="N1287" s="280"/>
      <c r="O1287" s="280"/>
      <c r="P1287" s="280"/>
      <c r="Q1287" s="280"/>
      <c r="R1287" s="280"/>
      <c r="S1287" s="280"/>
      <c r="T1287" s="280"/>
      <c r="U1287" s="280"/>
    </row>
    <row r="1288" spans="1:21" hidden="1" x14ac:dyDescent="0.25">
      <c r="A1288" s="273">
        <v>1</v>
      </c>
      <c r="B1288" s="274"/>
      <c r="C1288" s="271" t="s">
        <v>1554</v>
      </c>
      <c r="D1288" s="272"/>
      <c r="E1288" s="272"/>
      <c r="F1288" s="26" t="s">
        <v>1824</v>
      </c>
      <c r="G1288" s="269">
        <v>6.6</v>
      </c>
      <c r="H1288" s="268"/>
      <c r="I1288" s="27">
        <v>7.92</v>
      </c>
      <c r="J1288" s="268"/>
      <c r="K1288" s="268"/>
      <c r="L1288" s="268"/>
      <c r="M1288" s="268"/>
      <c r="N1288" s="268"/>
      <c r="O1288" s="268"/>
      <c r="P1288" s="175">
        <v>7.92</v>
      </c>
      <c r="Q1288" s="270"/>
      <c r="R1288" s="270"/>
      <c r="S1288" s="270"/>
      <c r="T1288" s="270"/>
      <c r="U1288" s="270"/>
    </row>
    <row r="1289" spans="1:21" hidden="1" x14ac:dyDescent="0.25">
      <c r="A1289" s="279" t="s">
        <v>753</v>
      </c>
      <c r="B1289" s="280"/>
      <c r="C1289" s="280"/>
      <c r="D1289" s="280"/>
      <c r="E1289" s="280"/>
      <c r="F1289" s="280"/>
      <c r="G1289" s="280"/>
      <c r="H1289" s="280"/>
      <c r="I1289" s="280"/>
      <c r="J1289" s="280"/>
      <c r="K1289" s="280"/>
      <c r="L1289" s="280"/>
      <c r="M1289" s="280"/>
      <c r="N1289" s="280"/>
      <c r="O1289" s="280"/>
      <c r="P1289" s="280"/>
      <c r="Q1289" s="280"/>
      <c r="R1289" s="280"/>
      <c r="S1289" s="280"/>
      <c r="T1289" s="280"/>
      <c r="U1289" s="280"/>
    </row>
    <row r="1290" spans="1:21" hidden="1" x14ac:dyDescent="0.25">
      <c r="A1290" s="273">
        <v>1</v>
      </c>
      <c r="B1290" s="274"/>
      <c r="C1290" s="275" t="s">
        <v>1555</v>
      </c>
      <c r="D1290" s="276"/>
      <c r="E1290" s="276"/>
      <c r="F1290" s="28"/>
      <c r="G1290" s="277"/>
      <c r="H1290" s="277"/>
      <c r="I1290" s="29"/>
      <c r="J1290" s="277"/>
      <c r="K1290" s="277"/>
      <c r="L1290" s="277"/>
      <c r="M1290" s="277"/>
      <c r="N1290" s="277"/>
      <c r="O1290" s="277"/>
      <c r="P1290" s="278"/>
      <c r="Q1290" s="278"/>
      <c r="R1290" s="278"/>
      <c r="S1290" s="278"/>
      <c r="T1290" s="278"/>
      <c r="U1290" s="278"/>
    </row>
    <row r="1291" spans="1:21" hidden="1" x14ac:dyDescent="0.25">
      <c r="A1291" s="264" t="s">
        <v>53</v>
      </c>
      <c r="B1291" s="265"/>
      <c r="C1291" s="266" t="s">
        <v>1556</v>
      </c>
      <c r="D1291" s="267"/>
      <c r="E1291" s="267"/>
      <c r="F1291" s="32" t="s">
        <v>1813</v>
      </c>
      <c r="G1291" s="269">
        <v>4.3899999999999997</v>
      </c>
      <c r="H1291" s="268"/>
      <c r="I1291" s="27">
        <v>4.3899999999999997</v>
      </c>
      <c r="J1291" s="269">
        <v>0.13</v>
      </c>
      <c r="K1291" s="268"/>
      <c r="L1291" s="268"/>
      <c r="M1291" s="268"/>
      <c r="N1291" s="268"/>
      <c r="O1291" s="268"/>
      <c r="P1291" s="175">
        <v>4.5199999999999996</v>
      </c>
      <c r="Q1291" s="270"/>
      <c r="R1291" s="270"/>
      <c r="S1291" s="270"/>
      <c r="T1291" s="270"/>
      <c r="U1291" s="270"/>
    </row>
    <row r="1292" spans="1:21" hidden="1" x14ac:dyDescent="0.25">
      <c r="A1292" s="264" t="s">
        <v>54</v>
      </c>
      <c r="B1292" s="265"/>
      <c r="C1292" s="266" t="s">
        <v>1557</v>
      </c>
      <c r="D1292" s="267"/>
      <c r="E1292" s="267"/>
      <c r="F1292" s="32" t="s">
        <v>1813</v>
      </c>
      <c r="G1292" s="269">
        <v>3.6</v>
      </c>
      <c r="H1292" s="268"/>
      <c r="I1292" s="27">
        <v>3.6</v>
      </c>
      <c r="J1292" s="269">
        <v>0.13</v>
      </c>
      <c r="K1292" s="268"/>
      <c r="L1292" s="268"/>
      <c r="M1292" s="268"/>
      <c r="N1292" s="268"/>
      <c r="O1292" s="268"/>
      <c r="P1292" s="175">
        <v>3.73</v>
      </c>
      <c r="Q1292" s="270"/>
      <c r="R1292" s="270"/>
      <c r="S1292" s="270"/>
      <c r="T1292" s="270"/>
      <c r="U1292" s="270"/>
    </row>
    <row r="1293" spans="1:21" hidden="1" x14ac:dyDescent="0.25">
      <c r="A1293" s="264" t="s">
        <v>55</v>
      </c>
      <c r="B1293" s="265"/>
      <c r="C1293" s="266" t="s">
        <v>1558</v>
      </c>
      <c r="D1293" s="267"/>
      <c r="E1293" s="267"/>
      <c r="F1293" s="32" t="s">
        <v>1813</v>
      </c>
      <c r="G1293" s="269">
        <v>7.31</v>
      </c>
      <c r="H1293" s="268"/>
      <c r="I1293" s="27">
        <v>7.31</v>
      </c>
      <c r="J1293" s="269">
        <v>0.13</v>
      </c>
      <c r="K1293" s="268"/>
      <c r="L1293" s="268"/>
      <c r="M1293" s="268"/>
      <c r="N1293" s="268"/>
      <c r="O1293" s="268"/>
      <c r="P1293" s="175">
        <v>7.44</v>
      </c>
      <c r="Q1293" s="270"/>
      <c r="R1293" s="270"/>
      <c r="S1293" s="270"/>
      <c r="T1293" s="270"/>
      <c r="U1293" s="270"/>
    </row>
    <row r="1294" spans="1:21" hidden="1" x14ac:dyDescent="0.25">
      <c r="A1294" s="264" t="s">
        <v>56</v>
      </c>
      <c r="B1294" s="265"/>
      <c r="C1294" s="266" t="s">
        <v>1559</v>
      </c>
      <c r="D1294" s="267"/>
      <c r="E1294" s="267"/>
      <c r="F1294" s="32" t="s">
        <v>1813</v>
      </c>
      <c r="G1294" s="269">
        <v>5.99</v>
      </c>
      <c r="H1294" s="268"/>
      <c r="I1294" s="27">
        <v>5.99</v>
      </c>
      <c r="J1294" s="269">
        <v>0.13</v>
      </c>
      <c r="K1294" s="268"/>
      <c r="L1294" s="268"/>
      <c r="M1294" s="268"/>
      <c r="N1294" s="268"/>
      <c r="O1294" s="268"/>
      <c r="P1294" s="175">
        <v>6.12</v>
      </c>
      <c r="Q1294" s="270"/>
      <c r="R1294" s="270"/>
      <c r="S1294" s="270"/>
      <c r="T1294" s="270"/>
      <c r="U1294" s="270"/>
    </row>
    <row r="1295" spans="1:21" hidden="1" x14ac:dyDescent="0.25">
      <c r="A1295" s="264" t="s">
        <v>57</v>
      </c>
      <c r="B1295" s="265"/>
      <c r="C1295" s="266" t="s">
        <v>1560</v>
      </c>
      <c r="D1295" s="267"/>
      <c r="E1295" s="267"/>
      <c r="F1295" s="32" t="s">
        <v>1813</v>
      </c>
      <c r="G1295" s="269">
        <v>4.3899999999999997</v>
      </c>
      <c r="H1295" s="268"/>
      <c r="I1295" s="27">
        <v>4.3899999999999997</v>
      </c>
      <c r="J1295" s="269">
        <v>0.13</v>
      </c>
      <c r="K1295" s="268"/>
      <c r="L1295" s="268"/>
      <c r="M1295" s="268"/>
      <c r="N1295" s="268"/>
      <c r="O1295" s="268"/>
      <c r="P1295" s="175">
        <v>4.5199999999999996</v>
      </c>
      <c r="Q1295" s="270"/>
      <c r="R1295" s="270"/>
      <c r="S1295" s="270"/>
      <c r="T1295" s="270"/>
      <c r="U1295" s="270"/>
    </row>
    <row r="1296" spans="1:21" hidden="1" x14ac:dyDescent="0.25">
      <c r="A1296" s="264" t="s">
        <v>58</v>
      </c>
      <c r="B1296" s="265"/>
      <c r="C1296" s="266" t="s">
        <v>1561</v>
      </c>
      <c r="D1296" s="267"/>
      <c r="E1296" s="267"/>
      <c r="F1296" s="32" t="s">
        <v>1813</v>
      </c>
      <c r="G1296" s="269">
        <v>3.6</v>
      </c>
      <c r="H1296" s="268"/>
      <c r="I1296" s="27">
        <v>3.6</v>
      </c>
      <c r="J1296" s="269">
        <v>0.13</v>
      </c>
      <c r="K1296" s="268"/>
      <c r="L1296" s="268"/>
      <c r="M1296" s="268"/>
      <c r="N1296" s="268"/>
      <c r="O1296" s="268"/>
      <c r="P1296" s="175">
        <v>3.73</v>
      </c>
      <c r="Q1296" s="270"/>
      <c r="R1296" s="270"/>
      <c r="S1296" s="270"/>
      <c r="T1296" s="270"/>
      <c r="U1296" s="270"/>
    </row>
    <row r="1297" spans="1:21" hidden="1" x14ac:dyDescent="0.25">
      <c r="A1297" s="264" t="s">
        <v>59</v>
      </c>
      <c r="B1297" s="265"/>
      <c r="C1297" s="266" t="s">
        <v>1562</v>
      </c>
      <c r="D1297" s="267"/>
      <c r="E1297" s="267"/>
      <c r="F1297" s="32" t="s">
        <v>1813</v>
      </c>
      <c r="G1297" s="269">
        <v>5.84</v>
      </c>
      <c r="H1297" s="268"/>
      <c r="I1297" s="27">
        <v>5.84</v>
      </c>
      <c r="J1297" s="269">
        <v>0.13</v>
      </c>
      <c r="K1297" s="268"/>
      <c r="L1297" s="268"/>
      <c r="M1297" s="268"/>
      <c r="N1297" s="268"/>
      <c r="O1297" s="268"/>
      <c r="P1297" s="175">
        <v>5.97</v>
      </c>
      <c r="Q1297" s="270"/>
      <c r="R1297" s="270"/>
      <c r="S1297" s="270"/>
      <c r="T1297" s="270"/>
      <c r="U1297" s="270"/>
    </row>
    <row r="1298" spans="1:21" hidden="1" x14ac:dyDescent="0.25">
      <c r="A1298" s="264" t="s">
        <v>60</v>
      </c>
      <c r="B1298" s="265"/>
      <c r="C1298" s="266" t="s">
        <v>1563</v>
      </c>
      <c r="D1298" s="267"/>
      <c r="E1298" s="267"/>
      <c r="F1298" s="32" t="s">
        <v>1813</v>
      </c>
      <c r="G1298" s="269">
        <v>4.79</v>
      </c>
      <c r="H1298" s="268"/>
      <c r="I1298" s="27">
        <v>4.79</v>
      </c>
      <c r="J1298" s="269">
        <v>0.13</v>
      </c>
      <c r="K1298" s="268"/>
      <c r="L1298" s="268"/>
      <c r="M1298" s="268"/>
      <c r="N1298" s="268"/>
      <c r="O1298" s="268"/>
      <c r="P1298" s="175">
        <v>4.92</v>
      </c>
      <c r="Q1298" s="270"/>
      <c r="R1298" s="270"/>
      <c r="S1298" s="270"/>
      <c r="T1298" s="270"/>
      <c r="U1298" s="270"/>
    </row>
    <row r="1299" spans="1:21" hidden="1" x14ac:dyDescent="0.25">
      <c r="A1299" s="273">
        <v>2</v>
      </c>
      <c r="B1299" s="274"/>
      <c r="C1299" s="275" t="s">
        <v>1564</v>
      </c>
      <c r="D1299" s="276"/>
      <c r="E1299" s="276"/>
      <c r="F1299" s="28"/>
      <c r="G1299" s="277"/>
      <c r="H1299" s="277"/>
      <c r="I1299" s="29"/>
      <c r="J1299" s="277"/>
      <c r="K1299" s="277"/>
      <c r="L1299" s="277"/>
      <c r="M1299" s="277"/>
      <c r="N1299" s="277"/>
      <c r="O1299" s="277"/>
      <c r="P1299" s="278"/>
      <c r="Q1299" s="278"/>
      <c r="R1299" s="278"/>
      <c r="S1299" s="278"/>
      <c r="T1299" s="278"/>
      <c r="U1299" s="278"/>
    </row>
    <row r="1300" spans="1:21" hidden="1" x14ac:dyDescent="0.25">
      <c r="A1300" s="264" t="s">
        <v>61</v>
      </c>
      <c r="B1300" s="265"/>
      <c r="C1300" s="266" t="s">
        <v>1885</v>
      </c>
      <c r="D1300" s="267"/>
      <c r="E1300" s="267"/>
      <c r="F1300" s="32" t="s">
        <v>1813</v>
      </c>
      <c r="G1300" s="269">
        <v>5.84</v>
      </c>
      <c r="H1300" s="268"/>
      <c r="I1300" s="27">
        <v>5.84</v>
      </c>
      <c r="J1300" s="269">
        <v>0.13</v>
      </c>
      <c r="K1300" s="268"/>
      <c r="L1300" s="268"/>
      <c r="M1300" s="268"/>
      <c r="N1300" s="268"/>
      <c r="O1300" s="268"/>
      <c r="P1300" s="175">
        <v>5.97</v>
      </c>
      <c r="Q1300" s="270"/>
      <c r="R1300" s="270"/>
      <c r="S1300" s="270"/>
      <c r="T1300" s="270"/>
      <c r="U1300" s="270"/>
    </row>
    <row r="1301" spans="1:21" hidden="1" x14ac:dyDescent="0.25">
      <c r="A1301" s="264" t="s">
        <v>62</v>
      </c>
      <c r="B1301" s="265"/>
      <c r="C1301" s="266" t="s">
        <v>1565</v>
      </c>
      <c r="D1301" s="267"/>
      <c r="E1301" s="267"/>
      <c r="F1301" s="32" t="s">
        <v>1813</v>
      </c>
      <c r="G1301" s="269">
        <v>4.79</v>
      </c>
      <c r="H1301" s="268"/>
      <c r="I1301" s="27">
        <v>4.79</v>
      </c>
      <c r="J1301" s="269">
        <v>0.13</v>
      </c>
      <c r="K1301" s="268"/>
      <c r="L1301" s="268"/>
      <c r="M1301" s="268"/>
      <c r="N1301" s="268"/>
      <c r="O1301" s="268"/>
      <c r="P1301" s="175">
        <v>4.92</v>
      </c>
      <c r="Q1301" s="270"/>
      <c r="R1301" s="270"/>
      <c r="S1301" s="270"/>
      <c r="T1301" s="270"/>
      <c r="U1301" s="270"/>
    </row>
    <row r="1302" spans="1:21" hidden="1" x14ac:dyDescent="0.25">
      <c r="A1302" s="264" t="s">
        <v>63</v>
      </c>
      <c r="B1302" s="265"/>
      <c r="C1302" s="266" t="s">
        <v>1566</v>
      </c>
      <c r="D1302" s="267"/>
      <c r="E1302" s="267"/>
      <c r="F1302" s="32" t="s">
        <v>1813</v>
      </c>
      <c r="G1302" s="269">
        <v>2.93</v>
      </c>
      <c r="H1302" s="268"/>
      <c r="I1302" s="27">
        <v>2.93</v>
      </c>
      <c r="J1302" s="269">
        <v>0.13</v>
      </c>
      <c r="K1302" s="268"/>
      <c r="L1302" s="268"/>
      <c r="M1302" s="268"/>
      <c r="N1302" s="268"/>
      <c r="O1302" s="268"/>
      <c r="P1302" s="175">
        <v>3.06</v>
      </c>
      <c r="Q1302" s="270"/>
      <c r="R1302" s="270"/>
      <c r="S1302" s="270"/>
      <c r="T1302" s="270"/>
      <c r="U1302" s="270"/>
    </row>
    <row r="1303" spans="1:21" hidden="1" x14ac:dyDescent="0.25">
      <c r="A1303" s="264" t="s">
        <v>64</v>
      </c>
      <c r="B1303" s="265"/>
      <c r="C1303" s="266" t="s">
        <v>1567</v>
      </c>
      <c r="D1303" s="267"/>
      <c r="E1303" s="267"/>
      <c r="F1303" s="32" t="s">
        <v>1813</v>
      </c>
      <c r="G1303" s="269">
        <v>2.4</v>
      </c>
      <c r="H1303" s="268"/>
      <c r="I1303" s="27">
        <v>2.4</v>
      </c>
      <c r="J1303" s="269">
        <v>0.13</v>
      </c>
      <c r="K1303" s="268"/>
      <c r="L1303" s="268"/>
      <c r="M1303" s="268"/>
      <c r="N1303" s="268"/>
      <c r="O1303" s="268"/>
      <c r="P1303" s="175">
        <v>2.5299999999999998</v>
      </c>
      <c r="Q1303" s="270"/>
      <c r="R1303" s="270"/>
      <c r="S1303" s="270"/>
      <c r="T1303" s="270"/>
      <c r="U1303" s="270"/>
    </row>
    <row r="1304" spans="1:21" hidden="1" x14ac:dyDescent="0.25">
      <c r="A1304" s="264" t="s">
        <v>65</v>
      </c>
      <c r="B1304" s="265"/>
      <c r="C1304" s="266" t="s">
        <v>1568</v>
      </c>
      <c r="D1304" s="267"/>
      <c r="E1304" s="267"/>
      <c r="F1304" s="32" t="s">
        <v>1813</v>
      </c>
      <c r="G1304" s="269">
        <v>4.3899999999999997</v>
      </c>
      <c r="H1304" s="268"/>
      <c r="I1304" s="27">
        <v>4.3899999999999997</v>
      </c>
      <c r="J1304" s="269">
        <v>0.25</v>
      </c>
      <c r="K1304" s="268"/>
      <c r="L1304" s="268"/>
      <c r="M1304" s="268"/>
      <c r="N1304" s="268"/>
      <c r="O1304" s="268"/>
      <c r="P1304" s="175">
        <v>4.6399999999999997</v>
      </c>
      <c r="Q1304" s="270"/>
      <c r="R1304" s="270"/>
      <c r="S1304" s="270"/>
      <c r="T1304" s="270"/>
      <c r="U1304" s="270"/>
    </row>
    <row r="1305" spans="1:21" hidden="1" x14ac:dyDescent="0.25">
      <c r="A1305" s="264" t="s">
        <v>66</v>
      </c>
      <c r="B1305" s="265"/>
      <c r="C1305" s="266" t="s">
        <v>1569</v>
      </c>
      <c r="D1305" s="267"/>
      <c r="E1305" s="267"/>
      <c r="F1305" s="32" t="s">
        <v>1813</v>
      </c>
      <c r="G1305" s="269">
        <v>3.6</v>
      </c>
      <c r="H1305" s="268"/>
      <c r="I1305" s="27">
        <v>3.6</v>
      </c>
      <c r="J1305" s="269">
        <v>0.25</v>
      </c>
      <c r="K1305" s="268"/>
      <c r="L1305" s="268"/>
      <c r="M1305" s="268"/>
      <c r="N1305" s="268"/>
      <c r="O1305" s="268"/>
      <c r="P1305" s="175">
        <v>3.85</v>
      </c>
      <c r="Q1305" s="270"/>
      <c r="R1305" s="270"/>
      <c r="S1305" s="270"/>
      <c r="T1305" s="270"/>
      <c r="U1305" s="270"/>
    </row>
    <row r="1306" spans="1:21" hidden="1" x14ac:dyDescent="0.25">
      <c r="A1306" s="264" t="s">
        <v>67</v>
      </c>
      <c r="B1306" s="265"/>
      <c r="C1306" s="266" t="s">
        <v>1570</v>
      </c>
      <c r="D1306" s="267"/>
      <c r="E1306" s="267"/>
      <c r="F1306" s="32" t="s">
        <v>1813</v>
      </c>
      <c r="G1306" s="269">
        <v>7.31</v>
      </c>
      <c r="H1306" s="268"/>
      <c r="I1306" s="27">
        <v>7.31</v>
      </c>
      <c r="J1306" s="269">
        <v>0.25</v>
      </c>
      <c r="K1306" s="268"/>
      <c r="L1306" s="268"/>
      <c r="M1306" s="268"/>
      <c r="N1306" s="268"/>
      <c r="O1306" s="268"/>
      <c r="P1306" s="175">
        <v>7.56</v>
      </c>
      <c r="Q1306" s="270"/>
      <c r="R1306" s="270"/>
      <c r="S1306" s="270"/>
      <c r="T1306" s="270"/>
      <c r="U1306" s="270"/>
    </row>
    <row r="1307" spans="1:21" hidden="1" x14ac:dyDescent="0.25">
      <c r="A1307" s="264" t="s">
        <v>68</v>
      </c>
      <c r="B1307" s="265"/>
      <c r="C1307" s="266" t="s">
        <v>1571</v>
      </c>
      <c r="D1307" s="267"/>
      <c r="E1307" s="267"/>
      <c r="F1307" s="32" t="s">
        <v>1813</v>
      </c>
      <c r="G1307" s="269">
        <v>5.99</v>
      </c>
      <c r="H1307" s="268"/>
      <c r="I1307" s="27">
        <v>5.99</v>
      </c>
      <c r="J1307" s="269">
        <v>0.25</v>
      </c>
      <c r="K1307" s="268"/>
      <c r="L1307" s="268"/>
      <c r="M1307" s="268"/>
      <c r="N1307" s="268"/>
      <c r="O1307" s="268"/>
      <c r="P1307" s="175">
        <v>6.24</v>
      </c>
      <c r="Q1307" s="270"/>
      <c r="R1307" s="270"/>
      <c r="S1307" s="270"/>
      <c r="T1307" s="270"/>
      <c r="U1307" s="270"/>
    </row>
    <row r="1308" spans="1:21" hidden="1" x14ac:dyDescent="0.25">
      <c r="A1308" s="264" t="s">
        <v>69</v>
      </c>
      <c r="B1308" s="265"/>
      <c r="C1308" s="266" t="s">
        <v>1572</v>
      </c>
      <c r="D1308" s="267"/>
      <c r="E1308" s="267"/>
      <c r="F1308" s="32" t="s">
        <v>1813</v>
      </c>
      <c r="G1308" s="269">
        <v>8.77</v>
      </c>
      <c r="H1308" s="268"/>
      <c r="I1308" s="27">
        <v>8.77</v>
      </c>
      <c r="J1308" s="269">
        <v>0.25</v>
      </c>
      <c r="K1308" s="268"/>
      <c r="L1308" s="268"/>
      <c r="M1308" s="268"/>
      <c r="N1308" s="268"/>
      <c r="O1308" s="268"/>
      <c r="P1308" s="175">
        <v>9.02</v>
      </c>
      <c r="Q1308" s="270"/>
      <c r="R1308" s="270"/>
      <c r="S1308" s="270"/>
      <c r="T1308" s="270"/>
      <c r="U1308" s="270"/>
    </row>
    <row r="1309" spans="1:21" hidden="1" x14ac:dyDescent="0.25">
      <c r="A1309" s="264" t="s">
        <v>70</v>
      </c>
      <c r="B1309" s="265"/>
      <c r="C1309" s="266" t="s">
        <v>1573</v>
      </c>
      <c r="D1309" s="267"/>
      <c r="E1309" s="267"/>
      <c r="F1309" s="32" t="s">
        <v>1813</v>
      </c>
      <c r="G1309" s="269">
        <v>7.19</v>
      </c>
      <c r="H1309" s="268"/>
      <c r="I1309" s="27">
        <v>7.19</v>
      </c>
      <c r="J1309" s="269">
        <v>0.25</v>
      </c>
      <c r="K1309" s="268"/>
      <c r="L1309" s="268"/>
      <c r="M1309" s="268"/>
      <c r="N1309" s="268"/>
      <c r="O1309" s="268"/>
      <c r="P1309" s="175">
        <v>7.44</v>
      </c>
      <c r="Q1309" s="270"/>
      <c r="R1309" s="270"/>
      <c r="S1309" s="270"/>
      <c r="T1309" s="270"/>
      <c r="U1309" s="270"/>
    </row>
    <row r="1310" spans="1:21" hidden="1" x14ac:dyDescent="0.25">
      <c r="A1310" s="264" t="s">
        <v>625</v>
      </c>
      <c r="B1310" s="265"/>
      <c r="C1310" s="266" t="s">
        <v>1574</v>
      </c>
      <c r="D1310" s="267"/>
      <c r="E1310" s="267"/>
      <c r="F1310" s="32" t="s">
        <v>1813</v>
      </c>
      <c r="G1310" s="269">
        <v>7.31</v>
      </c>
      <c r="H1310" s="268"/>
      <c r="I1310" s="27">
        <v>7.31</v>
      </c>
      <c r="J1310" s="269">
        <v>0.13</v>
      </c>
      <c r="K1310" s="268"/>
      <c r="L1310" s="268"/>
      <c r="M1310" s="268"/>
      <c r="N1310" s="268"/>
      <c r="O1310" s="268"/>
      <c r="P1310" s="175">
        <v>7.44</v>
      </c>
      <c r="Q1310" s="270"/>
      <c r="R1310" s="270"/>
      <c r="S1310" s="270"/>
      <c r="T1310" s="270"/>
      <c r="U1310" s="270"/>
    </row>
    <row r="1311" spans="1:21" hidden="1" x14ac:dyDescent="0.25">
      <c r="A1311" s="264" t="s">
        <v>626</v>
      </c>
      <c r="B1311" s="265"/>
      <c r="C1311" s="266" t="s">
        <v>1575</v>
      </c>
      <c r="D1311" s="267"/>
      <c r="E1311" s="267"/>
      <c r="F1311" s="32" t="s">
        <v>1813</v>
      </c>
      <c r="G1311" s="269">
        <v>5.99</v>
      </c>
      <c r="H1311" s="268"/>
      <c r="I1311" s="27">
        <v>5.99</v>
      </c>
      <c r="J1311" s="269">
        <v>0.13</v>
      </c>
      <c r="K1311" s="268"/>
      <c r="L1311" s="268"/>
      <c r="M1311" s="268"/>
      <c r="N1311" s="268"/>
      <c r="O1311" s="268"/>
      <c r="P1311" s="175">
        <v>6.12</v>
      </c>
      <c r="Q1311" s="270"/>
      <c r="R1311" s="270"/>
      <c r="S1311" s="270"/>
      <c r="T1311" s="270"/>
      <c r="U1311" s="270"/>
    </row>
    <row r="1312" spans="1:21" hidden="1" x14ac:dyDescent="0.25">
      <c r="A1312" s="264" t="s">
        <v>754</v>
      </c>
      <c r="B1312" s="265"/>
      <c r="C1312" s="266" t="s">
        <v>1576</v>
      </c>
      <c r="D1312" s="267"/>
      <c r="E1312" s="267"/>
      <c r="F1312" s="32" t="s">
        <v>1813</v>
      </c>
      <c r="G1312" s="269">
        <v>7.31</v>
      </c>
      <c r="H1312" s="268"/>
      <c r="I1312" s="27">
        <v>7.31</v>
      </c>
      <c r="J1312" s="269">
        <v>0.13</v>
      </c>
      <c r="K1312" s="268"/>
      <c r="L1312" s="268"/>
      <c r="M1312" s="268"/>
      <c r="N1312" s="268"/>
      <c r="O1312" s="268"/>
      <c r="P1312" s="175">
        <v>7.44</v>
      </c>
      <c r="Q1312" s="270"/>
      <c r="R1312" s="270"/>
      <c r="S1312" s="270"/>
      <c r="T1312" s="270"/>
      <c r="U1312" s="270"/>
    </row>
    <row r="1313" spans="1:21" hidden="1" x14ac:dyDescent="0.25">
      <c r="A1313" s="264" t="s">
        <v>755</v>
      </c>
      <c r="B1313" s="265"/>
      <c r="C1313" s="266" t="s">
        <v>1577</v>
      </c>
      <c r="D1313" s="267"/>
      <c r="E1313" s="267"/>
      <c r="F1313" s="32" t="s">
        <v>1813</v>
      </c>
      <c r="G1313" s="269">
        <v>4.3899999999999997</v>
      </c>
      <c r="H1313" s="268"/>
      <c r="I1313" s="27">
        <v>4.3899999999999997</v>
      </c>
      <c r="J1313" s="269">
        <v>0.13</v>
      </c>
      <c r="K1313" s="268"/>
      <c r="L1313" s="268"/>
      <c r="M1313" s="268"/>
      <c r="N1313" s="268"/>
      <c r="O1313" s="268"/>
      <c r="P1313" s="175">
        <v>4.5199999999999996</v>
      </c>
      <c r="Q1313" s="270"/>
      <c r="R1313" s="270"/>
      <c r="S1313" s="270"/>
      <c r="T1313" s="270"/>
      <c r="U1313" s="270"/>
    </row>
    <row r="1314" spans="1:21" hidden="1" x14ac:dyDescent="0.25">
      <c r="A1314" s="264" t="s">
        <v>756</v>
      </c>
      <c r="B1314" s="265"/>
      <c r="C1314" s="266" t="s">
        <v>1578</v>
      </c>
      <c r="D1314" s="267"/>
      <c r="E1314" s="267"/>
      <c r="F1314" s="32" t="s">
        <v>1813</v>
      </c>
      <c r="G1314" s="269">
        <v>3.6</v>
      </c>
      <c r="H1314" s="268"/>
      <c r="I1314" s="27">
        <v>3.6</v>
      </c>
      <c r="J1314" s="269">
        <v>0.13</v>
      </c>
      <c r="K1314" s="268"/>
      <c r="L1314" s="268"/>
      <c r="M1314" s="268"/>
      <c r="N1314" s="268"/>
      <c r="O1314" s="268"/>
      <c r="P1314" s="175">
        <v>3.73</v>
      </c>
      <c r="Q1314" s="270"/>
      <c r="R1314" s="270"/>
      <c r="S1314" s="270"/>
      <c r="T1314" s="270"/>
      <c r="U1314" s="270"/>
    </row>
    <row r="1315" spans="1:21" hidden="1" x14ac:dyDescent="0.25">
      <c r="A1315" s="264" t="s">
        <v>757</v>
      </c>
      <c r="B1315" s="265"/>
      <c r="C1315" s="266" t="s">
        <v>1579</v>
      </c>
      <c r="D1315" s="267"/>
      <c r="E1315" s="267"/>
      <c r="F1315" s="32" t="s">
        <v>1813</v>
      </c>
      <c r="G1315" s="269">
        <v>5.84</v>
      </c>
      <c r="H1315" s="268"/>
      <c r="I1315" s="27">
        <v>5.84</v>
      </c>
      <c r="J1315" s="269">
        <v>0.13</v>
      </c>
      <c r="K1315" s="268"/>
      <c r="L1315" s="268"/>
      <c r="M1315" s="268"/>
      <c r="N1315" s="268"/>
      <c r="O1315" s="268"/>
      <c r="P1315" s="175">
        <v>5.97</v>
      </c>
      <c r="Q1315" s="270"/>
      <c r="R1315" s="270"/>
      <c r="S1315" s="270"/>
      <c r="T1315" s="270"/>
      <c r="U1315" s="270"/>
    </row>
    <row r="1316" spans="1:21" hidden="1" x14ac:dyDescent="0.25">
      <c r="A1316" s="264" t="s">
        <v>758</v>
      </c>
      <c r="B1316" s="265"/>
      <c r="C1316" s="266" t="s">
        <v>1886</v>
      </c>
      <c r="D1316" s="267"/>
      <c r="E1316" s="267"/>
      <c r="F1316" s="32" t="s">
        <v>1813</v>
      </c>
      <c r="G1316" s="269">
        <v>4.79</v>
      </c>
      <c r="H1316" s="268"/>
      <c r="I1316" s="27">
        <v>4.79</v>
      </c>
      <c r="J1316" s="269">
        <v>0.13</v>
      </c>
      <c r="K1316" s="268"/>
      <c r="L1316" s="268"/>
      <c r="M1316" s="268"/>
      <c r="N1316" s="268"/>
      <c r="O1316" s="268"/>
      <c r="P1316" s="175">
        <v>4.92</v>
      </c>
      <c r="Q1316" s="270"/>
      <c r="R1316" s="270"/>
      <c r="S1316" s="270"/>
      <c r="T1316" s="270"/>
      <c r="U1316" s="270"/>
    </row>
    <row r="1317" spans="1:21" hidden="1" x14ac:dyDescent="0.25">
      <c r="A1317" s="264" t="s">
        <v>759</v>
      </c>
      <c r="B1317" s="265"/>
      <c r="C1317" s="266" t="s">
        <v>1580</v>
      </c>
      <c r="D1317" s="267"/>
      <c r="E1317" s="267"/>
      <c r="F1317" s="32" t="s">
        <v>1813</v>
      </c>
      <c r="G1317" s="269">
        <v>5.84</v>
      </c>
      <c r="H1317" s="268"/>
      <c r="I1317" s="27">
        <v>5.84</v>
      </c>
      <c r="J1317" s="269">
        <v>0.13</v>
      </c>
      <c r="K1317" s="268"/>
      <c r="L1317" s="268"/>
      <c r="M1317" s="268"/>
      <c r="N1317" s="268"/>
      <c r="O1317" s="268"/>
      <c r="P1317" s="175">
        <v>5.97</v>
      </c>
      <c r="Q1317" s="270"/>
      <c r="R1317" s="270"/>
      <c r="S1317" s="270"/>
      <c r="T1317" s="270"/>
      <c r="U1317" s="270"/>
    </row>
    <row r="1318" spans="1:21" hidden="1" x14ac:dyDescent="0.25">
      <c r="A1318" s="264" t="s">
        <v>760</v>
      </c>
      <c r="B1318" s="265"/>
      <c r="C1318" s="266" t="s">
        <v>1581</v>
      </c>
      <c r="D1318" s="267"/>
      <c r="E1318" s="267"/>
      <c r="F1318" s="32" t="s">
        <v>1813</v>
      </c>
      <c r="G1318" s="269">
        <v>4.79</v>
      </c>
      <c r="H1318" s="268"/>
      <c r="I1318" s="27">
        <v>4.79</v>
      </c>
      <c r="J1318" s="269">
        <v>0.13</v>
      </c>
      <c r="K1318" s="268"/>
      <c r="L1318" s="268"/>
      <c r="M1318" s="268"/>
      <c r="N1318" s="268"/>
      <c r="O1318" s="268"/>
      <c r="P1318" s="175">
        <v>4.92</v>
      </c>
      <c r="Q1318" s="270"/>
      <c r="R1318" s="270"/>
      <c r="S1318" s="270"/>
      <c r="T1318" s="270"/>
      <c r="U1318" s="270"/>
    </row>
    <row r="1319" spans="1:21" hidden="1" x14ac:dyDescent="0.25">
      <c r="A1319" s="264" t="s">
        <v>761</v>
      </c>
      <c r="B1319" s="265"/>
      <c r="C1319" s="266" t="s">
        <v>1582</v>
      </c>
      <c r="D1319" s="267"/>
      <c r="E1319" s="267"/>
      <c r="F1319" s="32" t="s">
        <v>1813</v>
      </c>
      <c r="G1319" s="269">
        <v>5.84</v>
      </c>
      <c r="H1319" s="268"/>
      <c r="I1319" s="27">
        <v>5.84</v>
      </c>
      <c r="J1319" s="269">
        <v>0.4</v>
      </c>
      <c r="K1319" s="268"/>
      <c r="L1319" s="268"/>
      <c r="M1319" s="268"/>
      <c r="N1319" s="268"/>
      <c r="O1319" s="268"/>
      <c r="P1319" s="175">
        <v>6.24</v>
      </c>
      <c r="Q1319" s="270"/>
      <c r="R1319" s="270"/>
      <c r="S1319" s="270"/>
      <c r="T1319" s="270"/>
      <c r="U1319" s="270"/>
    </row>
    <row r="1320" spans="1:21" hidden="1" x14ac:dyDescent="0.25">
      <c r="A1320" s="264" t="s">
        <v>762</v>
      </c>
      <c r="B1320" s="265"/>
      <c r="C1320" s="266" t="s">
        <v>1583</v>
      </c>
      <c r="D1320" s="267"/>
      <c r="E1320" s="267"/>
      <c r="F1320" s="32" t="s">
        <v>1813</v>
      </c>
      <c r="G1320" s="269">
        <v>5.84</v>
      </c>
      <c r="H1320" s="268"/>
      <c r="I1320" s="27">
        <v>5.84</v>
      </c>
      <c r="J1320" s="269">
        <v>0.19</v>
      </c>
      <c r="K1320" s="268"/>
      <c r="L1320" s="268"/>
      <c r="M1320" s="268"/>
      <c r="N1320" s="268"/>
      <c r="O1320" s="268"/>
      <c r="P1320" s="175">
        <v>6.03</v>
      </c>
      <c r="Q1320" s="270"/>
      <c r="R1320" s="270"/>
      <c r="S1320" s="270"/>
      <c r="T1320" s="270"/>
      <c r="U1320" s="270"/>
    </row>
    <row r="1321" spans="1:21" hidden="1" x14ac:dyDescent="0.25">
      <c r="A1321" s="264" t="s">
        <v>763</v>
      </c>
      <c r="B1321" s="265"/>
      <c r="C1321" s="266" t="s">
        <v>1584</v>
      </c>
      <c r="D1321" s="267"/>
      <c r="E1321" s="267"/>
      <c r="F1321" s="32" t="s">
        <v>1813</v>
      </c>
      <c r="G1321" s="269">
        <v>4.79</v>
      </c>
      <c r="H1321" s="268"/>
      <c r="I1321" s="27">
        <v>4.79</v>
      </c>
      <c r="J1321" s="269">
        <v>0.19</v>
      </c>
      <c r="K1321" s="268"/>
      <c r="L1321" s="268"/>
      <c r="M1321" s="268"/>
      <c r="N1321" s="268"/>
      <c r="O1321" s="268"/>
      <c r="P1321" s="175">
        <v>4.9800000000000004</v>
      </c>
      <c r="Q1321" s="270"/>
      <c r="R1321" s="270"/>
      <c r="S1321" s="270"/>
      <c r="T1321" s="270"/>
      <c r="U1321" s="270"/>
    </row>
    <row r="1322" spans="1:21" hidden="1" x14ac:dyDescent="0.25">
      <c r="A1322" s="264" t="s">
        <v>764</v>
      </c>
      <c r="B1322" s="265"/>
      <c r="C1322" s="266" t="s">
        <v>1585</v>
      </c>
      <c r="D1322" s="267"/>
      <c r="E1322" s="267"/>
      <c r="F1322" s="32" t="s">
        <v>1813</v>
      </c>
      <c r="G1322" s="269">
        <v>8.77</v>
      </c>
      <c r="H1322" s="268"/>
      <c r="I1322" s="27">
        <v>8.77</v>
      </c>
      <c r="J1322" s="269">
        <v>0.19</v>
      </c>
      <c r="K1322" s="268"/>
      <c r="L1322" s="268"/>
      <c r="M1322" s="268"/>
      <c r="N1322" s="268"/>
      <c r="O1322" s="268"/>
      <c r="P1322" s="175">
        <v>8.9600000000000009</v>
      </c>
      <c r="Q1322" s="270"/>
      <c r="R1322" s="270"/>
      <c r="S1322" s="270"/>
      <c r="T1322" s="270"/>
      <c r="U1322" s="270"/>
    </row>
    <row r="1323" spans="1:21" hidden="1" x14ac:dyDescent="0.25">
      <c r="A1323" s="264" t="s">
        <v>765</v>
      </c>
      <c r="B1323" s="265"/>
      <c r="C1323" s="266" t="s">
        <v>1586</v>
      </c>
      <c r="D1323" s="267"/>
      <c r="E1323" s="267"/>
      <c r="F1323" s="32" t="s">
        <v>1813</v>
      </c>
      <c r="G1323" s="269">
        <v>7.19</v>
      </c>
      <c r="H1323" s="268"/>
      <c r="I1323" s="27">
        <v>7.19</v>
      </c>
      <c r="J1323" s="269">
        <v>0.19</v>
      </c>
      <c r="K1323" s="268"/>
      <c r="L1323" s="268"/>
      <c r="M1323" s="268"/>
      <c r="N1323" s="268"/>
      <c r="O1323" s="268"/>
      <c r="P1323" s="175">
        <v>7.38</v>
      </c>
      <c r="Q1323" s="270"/>
      <c r="R1323" s="270"/>
      <c r="S1323" s="270"/>
      <c r="T1323" s="270"/>
      <c r="U1323" s="270"/>
    </row>
    <row r="1324" spans="1:21" hidden="1" x14ac:dyDescent="0.25">
      <c r="A1324" s="264" t="s">
        <v>766</v>
      </c>
      <c r="B1324" s="265"/>
      <c r="C1324" s="266" t="s">
        <v>1587</v>
      </c>
      <c r="D1324" s="267"/>
      <c r="E1324" s="267"/>
      <c r="F1324" s="32" t="s">
        <v>1813</v>
      </c>
      <c r="G1324" s="269">
        <v>8.77</v>
      </c>
      <c r="H1324" s="268"/>
      <c r="I1324" s="27">
        <v>8.77</v>
      </c>
      <c r="J1324" s="269">
        <v>0.32</v>
      </c>
      <c r="K1324" s="268"/>
      <c r="L1324" s="268"/>
      <c r="M1324" s="268"/>
      <c r="N1324" s="268"/>
      <c r="O1324" s="268"/>
      <c r="P1324" s="175">
        <v>9.09</v>
      </c>
      <c r="Q1324" s="270"/>
      <c r="R1324" s="270"/>
      <c r="S1324" s="270"/>
      <c r="T1324" s="270"/>
      <c r="U1324" s="270"/>
    </row>
    <row r="1325" spans="1:21" hidden="1" x14ac:dyDescent="0.25">
      <c r="A1325" s="264" t="s">
        <v>767</v>
      </c>
      <c r="B1325" s="265"/>
      <c r="C1325" s="266" t="s">
        <v>1588</v>
      </c>
      <c r="D1325" s="267"/>
      <c r="E1325" s="267"/>
      <c r="F1325" s="32" t="s">
        <v>1813</v>
      </c>
      <c r="G1325" s="269">
        <v>7.19</v>
      </c>
      <c r="H1325" s="268"/>
      <c r="I1325" s="27">
        <v>7.19</v>
      </c>
      <c r="J1325" s="269">
        <v>0.32</v>
      </c>
      <c r="K1325" s="268"/>
      <c r="L1325" s="268"/>
      <c r="M1325" s="268"/>
      <c r="N1325" s="268"/>
      <c r="O1325" s="268"/>
      <c r="P1325" s="175">
        <v>7.51</v>
      </c>
      <c r="Q1325" s="270"/>
      <c r="R1325" s="270"/>
      <c r="S1325" s="270"/>
      <c r="T1325" s="270"/>
      <c r="U1325" s="270"/>
    </row>
    <row r="1326" spans="1:21" hidden="1" x14ac:dyDescent="0.25">
      <c r="A1326" s="264" t="s">
        <v>768</v>
      </c>
      <c r="B1326" s="265"/>
      <c r="C1326" s="266" t="s">
        <v>1589</v>
      </c>
      <c r="D1326" s="267"/>
      <c r="E1326" s="267"/>
      <c r="F1326" s="32" t="s">
        <v>1813</v>
      </c>
      <c r="G1326" s="269">
        <v>14.61</v>
      </c>
      <c r="H1326" s="268"/>
      <c r="I1326" s="27">
        <v>14.61</v>
      </c>
      <c r="J1326" s="269">
        <v>0.32</v>
      </c>
      <c r="K1326" s="268"/>
      <c r="L1326" s="268"/>
      <c r="M1326" s="268"/>
      <c r="N1326" s="268"/>
      <c r="O1326" s="268"/>
      <c r="P1326" s="175">
        <v>14.93</v>
      </c>
      <c r="Q1326" s="270"/>
      <c r="R1326" s="270"/>
      <c r="S1326" s="270"/>
      <c r="T1326" s="270"/>
      <c r="U1326" s="270"/>
    </row>
    <row r="1327" spans="1:21" hidden="1" x14ac:dyDescent="0.25">
      <c r="A1327" s="264" t="s">
        <v>769</v>
      </c>
      <c r="B1327" s="265"/>
      <c r="C1327" s="266" t="s">
        <v>1590</v>
      </c>
      <c r="D1327" s="267"/>
      <c r="E1327" s="267"/>
      <c r="F1327" s="32" t="s">
        <v>1813</v>
      </c>
      <c r="G1327" s="269">
        <v>11.99</v>
      </c>
      <c r="H1327" s="268"/>
      <c r="I1327" s="27">
        <v>11.99</v>
      </c>
      <c r="J1327" s="269">
        <v>0.32</v>
      </c>
      <c r="K1327" s="268"/>
      <c r="L1327" s="268"/>
      <c r="M1327" s="268"/>
      <c r="N1327" s="268"/>
      <c r="O1327" s="268"/>
      <c r="P1327" s="175">
        <v>12.31</v>
      </c>
      <c r="Q1327" s="270"/>
      <c r="R1327" s="270"/>
      <c r="S1327" s="270"/>
      <c r="T1327" s="270"/>
      <c r="U1327" s="270"/>
    </row>
    <row r="1328" spans="1:21" hidden="1" x14ac:dyDescent="0.25">
      <c r="A1328" s="264" t="s">
        <v>770</v>
      </c>
      <c r="B1328" s="265"/>
      <c r="C1328" s="266" t="s">
        <v>1591</v>
      </c>
      <c r="D1328" s="267"/>
      <c r="E1328" s="267"/>
      <c r="F1328" s="32" t="s">
        <v>1813</v>
      </c>
      <c r="G1328" s="269">
        <v>14.61</v>
      </c>
      <c r="H1328" s="268"/>
      <c r="I1328" s="27">
        <v>14.61</v>
      </c>
      <c r="J1328" s="269">
        <v>0.25</v>
      </c>
      <c r="K1328" s="268"/>
      <c r="L1328" s="268"/>
      <c r="M1328" s="268"/>
      <c r="N1328" s="268"/>
      <c r="O1328" s="268"/>
      <c r="P1328" s="175">
        <v>14.86</v>
      </c>
      <c r="Q1328" s="270"/>
      <c r="R1328" s="270"/>
      <c r="S1328" s="270"/>
      <c r="T1328" s="270"/>
      <c r="U1328" s="270"/>
    </row>
    <row r="1329" spans="1:21" hidden="1" x14ac:dyDescent="0.25">
      <c r="A1329" s="264" t="s">
        <v>771</v>
      </c>
      <c r="B1329" s="265"/>
      <c r="C1329" s="266" t="s">
        <v>1592</v>
      </c>
      <c r="D1329" s="267"/>
      <c r="E1329" s="267"/>
      <c r="F1329" s="32" t="s">
        <v>1813</v>
      </c>
      <c r="G1329" s="269">
        <v>11.99</v>
      </c>
      <c r="H1329" s="268"/>
      <c r="I1329" s="27">
        <v>11.99</v>
      </c>
      <c r="J1329" s="269">
        <v>0.25</v>
      </c>
      <c r="K1329" s="268"/>
      <c r="L1329" s="268"/>
      <c r="M1329" s="268"/>
      <c r="N1329" s="268"/>
      <c r="O1329" s="268"/>
      <c r="P1329" s="175">
        <v>12.24</v>
      </c>
      <c r="Q1329" s="270"/>
      <c r="R1329" s="270"/>
      <c r="S1329" s="270"/>
      <c r="T1329" s="270"/>
      <c r="U1329" s="270"/>
    </row>
    <row r="1330" spans="1:21" hidden="1" x14ac:dyDescent="0.25">
      <c r="A1330" s="273">
        <v>3</v>
      </c>
      <c r="B1330" s="274"/>
      <c r="C1330" s="275" t="s">
        <v>1593</v>
      </c>
      <c r="D1330" s="276"/>
      <c r="E1330" s="276"/>
      <c r="F1330" s="28"/>
      <c r="G1330" s="277"/>
      <c r="H1330" s="277"/>
      <c r="I1330" s="29"/>
      <c r="J1330" s="277"/>
      <c r="K1330" s="277"/>
      <c r="L1330" s="277"/>
      <c r="M1330" s="277"/>
      <c r="N1330" s="277"/>
      <c r="O1330" s="277"/>
      <c r="P1330" s="278"/>
      <c r="Q1330" s="278"/>
      <c r="R1330" s="278"/>
      <c r="S1330" s="278"/>
      <c r="T1330" s="278"/>
      <c r="U1330" s="278"/>
    </row>
    <row r="1331" spans="1:21" hidden="1" x14ac:dyDescent="0.25">
      <c r="A1331" s="264" t="s">
        <v>5</v>
      </c>
      <c r="B1331" s="265"/>
      <c r="C1331" s="266" t="s">
        <v>1594</v>
      </c>
      <c r="D1331" s="267"/>
      <c r="E1331" s="267"/>
      <c r="F1331" s="32" t="s">
        <v>1813</v>
      </c>
      <c r="G1331" s="269">
        <v>5.84</v>
      </c>
      <c r="H1331" s="268"/>
      <c r="I1331" s="27">
        <v>5.84</v>
      </c>
      <c r="J1331" s="269">
        <v>0.13</v>
      </c>
      <c r="K1331" s="268"/>
      <c r="L1331" s="268"/>
      <c r="M1331" s="268"/>
      <c r="N1331" s="268"/>
      <c r="O1331" s="268"/>
      <c r="P1331" s="175">
        <v>5.97</v>
      </c>
      <c r="Q1331" s="270"/>
      <c r="R1331" s="270"/>
      <c r="S1331" s="270"/>
      <c r="T1331" s="270"/>
      <c r="U1331" s="270"/>
    </row>
    <row r="1332" spans="1:21" hidden="1" x14ac:dyDescent="0.25">
      <c r="A1332" s="264" t="s">
        <v>8</v>
      </c>
      <c r="B1332" s="265"/>
      <c r="C1332" s="266" t="s">
        <v>1595</v>
      </c>
      <c r="D1332" s="267"/>
      <c r="E1332" s="267"/>
      <c r="F1332" s="32" t="s">
        <v>1813</v>
      </c>
      <c r="G1332" s="269">
        <v>4.79</v>
      </c>
      <c r="H1332" s="268"/>
      <c r="I1332" s="27">
        <v>4.79</v>
      </c>
      <c r="J1332" s="269">
        <v>0.13</v>
      </c>
      <c r="K1332" s="268"/>
      <c r="L1332" s="268"/>
      <c r="M1332" s="268"/>
      <c r="N1332" s="268"/>
      <c r="O1332" s="268"/>
      <c r="P1332" s="175">
        <v>4.92</v>
      </c>
      <c r="Q1332" s="270"/>
      <c r="R1332" s="270"/>
      <c r="S1332" s="270"/>
      <c r="T1332" s="270"/>
      <c r="U1332" s="270"/>
    </row>
    <row r="1333" spans="1:21" hidden="1" x14ac:dyDescent="0.25">
      <c r="A1333" s="264" t="s">
        <v>15</v>
      </c>
      <c r="B1333" s="265"/>
      <c r="C1333" s="266" t="s">
        <v>1596</v>
      </c>
      <c r="D1333" s="267"/>
      <c r="E1333" s="267"/>
      <c r="F1333" s="32" t="s">
        <v>1813</v>
      </c>
      <c r="G1333" s="269">
        <v>7.31</v>
      </c>
      <c r="H1333" s="268"/>
      <c r="I1333" s="27">
        <v>7.31</v>
      </c>
      <c r="J1333" s="269">
        <v>0.25</v>
      </c>
      <c r="K1333" s="268"/>
      <c r="L1333" s="268"/>
      <c r="M1333" s="268"/>
      <c r="N1333" s="268"/>
      <c r="O1333" s="268"/>
      <c r="P1333" s="175">
        <v>7.56</v>
      </c>
      <c r="Q1333" s="270"/>
      <c r="R1333" s="270"/>
      <c r="S1333" s="270"/>
      <c r="T1333" s="270"/>
      <c r="U1333" s="270"/>
    </row>
    <row r="1334" spans="1:21" hidden="1" x14ac:dyDescent="0.25">
      <c r="A1334" s="264" t="s">
        <v>24</v>
      </c>
      <c r="B1334" s="265"/>
      <c r="C1334" s="266" t="s">
        <v>1597</v>
      </c>
      <c r="D1334" s="267"/>
      <c r="E1334" s="267"/>
      <c r="F1334" s="32" t="s">
        <v>1813</v>
      </c>
      <c r="G1334" s="269">
        <v>5.99</v>
      </c>
      <c r="H1334" s="268"/>
      <c r="I1334" s="27">
        <v>5.99</v>
      </c>
      <c r="J1334" s="269">
        <v>0.25</v>
      </c>
      <c r="K1334" s="268"/>
      <c r="L1334" s="268"/>
      <c r="M1334" s="268"/>
      <c r="N1334" s="268"/>
      <c r="O1334" s="268"/>
      <c r="P1334" s="175">
        <v>6.24</v>
      </c>
      <c r="Q1334" s="270"/>
      <c r="R1334" s="270"/>
      <c r="S1334" s="270"/>
      <c r="T1334" s="270"/>
      <c r="U1334" s="270"/>
    </row>
    <row r="1335" spans="1:21" hidden="1" x14ac:dyDescent="0.25">
      <c r="A1335" s="264" t="s">
        <v>26</v>
      </c>
      <c r="B1335" s="265"/>
      <c r="C1335" s="266" t="s">
        <v>1598</v>
      </c>
      <c r="D1335" s="267"/>
      <c r="E1335" s="267"/>
      <c r="F1335" s="32" t="s">
        <v>1813</v>
      </c>
      <c r="G1335" s="269">
        <v>2.93</v>
      </c>
      <c r="H1335" s="268"/>
      <c r="I1335" s="27">
        <v>2.93</v>
      </c>
      <c r="J1335" s="269">
        <v>0.13</v>
      </c>
      <c r="K1335" s="268"/>
      <c r="L1335" s="268"/>
      <c r="M1335" s="268"/>
      <c r="N1335" s="268"/>
      <c r="O1335" s="268"/>
      <c r="P1335" s="175">
        <v>3.06</v>
      </c>
      <c r="Q1335" s="270"/>
      <c r="R1335" s="270"/>
      <c r="S1335" s="270"/>
      <c r="T1335" s="270"/>
      <c r="U1335" s="270"/>
    </row>
    <row r="1336" spans="1:21" hidden="1" x14ac:dyDescent="0.25">
      <c r="A1336" s="264" t="s">
        <v>629</v>
      </c>
      <c r="B1336" s="265"/>
      <c r="C1336" s="266" t="s">
        <v>1599</v>
      </c>
      <c r="D1336" s="267"/>
      <c r="E1336" s="267"/>
      <c r="F1336" s="32" t="s">
        <v>1813</v>
      </c>
      <c r="G1336" s="269">
        <v>2.4</v>
      </c>
      <c r="H1336" s="268"/>
      <c r="I1336" s="27">
        <v>2.4</v>
      </c>
      <c r="J1336" s="269">
        <v>0.13</v>
      </c>
      <c r="K1336" s="268"/>
      <c r="L1336" s="268"/>
      <c r="M1336" s="268"/>
      <c r="N1336" s="268"/>
      <c r="O1336" s="268"/>
      <c r="P1336" s="175">
        <v>2.5299999999999998</v>
      </c>
      <c r="Q1336" s="270"/>
      <c r="R1336" s="270"/>
      <c r="S1336" s="270"/>
      <c r="T1336" s="270"/>
      <c r="U1336" s="270"/>
    </row>
    <row r="1337" spans="1:21" hidden="1" x14ac:dyDescent="0.25">
      <c r="A1337" s="264" t="s">
        <v>630</v>
      </c>
      <c r="B1337" s="265"/>
      <c r="C1337" s="266" t="s">
        <v>1600</v>
      </c>
      <c r="D1337" s="267"/>
      <c r="E1337" s="267"/>
      <c r="F1337" s="32" t="s">
        <v>1813</v>
      </c>
      <c r="G1337" s="269">
        <v>2.93</v>
      </c>
      <c r="H1337" s="268"/>
      <c r="I1337" s="27">
        <v>2.93</v>
      </c>
      <c r="J1337" s="269">
        <v>0.13</v>
      </c>
      <c r="K1337" s="268"/>
      <c r="L1337" s="268"/>
      <c r="M1337" s="268"/>
      <c r="N1337" s="268"/>
      <c r="O1337" s="268"/>
      <c r="P1337" s="175">
        <v>3.06</v>
      </c>
      <c r="Q1337" s="270"/>
      <c r="R1337" s="270"/>
      <c r="S1337" s="270"/>
      <c r="T1337" s="270"/>
      <c r="U1337" s="270"/>
    </row>
    <row r="1338" spans="1:21" hidden="1" x14ac:dyDescent="0.25">
      <c r="A1338" s="264" t="s">
        <v>772</v>
      </c>
      <c r="B1338" s="265"/>
      <c r="C1338" s="266" t="s">
        <v>1601</v>
      </c>
      <c r="D1338" s="267"/>
      <c r="E1338" s="267"/>
      <c r="F1338" s="32" t="s">
        <v>1813</v>
      </c>
      <c r="G1338" s="269">
        <v>2.4</v>
      </c>
      <c r="H1338" s="268"/>
      <c r="I1338" s="27">
        <v>2.4</v>
      </c>
      <c r="J1338" s="269">
        <v>0.13</v>
      </c>
      <c r="K1338" s="268"/>
      <c r="L1338" s="268"/>
      <c r="M1338" s="268"/>
      <c r="N1338" s="268"/>
      <c r="O1338" s="268"/>
      <c r="P1338" s="175">
        <v>2.5299999999999998</v>
      </c>
      <c r="Q1338" s="270"/>
      <c r="R1338" s="270"/>
      <c r="S1338" s="270"/>
      <c r="T1338" s="270"/>
      <c r="U1338" s="270"/>
    </row>
    <row r="1339" spans="1:21" hidden="1" x14ac:dyDescent="0.25">
      <c r="A1339" s="264" t="s">
        <v>773</v>
      </c>
      <c r="B1339" s="265"/>
      <c r="C1339" s="266" t="s">
        <v>1602</v>
      </c>
      <c r="D1339" s="267"/>
      <c r="E1339" s="267"/>
      <c r="F1339" s="32" t="s">
        <v>1813</v>
      </c>
      <c r="G1339" s="269">
        <v>4.3899999999999997</v>
      </c>
      <c r="H1339" s="268"/>
      <c r="I1339" s="27">
        <v>4.3899999999999997</v>
      </c>
      <c r="J1339" s="269">
        <v>0.13</v>
      </c>
      <c r="K1339" s="268"/>
      <c r="L1339" s="268"/>
      <c r="M1339" s="268"/>
      <c r="N1339" s="268"/>
      <c r="O1339" s="268"/>
      <c r="P1339" s="175">
        <v>4.5199999999999996</v>
      </c>
      <c r="Q1339" s="270"/>
      <c r="R1339" s="270"/>
      <c r="S1339" s="270"/>
      <c r="T1339" s="270"/>
      <c r="U1339" s="270"/>
    </row>
    <row r="1340" spans="1:21" hidden="1" x14ac:dyDescent="0.25">
      <c r="A1340" s="264" t="s">
        <v>774</v>
      </c>
      <c r="B1340" s="265"/>
      <c r="C1340" s="266" t="s">
        <v>1887</v>
      </c>
      <c r="D1340" s="267"/>
      <c r="E1340" s="267"/>
      <c r="F1340" s="32" t="s">
        <v>1813</v>
      </c>
      <c r="G1340" s="269">
        <v>5.84</v>
      </c>
      <c r="H1340" s="268"/>
      <c r="I1340" s="27">
        <v>5.84</v>
      </c>
      <c r="J1340" s="269">
        <v>0.25</v>
      </c>
      <c r="K1340" s="268"/>
      <c r="L1340" s="268"/>
      <c r="M1340" s="268"/>
      <c r="N1340" s="268"/>
      <c r="O1340" s="268"/>
      <c r="P1340" s="175">
        <v>6.09</v>
      </c>
      <c r="Q1340" s="270"/>
      <c r="R1340" s="270"/>
      <c r="S1340" s="270"/>
      <c r="T1340" s="270"/>
      <c r="U1340" s="270"/>
    </row>
    <row r="1341" spans="1:21" hidden="1" x14ac:dyDescent="0.25">
      <c r="A1341" s="264" t="s">
        <v>775</v>
      </c>
      <c r="B1341" s="265"/>
      <c r="C1341" s="266" t="s">
        <v>1603</v>
      </c>
      <c r="D1341" s="267"/>
      <c r="E1341" s="267"/>
      <c r="F1341" s="32" t="s">
        <v>1813</v>
      </c>
      <c r="G1341" s="269">
        <v>5.84</v>
      </c>
      <c r="H1341" s="268"/>
      <c r="I1341" s="27">
        <v>5.84</v>
      </c>
      <c r="J1341" s="269">
        <v>0.13</v>
      </c>
      <c r="K1341" s="268"/>
      <c r="L1341" s="268"/>
      <c r="M1341" s="268"/>
      <c r="N1341" s="268"/>
      <c r="O1341" s="268"/>
      <c r="P1341" s="175">
        <v>5.97</v>
      </c>
      <c r="Q1341" s="270"/>
      <c r="R1341" s="270"/>
      <c r="S1341" s="270"/>
      <c r="T1341" s="270"/>
      <c r="U1341" s="270"/>
    </row>
    <row r="1342" spans="1:21" hidden="1" x14ac:dyDescent="0.25">
      <c r="A1342" s="264" t="s">
        <v>776</v>
      </c>
      <c r="B1342" s="265"/>
      <c r="C1342" s="266" t="s">
        <v>1604</v>
      </c>
      <c r="D1342" s="267"/>
      <c r="E1342" s="267"/>
      <c r="F1342" s="32" t="s">
        <v>1813</v>
      </c>
      <c r="G1342" s="269">
        <v>5.84</v>
      </c>
      <c r="H1342" s="268"/>
      <c r="I1342" s="27">
        <v>5.84</v>
      </c>
      <c r="J1342" s="269">
        <v>0.13</v>
      </c>
      <c r="K1342" s="268"/>
      <c r="L1342" s="268"/>
      <c r="M1342" s="268"/>
      <c r="N1342" s="268"/>
      <c r="O1342" s="268"/>
      <c r="P1342" s="175">
        <v>5.97</v>
      </c>
      <c r="Q1342" s="270"/>
      <c r="R1342" s="270"/>
      <c r="S1342" s="270"/>
      <c r="T1342" s="270"/>
      <c r="U1342" s="270"/>
    </row>
    <row r="1343" spans="1:21" hidden="1" x14ac:dyDescent="0.25">
      <c r="A1343" s="264" t="s">
        <v>777</v>
      </c>
      <c r="B1343" s="265"/>
      <c r="C1343" s="266" t="s">
        <v>1605</v>
      </c>
      <c r="D1343" s="267"/>
      <c r="E1343" s="267"/>
      <c r="F1343" s="32" t="s">
        <v>1813</v>
      </c>
      <c r="G1343" s="269">
        <v>2.93</v>
      </c>
      <c r="H1343" s="268"/>
      <c r="I1343" s="27">
        <v>2.93</v>
      </c>
      <c r="J1343" s="269">
        <v>0.13</v>
      </c>
      <c r="K1343" s="268"/>
      <c r="L1343" s="268"/>
      <c r="M1343" s="268"/>
      <c r="N1343" s="268"/>
      <c r="O1343" s="268"/>
      <c r="P1343" s="175">
        <v>3.06</v>
      </c>
      <c r="Q1343" s="270"/>
      <c r="R1343" s="270"/>
      <c r="S1343" s="270"/>
      <c r="T1343" s="270"/>
      <c r="U1343" s="270"/>
    </row>
    <row r="1344" spans="1:21" hidden="1" x14ac:dyDescent="0.25">
      <c r="A1344" s="264" t="s">
        <v>778</v>
      </c>
      <c r="B1344" s="265"/>
      <c r="C1344" s="266" t="s">
        <v>1606</v>
      </c>
      <c r="D1344" s="267"/>
      <c r="E1344" s="267"/>
      <c r="F1344" s="32" t="s">
        <v>1813</v>
      </c>
      <c r="G1344" s="269">
        <v>2.4</v>
      </c>
      <c r="H1344" s="268"/>
      <c r="I1344" s="27">
        <v>2.4</v>
      </c>
      <c r="J1344" s="269">
        <v>0.13</v>
      </c>
      <c r="K1344" s="268"/>
      <c r="L1344" s="268"/>
      <c r="M1344" s="268"/>
      <c r="N1344" s="268"/>
      <c r="O1344" s="268"/>
      <c r="P1344" s="175">
        <v>2.5299999999999998</v>
      </c>
      <c r="Q1344" s="270"/>
      <c r="R1344" s="270"/>
      <c r="S1344" s="270"/>
      <c r="T1344" s="270"/>
      <c r="U1344" s="270"/>
    </row>
    <row r="1345" spans="1:21" hidden="1" x14ac:dyDescent="0.25">
      <c r="A1345" s="264" t="s">
        <v>779</v>
      </c>
      <c r="B1345" s="265"/>
      <c r="C1345" s="266" t="s">
        <v>1607</v>
      </c>
      <c r="D1345" s="267"/>
      <c r="E1345" s="267"/>
      <c r="F1345" s="32" t="s">
        <v>1813</v>
      </c>
      <c r="G1345" s="269">
        <v>2.93</v>
      </c>
      <c r="H1345" s="268"/>
      <c r="I1345" s="27">
        <v>2.93</v>
      </c>
      <c r="J1345" s="269">
        <v>0.13</v>
      </c>
      <c r="K1345" s="268"/>
      <c r="L1345" s="268"/>
      <c r="M1345" s="268"/>
      <c r="N1345" s="268"/>
      <c r="O1345" s="268"/>
      <c r="P1345" s="175">
        <v>3.06</v>
      </c>
      <c r="Q1345" s="270"/>
      <c r="R1345" s="270"/>
      <c r="S1345" s="270"/>
      <c r="T1345" s="270"/>
      <c r="U1345" s="270"/>
    </row>
    <row r="1346" spans="1:21" hidden="1" x14ac:dyDescent="0.25">
      <c r="A1346" s="264" t="s">
        <v>780</v>
      </c>
      <c r="B1346" s="265"/>
      <c r="C1346" s="266" t="s">
        <v>1608</v>
      </c>
      <c r="D1346" s="267"/>
      <c r="E1346" s="267"/>
      <c r="F1346" s="32" t="s">
        <v>1813</v>
      </c>
      <c r="G1346" s="269">
        <v>2.4</v>
      </c>
      <c r="H1346" s="268"/>
      <c r="I1346" s="27">
        <v>2.4</v>
      </c>
      <c r="J1346" s="269">
        <v>0.13</v>
      </c>
      <c r="K1346" s="268"/>
      <c r="L1346" s="268"/>
      <c r="M1346" s="268"/>
      <c r="N1346" s="268"/>
      <c r="O1346" s="268"/>
      <c r="P1346" s="175">
        <v>2.5299999999999998</v>
      </c>
      <c r="Q1346" s="270"/>
      <c r="R1346" s="270"/>
      <c r="S1346" s="270"/>
      <c r="T1346" s="270"/>
      <c r="U1346" s="270"/>
    </row>
    <row r="1347" spans="1:21" hidden="1" x14ac:dyDescent="0.25">
      <c r="A1347" s="264" t="s">
        <v>781</v>
      </c>
      <c r="B1347" s="265"/>
      <c r="C1347" s="266" t="s">
        <v>1609</v>
      </c>
      <c r="D1347" s="267"/>
      <c r="E1347" s="267"/>
      <c r="F1347" s="32" t="s">
        <v>1813</v>
      </c>
      <c r="G1347" s="269">
        <v>8.66</v>
      </c>
      <c r="H1347" s="268"/>
      <c r="I1347" s="27">
        <v>8.66</v>
      </c>
      <c r="J1347" s="269">
        <v>0.66</v>
      </c>
      <c r="K1347" s="268"/>
      <c r="L1347" s="268"/>
      <c r="M1347" s="268"/>
      <c r="N1347" s="268"/>
      <c r="O1347" s="268"/>
      <c r="P1347" s="175">
        <v>9.32</v>
      </c>
      <c r="Q1347" s="270"/>
      <c r="R1347" s="270"/>
      <c r="S1347" s="270"/>
      <c r="T1347" s="270"/>
      <c r="U1347" s="270"/>
    </row>
    <row r="1348" spans="1:21" hidden="1" x14ac:dyDescent="0.25">
      <c r="A1348" s="264" t="s">
        <v>782</v>
      </c>
      <c r="B1348" s="265"/>
      <c r="C1348" s="266" t="s">
        <v>1610</v>
      </c>
      <c r="D1348" s="267"/>
      <c r="E1348" s="267"/>
      <c r="F1348" s="32" t="s">
        <v>1813</v>
      </c>
      <c r="G1348" s="269">
        <v>12.13</v>
      </c>
      <c r="H1348" s="268"/>
      <c r="I1348" s="27">
        <v>12.13</v>
      </c>
      <c r="J1348" s="269">
        <v>0.79</v>
      </c>
      <c r="K1348" s="268"/>
      <c r="L1348" s="268"/>
      <c r="M1348" s="268"/>
      <c r="N1348" s="268"/>
      <c r="O1348" s="268"/>
      <c r="P1348" s="175">
        <v>12.92</v>
      </c>
      <c r="Q1348" s="270"/>
      <c r="R1348" s="270"/>
      <c r="S1348" s="270"/>
      <c r="T1348" s="270"/>
      <c r="U1348" s="270"/>
    </row>
    <row r="1349" spans="1:21" hidden="1" x14ac:dyDescent="0.25">
      <c r="A1349" s="273">
        <v>4</v>
      </c>
      <c r="B1349" s="274"/>
      <c r="C1349" s="275" t="s">
        <v>1611</v>
      </c>
      <c r="D1349" s="276"/>
      <c r="E1349" s="276"/>
      <c r="F1349" s="28"/>
      <c r="G1349" s="277"/>
      <c r="H1349" s="277"/>
      <c r="I1349" s="29"/>
      <c r="J1349" s="277"/>
      <c r="K1349" s="277"/>
      <c r="L1349" s="277"/>
      <c r="M1349" s="277"/>
      <c r="N1349" s="277"/>
      <c r="O1349" s="277"/>
      <c r="P1349" s="278"/>
      <c r="Q1349" s="278"/>
      <c r="R1349" s="278"/>
      <c r="S1349" s="278"/>
      <c r="T1349" s="278"/>
      <c r="U1349" s="278"/>
    </row>
    <row r="1350" spans="1:21" hidden="1" x14ac:dyDescent="0.25">
      <c r="A1350" s="264" t="s">
        <v>28</v>
      </c>
      <c r="B1350" s="265"/>
      <c r="C1350" s="266" t="s">
        <v>1612</v>
      </c>
      <c r="D1350" s="267"/>
      <c r="E1350" s="267"/>
      <c r="F1350" s="32" t="s">
        <v>1813</v>
      </c>
      <c r="G1350" s="269">
        <v>8.77</v>
      </c>
      <c r="H1350" s="268"/>
      <c r="I1350" s="27">
        <v>8.77</v>
      </c>
      <c r="J1350" s="269">
        <v>0.13</v>
      </c>
      <c r="K1350" s="268"/>
      <c r="L1350" s="268"/>
      <c r="M1350" s="268"/>
      <c r="N1350" s="268"/>
      <c r="O1350" s="268"/>
      <c r="P1350" s="175">
        <v>8.9</v>
      </c>
      <c r="Q1350" s="270"/>
      <c r="R1350" s="270"/>
      <c r="S1350" s="270"/>
      <c r="T1350" s="270"/>
      <c r="U1350" s="270"/>
    </row>
    <row r="1351" spans="1:21" hidden="1" x14ac:dyDescent="0.25">
      <c r="A1351" s="264" t="s">
        <v>29</v>
      </c>
      <c r="B1351" s="265"/>
      <c r="C1351" s="266" t="s">
        <v>1613</v>
      </c>
      <c r="D1351" s="267"/>
      <c r="E1351" s="267"/>
      <c r="F1351" s="32" t="s">
        <v>1813</v>
      </c>
      <c r="G1351" s="269">
        <v>13.16</v>
      </c>
      <c r="H1351" s="268"/>
      <c r="I1351" s="27">
        <v>13.16</v>
      </c>
      <c r="J1351" s="269">
        <v>0.13</v>
      </c>
      <c r="K1351" s="268"/>
      <c r="L1351" s="268"/>
      <c r="M1351" s="268"/>
      <c r="N1351" s="268"/>
      <c r="O1351" s="268"/>
      <c r="P1351" s="175">
        <v>13.29</v>
      </c>
      <c r="Q1351" s="270"/>
      <c r="R1351" s="270"/>
      <c r="S1351" s="270"/>
      <c r="T1351" s="270"/>
      <c r="U1351" s="270"/>
    </row>
    <row r="1352" spans="1:21" hidden="1" x14ac:dyDescent="0.25">
      <c r="A1352" s="264" t="s">
        <v>30</v>
      </c>
      <c r="B1352" s="265"/>
      <c r="C1352" s="266" t="s">
        <v>1614</v>
      </c>
      <c r="D1352" s="267"/>
      <c r="E1352" s="267"/>
      <c r="F1352" s="32" t="s">
        <v>1813</v>
      </c>
      <c r="G1352" s="269">
        <v>4.3899999999999997</v>
      </c>
      <c r="H1352" s="268"/>
      <c r="I1352" s="27">
        <v>4.3899999999999997</v>
      </c>
      <c r="J1352" s="269">
        <v>0.13</v>
      </c>
      <c r="K1352" s="268"/>
      <c r="L1352" s="268"/>
      <c r="M1352" s="268"/>
      <c r="N1352" s="268"/>
      <c r="O1352" s="268"/>
      <c r="P1352" s="175">
        <v>4.5199999999999996</v>
      </c>
      <c r="Q1352" s="270"/>
      <c r="R1352" s="270"/>
      <c r="S1352" s="270"/>
      <c r="T1352" s="270"/>
      <c r="U1352" s="270"/>
    </row>
    <row r="1353" spans="1:21" hidden="1" x14ac:dyDescent="0.25">
      <c r="A1353" s="264" t="s">
        <v>77</v>
      </c>
      <c r="B1353" s="265"/>
      <c r="C1353" s="266" t="s">
        <v>1615</v>
      </c>
      <c r="D1353" s="267"/>
      <c r="E1353" s="267"/>
      <c r="F1353" s="32" t="s">
        <v>1813</v>
      </c>
      <c r="G1353" s="269">
        <v>7.31</v>
      </c>
      <c r="H1353" s="268"/>
      <c r="I1353" s="27">
        <v>7.31</v>
      </c>
      <c r="J1353" s="269">
        <v>0.13</v>
      </c>
      <c r="K1353" s="268"/>
      <c r="L1353" s="268"/>
      <c r="M1353" s="268"/>
      <c r="N1353" s="268"/>
      <c r="O1353" s="268"/>
      <c r="P1353" s="175">
        <v>7.44</v>
      </c>
      <c r="Q1353" s="270"/>
      <c r="R1353" s="270"/>
      <c r="S1353" s="270"/>
      <c r="T1353" s="270"/>
      <c r="U1353" s="270"/>
    </row>
    <row r="1354" spans="1:21" hidden="1" x14ac:dyDescent="0.25">
      <c r="A1354" s="264" t="s">
        <v>81</v>
      </c>
      <c r="B1354" s="265"/>
      <c r="C1354" s="266" t="s">
        <v>1616</v>
      </c>
      <c r="D1354" s="267"/>
      <c r="E1354" s="267"/>
      <c r="F1354" s="32" t="s">
        <v>1813</v>
      </c>
      <c r="G1354" s="269">
        <v>8.77</v>
      </c>
      <c r="H1354" s="268"/>
      <c r="I1354" s="27">
        <v>8.77</v>
      </c>
      <c r="J1354" s="269">
        <v>0.13</v>
      </c>
      <c r="K1354" s="268"/>
      <c r="L1354" s="268"/>
      <c r="M1354" s="268"/>
      <c r="N1354" s="268"/>
      <c r="O1354" s="268"/>
      <c r="P1354" s="175">
        <v>8.9</v>
      </c>
      <c r="Q1354" s="270"/>
      <c r="R1354" s="270"/>
      <c r="S1354" s="270"/>
      <c r="T1354" s="270"/>
      <c r="U1354" s="270"/>
    </row>
    <row r="1355" spans="1:21" hidden="1" x14ac:dyDescent="0.25">
      <c r="A1355" s="264" t="s">
        <v>86</v>
      </c>
      <c r="B1355" s="265"/>
      <c r="C1355" s="266" t="s">
        <v>1617</v>
      </c>
      <c r="D1355" s="267"/>
      <c r="E1355" s="267"/>
      <c r="F1355" s="32" t="s">
        <v>1813</v>
      </c>
      <c r="G1355" s="269">
        <v>7.19</v>
      </c>
      <c r="H1355" s="268"/>
      <c r="I1355" s="27">
        <v>7.19</v>
      </c>
      <c r="J1355" s="269">
        <v>0.13</v>
      </c>
      <c r="K1355" s="268"/>
      <c r="L1355" s="268"/>
      <c r="M1355" s="268"/>
      <c r="N1355" s="268"/>
      <c r="O1355" s="268"/>
      <c r="P1355" s="175">
        <v>7.32</v>
      </c>
      <c r="Q1355" s="270"/>
      <c r="R1355" s="270"/>
      <c r="S1355" s="270"/>
      <c r="T1355" s="270"/>
      <c r="U1355" s="270"/>
    </row>
    <row r="1356" spans="1:21" hidden="1" x14ac:dyDescent="0.25">
      <c r="A1356" s="264" t="s">
        <v>90</v>
      </c>
      <c r="B1356" s="265"/>
      <c r="C1356" s="266" t="s">
        <v>1618</v>
      </c>
      <c r="D1356" s="267"/>
      <c r="E1356" s="267"/>
      <c r="F1356" s="32" t="s">
        <v>1813</v>
      </c>
      <c r="G1356" s="269">
        <v>17.399999999999999</v>
      </c>
      <c r="H1356" s="268"/>
      <c r="I1356" s="27">
        <v>17.399999999999999</v>
      </c>
      <c r="J1356" s="269">
        <v>0.13</v>
      </c>
      <c r="K1356" s="268"/>
      <c r="L1356" s="268"/>
      <c r="M1356" s="268"/>
      <c r="N1356" s="268"/>
      <c r="O1356" s="268"/>
      <c r="P1356" s="175">
        <v>17.53</v>
      </c>
      <c r="Q1356" s="270"/>
      <c r="R1356" s="270"/>
      <c r="S1356" s="270"/>
      <c r="T1356" s="270"/>
      <c r="U1356" s="270"/>
    </row>
    <row r="1357" spans="1:21" hidden="1" x14ac:dyDescent="0.25">
      <c r="A1357" s="264" t="s">
        <v>101</v>
      </c>
      <c r="B1357" s="265"/>
      <c r="C1357" s="266" t="s">
        <v>1619</v>
      </c>
      <c r="D1357" s="267"/>
      <c r="E1357" s="267"/>
      <c r="F1357" s="32" t="s">
        <v>1813</v>
      </c>
      <c r="G1357" s="269">
        <v>17.54</v>
      </c>
      <c r="H1357" s="268"/>
      <c r="I1357" s="27">
        <v>17.54</v>
      </c>
      <c r="J1357" s="269">
        <v>0.13</v>
      </c>
      <c r="K1357" s="268"/>
      <c r="L1357" s="268"/>
      <c r="M1357" s="268"/>
      <c r="N1357" s="268"/>
      <c r="O1357" s="268"/>
      <c r="P1357" s="175">
        <v>17.670000000000002</v>
      </c>
      <c r="Q1357" s="270"/>
      <c r="R1357" s="270"/>
      <c r="S1357" s="270"/>
      <c r="T1357" s="270"/>
      <c r="U1357" s="270"/>
    </row>
    <row r="1358" spans="1:21" hidden="1" x14ac:dyDescent="0.25">
      <c r="A1358" s="264" t="s">
        <v>104</v>
      </c>
      <c r="B1358" s="265"/>
      <c r="C1358" s="266" t="s">
        <v>1620</v>
      </c>
      <c r="D1358" s="267"/>
      <c r="E1358" s="267"/>
      <c r="F1358" s="32" t="s">
        <v>1813</v>
      </c>
      <c r="G1358" s="269">
        <v>11.69</v>
      </c>
      <c r="H1358" s="268"/>
      <c r="I1358" s="27">
        <v>11.69</v>
      </c>
      <c r="J1358" s="269">
        <v>0.13</v>
      </c>
      <c r="K1358" s="268"/>
      <c r="L1358" s="268"/>
      <c r="M1358" s="268"/>
      <c r="N1358" s="268"/>
      <c r="O1358" s="268"/>
      <c r="P1358" s="175">
        <v>11.82</v>
      </c>
      <c r="Q1358" s="270"/>
      <c r="R1358" s="270"/>
      <c r="S1358" s="270"/>
      <c r="T1358" s="270"/>
      <c r="U1358" s="270"/>
    </row>
    <row r="1359" spans="1:21" hidden="1" x14ac:dyDescent="0.25">
      <c r="A1359" s="264" t="s">
        <v>107</v>
      </c>
      <c r="B1359" s="265"/>
      <c r="C1359" s="266" t="s">
        <v>1621</v>
      </c>
      <c r="D1359" s="267"/>
      <c r="E1359" s="267"/>
      <c r="F1359" s="32" t="s">
        <v>1813</v>
      </c>
      <c r="G1359" s="269">
        <v>11.69</v>
      </c>
      <c r="H1359" s="268"/>
      <c r="I1359" s="27">
        <v>11.69</v>
      </c>
      <c r="J1359" s="269">
        <v>0.13</v>
      </c>
      <c r="K1359" s="268"/>
      <c r="L1359" s="268"/>
      <c r="M1359" s="268"/>
      <c r="N1359" s="268"/>
      <c r="O1359" s="268"/>
      <c r="P1359" s="175">
        <v>11.82</v>
      </c>
      <c r="Q1359" s="270"/>
      <c r="R1359" s="270"/>
      <c r="S1359" s="270"/>
      <c r="T1359" s="270"/>
      <c r="U1359" s="270"/>
    </row>
    <row r="1360" spans="1:21" hidden="1" x14ac:dyDescent="0.25">
      <c r="A1360" s="264" t="s">
        <v>783</v>
      </c>
      <c r="B1360" s="265"/>
      <c r="C1360" s="266" t="s">
        <v>1622</v>
      </c>
      <c r="D1360" s="267"/>
      <c r="E1360" s="267"/>
      <c r="F1360" s="32" t="s">
        <v>1813</v>
      </c>
      <c r="G1360" s="269">
        <v>11.69</v>
      </c>
      <c r="H1360" s="268"/>
      <c r="I1360" s="27">
        <v>11.69</v>
      </c>
      <c r="J1360" s="269">
        <v>0.13</v>
      </c>
      <c r="K1360" s="268"/>
      <c r="L1360" s="268"/>
      <c r="M1360" s="268"/>
      <c r="N1360" s="268"/>
      <c r="O1360" s="268"/>
      <c r="P1360" s="175">
        <v>11.82</v>
      </c>
      <c r="Q1360" s="270"/>
      <c r="R1360" s="270"/>
      <c r="S1360" s="270"/>
      <c r="T1360" s="270"/>
      <c r="U1360" s="270"/>
    </row>
    <row r="1361" spans="1:21" hidden="1" x14ac:dyDescent="0.25">
      <c r="A1361" s="264" t="s">
        <v>784</v>
      </c>
      <c r="B1361" s="265"/>
      <c r="C1361" s="266" t="s">
        <v>1623</v>
      </c>
      <c r="D1361" s="267"/>
      <c r="E1361" s="267"/>
      <c r="F1361" s="32" t="s">
        <v>1813</v>
      </c>
      <c r="G1361" s="269">
        <v>11.69</v>
      </c>
      <c r="H1361" s="268"/>
      <c r="I1361" s="27">
        <v>11.69</v>
      </c>
      <c r="J1361" s="269">
        <v>0.13</v>
      </c>
      <c r="K1361" s="268"/>
      <c r="L1361" s="268"/>
      <c r="M1361" s="268"/>
      <c r="N1361" s="268"/>
      <c r="O1361" s="268"/>
      <c r="P1361" s="175">
        <v>11.82</v>
      </c>
      <c r="Q1361" s="270"/>
      <c r="R1361" s="270"/>
      <c r="S1361" s="270"/>
      <c r="T1361" s="270"/>
      <c r="U1361" s="270"/>
    </row>
    <row r="1362" spans="1:21" hidden="1" x14ac:dyDescent="0.25">
      <c r="A1362" s="264" t="s">
        <v>785</v>
      </c>
      <c r="B1362" s="265"/>
      <c r="C1362" s="266" t="s">
        <v>1624</v>
      </c>
      <c r="D1362" s="267"/>
      <c r="E1362" s="267"/>
      <c r="F1362" s="32" t="s">
        <v>1813</v>
      </c>
      <c r="G1362" s="269">
        <v>4.79</v>
      </c>
      <c r="H1362" s="268"/>
      <c r="I1362" s="27">
        <v>4.79</v>
      </c>
      <c r="J1362" s="269">
        <v>0.13</v>
      </c>
      <c r="K1362" s="268"/>
      <c r="L1362" s="268"/>
      <c r="M1362" s="268"/>
      <c r="N1362" s="268"/>
      <c r="O1362" s="268"/>
      <c r="P1362" s="175">
        <v>4.92</v>
      </c>
      <c r="Q1362" s="270"/>
      <c r="R1362" s="270"/>
      <c r="S1362" s="270"/>
      <c r="T1362" s="270"/>
      <c r="U1362" s="270"/>
    </row>
    <row r="1363" spans="1:21" hidden="1" x14ac:dyDescent="0.25">
      <c r="A1363" s="264" t="s">
        <v>786</v>
      </c>
      <c r="B1363" s="265"/>
      <c r="C1363" s="266" t="s">
        <v>1625</v>
      </c>
      <c r="D1363" s="267"/>
      <c r="E1363" s="267"/>
      <c r="F1363" s="32" t="s">
        <v>1813</v>
      </c>
      <c r="G1363" s="269">
        <v>5.84</v>
      </c>
      <c r="H1363" s="268"/>
      <c r="I1363" s="27">
        <v>5.84</v>
      </c>
      <c r="J1363" s="269">
        <v>0.13</v>
      </c>
      <c r="K1363" s="268"/>
      <c r="L1363" s="268"/>
      <c r="M1363" s="268"/>
      <c r="N1363" s="268"/>
      <c r="O1363" s="268"/>
      <c r="P1363" s="175">
        <v>5.97</v>
      </c>
      <c r="Q1363" s="270"/>
      <c r="R1363" s="270"/>
      <c r="S1363" s="270"/>
      <c r="T1363" s="270"/>
      <c r="U1363" s="270"/>
    </row>
    <row r="1364" spans="1:21" hidden="1" x14ac:dyDescent="0.25">
      <c r="A1364" s="264" t="s">
        <v>787</v>
      </c>
      <c r="B1364" s="265"/>
      <c r="C1364" s="266" t="s">
        <v>1626</v>
      </c>
      <c r="D1364" s="267"/>
      <c r="E1364" s="267"/>
      <c r="F1364" s="32" t="s">
        <v>1813</v>
      </c>
      <c r="G1364" s="269">
        <v>5.84</v>
      </c>
      <c r="H1364" s="268"/>
      <c r="I1364" s="27">
        <v>5.84</v>
      </c>
      <c r="J1364" s="269">
        <v>0.13</v>
      </c>
      <c r="K1364" s="268"/>
      <c r="L1364" s="268"/>
      <c r="M1364" s="268"/>
      <c r="N1364" s="268"/>
      <c r="O1364" s="268"/>
      <c r="P1364" s="175">
        <v>5.97</v>
      </c>
      <c r="Q1364" s="270"/>
      <c r="R1364" s="270"/>
      <c r="S1364" s="270"/>
      <c r="T1364" s="270"/>
      <c r="U1364" s="270"/>
    </row>
    <row r="1365" spans="1:21" hidden="1" x14ac:dyDescent="0.25">
      <c r="A1365" s="273">
        <v>5</v>
      </c>
      <c r="B1365" s="274"/>
      <c r="C1365" s="275" t="s">
        <v>1627</v>
      </c>
      <c r="D1365" s="276"/>
      <c r="E1365" s="276"/>
      <c r="F1365" s="28"/>
      <c r="G1365" s="277"/>
      <c r="H1365" s="277"/>
      <c r="I1365" s="29"/>
      <c r="J1365" s="277"/>
      <c r="K1365" s="277"/>
      <c r="L1365" s="277"/>
      <c r="M1365" s="277"/>
      <c r="N1365" s="277"/>
      <c r="O1365" s="277"/>
      <c r="P1365" s="278"/>
      <c r="Q1365" s="278"/>
      <c r="R1365" s="278"/>
      <c r="S1365" s="278"/>
      <c r="T1365" s="278"/>
      <c r="U1365" s="278"/>
    </row>
    <row r="1366" spans="1:21" hidden="1" x14ac:dyDescent="0.25">
      <c r="A1366" s="264" t="s">
        <v>31</v>
      </c>
      <c r="B1366" s="265"/>
      <c r="C1366" s="266" t="s">
        <v>1628</v>
      </c>
      <c r="D1366" s="267"/>
      <c r="E1366" s="267"/>
      <c r="F1366" s="32" t="s">
        <v>1813</v>
      </c>
      <c r="G1366" s="269">
        <v>20.94</v>
      </c>
      <c r="H1366" s="268"/>
      <c r="I1366" s="27">
        <v>20.94</v>
      </c>
      <c r="J1366" s="269">
        <v>3.71</v>
      </c>
      <c r="K1366" s="268"/>
      <c r="L1366" s="268"/>
      <c r="M1366" s="268"/>
      <c r="N1366" s="268"/>
      <c r="O1366" s="268"/>
      <c r="P1366" s="175">
        <v>24.65</v>
      </c>
      <c r="Q1366" s="270"/>
      <c r="R1366" s="270"/>
      <c r="S1366" s="270"/>
      <c r="T1366" s="270"/>
      <c r="U1366" s="270"/>
    </row>
    <row r="1367" spans="1:21" hidden="1" x14ac:dyDescent="0.25">
      <c r="A1367" s="279" t="s">
        <v>788</v>
      </c>
      <c r="B1367" s="280"/>
      <c r="C1367" s="280"/>
      <c r="D1367" s="280"/>
      <c r="E1367" s="280"/>
      <c r="F1367" s="280"/>
      <c r="G1367" s="280"/>
      <c r="H1367" s="280"/>
      <c r="I1367" s="280"/>
      <c r="J1367" s="280"/>
      <c r="K1367" s="280"/>
      <c r="L1367" s="280"/>
      <c r="M1367" s="280"/>
      <c r="N1367" s="280"/>
      <c r="O1367" s="280"/>
      <c r="P1367" s="280"/>
      <c r="Q1367" s="280"/>
      <c r="R1367" s="280"/>
      <c r="S1367" s="280"/>
      <c r="T1367" s="280"/>
      <c r="U1367" s="280"/>
    </row>
    <row r="1368" spans="1:21" ht="22.5" hidden="1" x14ac:dyDescent="0.25">
      <c r="A1368" s="273">
        <v>1</v>
      </c>
      <c r="B1368" s="274"/>
      <c r="C1368" s="272"/>
      <c r="D1368" s="272"/>
      <c r="E1368" s="272"/>
      <c r="F1368" s="26" t="s">
        <v>1829</v>
      </c>
      <c r="G1368" s="269">
        <v>1.92</v>
      </c>
      <c r="H1368" s="268"/>
      <c r="I1368" s="27">
        <v>1.92</v>
      </c>
      <c r="J1368" s="269">
        <v>0.13</v>
      </c>
      <c r="K1368" s="268"/>
      <c r="L1368" s="268"/>
      <c r="M1368" s="268"/>
      <c r="N1368" s="268"/>
      <c r="O1368" s="268"/>
      <c r="P1368" s="175">
        <v>2.0499999999999998</v>
      </c>
      <c r="Q1368" s="270"/>
      <c r="R1368" s="270"/>
      <c r="S1368" s="270"/>
      <c r="T1368" s="270"/>
      <c r="U1368" s="270"/>
    </row>
    <row r="1369" spans="1:21" hidden="1" x14ac:dyDescent="0.25">
      <c r="A1369" s="279" t="s">
        <v>789</v>
      </c>
      <c r="B1369" s="280"/>
      <c r="C1369" s="280"/>
      <c r="D1369" s="280"/>
      <c r="E1369" s="280"/>
      <c r="F1369" s="280"/>
      <c r="G1369" s="280"/>
      <c r="H1369" s="280"/>
      <c r="I1369" s="280"/>
      <c r="J1369" s="280"/>
      <c r="K1369" s="280"/>
      <c r="L1369" s="280"/>
      <c r="M1369" s="280"/>
      <c r="N1369" s="280"/>
      <c r="O1369" s="280"/>
      <c r="P1369" s="280"/>
      <c r="Q1369" s="280"/>
      <c r="R1369" s="280"/>
      <c r="S1369" s="280"/>
      <c r="T1369" s="280"/>
      <c r="U1369" s="280"/>
    </row>
    <row r="1370" spans="1:21" hidden="1" x14ac:dyDescent="0.25">
      <c r="A1370" s="273">
        <v>1</v>
      </c>
      <c r="B1370" s="274"/>
      <c r="C1370" s="275" t="s">
        <v>1629</v>
      </c>
      <c r="D1370" s="276"/>
      <c r="E1370" s="276"/>
      <c r="F1370" s="28"/>
      <c r="G1370" s="277"/>
      <c r="H1370" s="277"/>
      <c r="I1370" s="29"/>
      <c r="J1370" s="277"/>
      <c r="K1370" s="277"/>
      <c r="L1370" s="277"/>
      <c r="M1370" s="277"/>
      <c r="N1370" s="277"/>
      <c r="O1370" s="277"/>
      <c r="P1370" s="278"/>
      <c r="Q1370" s="278"/>
      <c r="R1370" s="278"/>
      <c r="S1370" s="278"/>
      <c r="T1370" s="278"/>
      <c r="U1370" s="278"/>
    </row>
    <row r="1371" spans="1:21" hidden="1" x14ac:dyDescent="0.25">
      <c r="A1371" s="281" t="s">
        <v>53</v>
      </c>
      <c r="B1371" s="282"/>
      <c r="C1371" s="283" t="s">
        <v>1630</v>
      </c>
      <c r="D1371" s="284"/>
      <c r="E1371" s="284"/>
      <c r="F1371" s="30"/>
      <c r="G1371" s="268"/>
      <c r="H1371" s="268"/>
      <c r="I1371" s="31"/>
      <c r="J1371" s="268"/>
      <c r="K1371" s="268"/>
      <c r="L1371" s="268"/>
      <c r="M1371" s="268"/>
      <c r="N1371" s="268"/>
      <c r="O1371" s="268"/>
      <c r="P1371" s="270"/>
      <c r="Q1371" s="270"/>
      <c r="R1371" s="270"/>
      <c r="S1371" s="270"/>
      <c r="T1371" s="270"/>
      <c r="U1371" s="270"/>
    </row>
    <row r="1372" spans="1:21" ht="22.5" hidden="1" x14ac:dyDescent="0.25">
      <c r="A1372" s="264" t="s">
        <v>136</v>
      </c>
      <c r="B1372" s="265"/>
      <c r="C1372" s="266" t="s">
        <v>1631</v>
      </c>
      <c r="D1372" s="267"/>
      <c r="E1372" s="267"/>
      <c r="F1372" s="32" t="s">
        <v>1817</v>
      </c>
      <c r="G1372" s="269">
        <v>0.87</v>
      </c>
      <c r="H1372" s="268"/>
      <c r="I1372" s="27">
        <v>0.87</v>
      </c>
      <c r="J1372" s="269">
        <v>1.01</v>
      </c>
      <c r="K1372" s="268"/>
      <c r="L1372" s="268"/>
      <c r="M1372" s="268"/>
      <c r="N1372" s="268"/>
      <c r="O1372" s="268"/>
      <c r="P1372" s="175">
        <v>1.88</v>
      </c>
      <c r="Q1372" s="270"/>
      <c r="R1372" s="270"/>
      <c r="S1372" s="270"/>
      <c r="T1372" s="270"/>
      <c r="U1372" s="270"/>
    </row>
    <row r="1373" spans="1:21" ht="22.5" hidden="1" x14ac:dyDescent="0.25">
      <c r="A1373" s="264" t="s">
        <v>144</v>
      </c>
      <c r="B1373" s="265"/>
      <c r="C1373" s="266" t="s">
        <v>1632</v>
      </c>
      <c r="D1373" s="267"/>
      <c r="E1373" s="267"/>
      <c r="F1373" s="32" t="s">
        <v>1817</v>
      </c>
      <c r="G1373" s="269">
        <v>1.3</v>
      </c>
      <c r="H1373" s="268"/>
      <c r="I1373" s="27">
        <v>1.3</v>
      </c>
      <c r="J1373" s="269">
        <v>1.54</v>
      </c>
      <c r="K1373" s="268"/>
      <c r="L1373" s="268"/>
      <c r="M1373" s="268"/>
      <c r="N1373" s="268"/>
      <c r="O1373" s="268"/>
      <c r="P1373" s="175">
        <v>2.84</v>
      </c>
      <c r="Q1373" s="270"/>
      <c r="R1373" s="270"/>
      <c r="S1373" s="270"/>
      <c r="T1373" s="270"/>
      <c r="U1373" s="270"/>
    </row>
    <row r="1374" spans="1:21" ht="22.5" hidden="1" x14ac:dyDescent="0.25">
      <c r="A1374" s="264" t="s">
        <v>147</v>
      </c>
      <c r="B1374" s="265"/>
      <c r="C1374" s="266" t="s">
        <v>1633</v>
      </c>
      <c r="D1374" s="267"/>
      <c r="E1374" s="267"/>
      <c r="F1374" s="32" t="s">
        <v>1817</v>
      </c>
      <c r="G1374" s="269">
        <v>1.73</v>
      </c>
      <c r="H1374" s="268"/>
      <c r="I1374" s="27">
        <v>1.73</v>
      </c>
      <c r="J1374" s="269">
        <v>1.02</v>
      </c>
      <c r="K1374" s="268"/>
      <c r="L1374" s="268"/>
      <c r="M1374" s="268"/>
      <c r="N1374" s="268"/>
      <c r="O1374" s="268"/>
      <c r="P1374" s="175">
        <v>2.75</v>
      </c>
      <c r="Q1374" s="270"/>
      <c r="R1374" s="270"/>
      <c r="S1374" s="270"/>
      <c r="T1374" s="270"/>
      <c r="U1374" s="270"/>
    </row>
    <row r="1375" spans="1:21" ht="22.5" hidden="1" x14ac:dyDescent="0.25">
      <c r="A1375" s="264" t="s">
        <v>150</v>
      </c>
      <c r="B1375" s="265"/>
      <c r="C1375" s="266" t="s">
        <v>1634</v>
      </c>
      <c r="D1375" s="267"/>
      <c r="E1375" s="267"/>
      <c r="F1375" s="32" t="s">
        <v>1817</v>
      </c>
      <c r="G1375" s="269">
        <v>3.45</v>
      </c>
      <c r="H1375" s="268"/>
      <c r="I1375" s="27">
        <v>3.45</v>
      </c>
      <c r="J1375" s="269">
        <v>1.35</v>
      </c>
      <c r="K1375" s="268"/>
      <c r="L1375" s="268"/>
      <c r="M1375" s="268"/>
      <c r="N1375" s="268"/>
      <c r="O1375" s="268"/>
      <c r="P1375" s="175">
        <v>4.8</v>
      </c>
      <c r="Q1375" s="270"/>
      <c r="R1375" s="270"/>
      <c r="S1375" s="270"/>
      <c r="T1375" s="270"/>
      <c r="U1375" s="270"/>
    </row>
    <row r="1376" spans="1:21" ht="22.5" hidden="1" x14ac:dyDescent="0.25">
      <c r="A1376" s="264" t="s">
        <v>615</v>
      </c>
      <c r="B1376" s="265"/>
      <c r="C1376" s="266" t="s">
        <v>1635</v>
      </c>
      <c r="D1376" s="267"/>
      <c r="E1376" s="267"/>
      <c r="F1376" s="32" t="s">
        <v>1817</v>
      </c>
      <c r="G1376" s="269">
        <v>2.44</v>
      </c>
      <c r="H1376" s="268"/>
      <c r="I1376" s="27">
        <v>2.44</v>
      </c>
      <c r="J1376" s="269">
        <v>0.71</v>
      </c>
      <c r="K1376" s="268"/>
      <c r="L1376" s="268"/>
      <c r="M1376" s="268"/>
      <c r="N1376" s="268"/>
      <c r="O1376" s="268"/>
      <c r="P1376" s="175">
        <v>3.15</v>
      </c>
      <c r="Q1376" s="270"/>
      <c r="R1376" s="270"/>
      <c r="S1376" s="270"/>
      <c r="T1376" s="270"/>
      <c r="U1376" s="270"/>
    </row>
    <row r="1377" spans="1:21" ht="22.5" hidden="1" x14ac:dyDescent="0.25">
      <c r="A1377" s="264" t="s">
        <v>616</v>
      </c>
      <c r="B1377" s="265"/>
      <c r="C1377" s="266" t="s">
        <v>1636</v>
      </c>
      <c r="D1377" s="267"/>
      <c r="E1377" s="267"/>
      <c r="F1377" s="32" t="s">
        <v>1817</v>
      </c>
      <c r="G1377" s="269">
        <v>1.73</v>
      </c>
      <c r="H1377" s="268"/>
      <c r="I1377" s="27">
        <v>1.73</v>
      </c>
      <c r="J1377" s="269">
        <v>1.01</v>
      </c>
      <c r="K1377" s="268"/>
      <c r="L1377" s="268"/>
      <c r="M1377" s="268"/>
      <c r="N1377" s="268"/>
      <c r="O1377" s="268"/>
      <c r="P1377" s="175">
        <v>2.74</v>
      </c>
      <c r="Q1377" s="270"/>
      <c r="R1377" s="270"/>
      <c r="S1377" s="270"/>
      <c r="T1377" s="270"/>
      <c r="U1377" s="270"/>
    </row>
    <row r="1378" spans="1:21" ht="22.5" hidden="1" x14ac:dyDescent="0.25">
      <c r="A1378" s="264" t="s">
        <v>617</v>
      </c>
      <c r="B1378" s="265"/>
      <c r="C1378" s="266" t="s">
        <v>1637</v>
      </c>
      <c r="D1378" s="267"/>
      <c r="E1378" s="267"/>
      <c r="F1378" s="32" t="s">
        <v>1817</v>
      </c>
      <c r="G1378" s="269">
        <v>2.59</v>
      </c>
      <c r="H1378" s="268"/>
      <c r="I1378" s="27">
        <v>2.59</v>
      </c>
      <c r="J1378" s="269">
        <v>1.23</v>
      </c>
      <c r="K1378" s="268"/>
      <c r="L1378" s="268"/>
      <c r="M1378" s="268"/>
      <c r="N1378" s="268"/>
      <c r="O1378" s="268"/>
      <c r="P1378" s="175">
        <v>3.82</v>
      </c>
      <c r="Q1378" s="270"/>
      <c r="R1378" s="270"/>
      <c r="S1378" s="270"/>
      <c r="T1378" s="270"/>
      <c r="U1378" s="270"/>
    </row>
    <row r="1379" spans="1:21" ht="22.5" hidden="1" x14ac:dyDescent="0.25">
      <c r="A1379" s="264" t="s">
        <v>618</v>
      </c>
      <c r="B1379" s="265"/>
      <c r="C1379" s="266" t="s">
        <v>1638</v>
      </c>
      <c r="D1379" s="267"/>
      <c r="E1379" s="267"/>
      <c r="F1379" s="32" t="s">
        <v>1817</v>
      </c>
      <c r="G1379" s="269">
        <v>1.73</v>
      </c>
      <c r="H1379" s="268"/>
      <c r="I1379" s="27">
        <v>1.73</v>
      </c>
      <c r="J1379" s="269">
        <v>1.01</v>
      </c>
      <c r="K1379" s="268"/>
      <c r="L1379" s="268"/>
      <c r="M1379" s="268"/>
      <c r="N1379" s="268"/>
      <c r="O1379" s="268"/>
      <c r="P1379" s="175">
        <v>2.74</v>
      </c>
      <c r="Q1379" s="270"/>
      <c r="R1379" s="270"/>
      <c r="S1379" s="270"/>
      <c r="T1379" s="270"/>
      <c r="U1379" s="270"/>
    </row>
    <row r="1380" spans="1:21" ht="22.5" hidden="1" x14ac:dyDescent="0.25">
      <c r="A1380" s="264" t="s">
        <v>619</v>
      </c>
      <c r="B1380" s="265"/>
      <c r="C1380" s="266" t="s">
        <v>1639</v>
      </c>
      <c r="D1380" s="267"/>
      <c r="E1380" s="267"/>
      <c r="F1380" s="32" t="s">
        <v>1817</v>
      </c>
      <c r="G1380" s="269">
        <v>1.73</v>
      </c>
      <c r="H1380" s="268"/>
      <c r="I1380" s="27">
        <v>1.73</v>
      </c>
      <c r="J1380" s="269">
        <v>1.01</v>
      </c>
      <c r="K1380" s="268"/>
      <c r="L1380" s="268"/>
      <c r="M1380" s="268"/>
      <c r="N1380" s="268"/>
      <c r="O1380" s="268"/>
      <c r="P1380" s="175">
        <v>2.74</v>
      </c>
      <c r="Q1380" s="270"/>
      <c r="R1380" s="270"/>
      <c r="S1380" s="270"/>
      <c r="T1380" s="270"/>
      <c r="U1380" s="270"/>
    </row>
    <row r="1381" spans="1:21" ht="22.5" hidden="1" x14ac:dyDescent="0.25">
      <c r="A1381" s="264" t="s">
        <v>790</v>
      </c>
      <c r="B1381" s="265"/>
      <c r="C1381" s="266" t="s">
        <v>1640</v>
      </c>
      <c r="D1381" s="267"/>
      <c r="E1381" s="267"/>
      <c r="F1381" s="32" t="s">
        <v>1817</v>
      </c>
      <c r="G1381" s="269">
        <v>1.73</v>
      </c>
      <c r="H1381" s="268"/>
      <c r="I1381" s="27">
        <v>1.73</v>
      </c>
      <c r="J1381" s="269">
        <v>1.06</v>
      </c>
      <c r="K1381" s="268"/>
      <c r="L1381" s="268"/>
      <c r="M1381" s="268"/>
      <c r="N1381" s="268"/>
      <c r="O1381" s="268"/>
      <c r="P1381" s="175">
        <v>2.79</v>
      </c>
      <c r="Q1381" s="270"/>
      <c r="R1381" s="270"/>
      <c r="S1381" s="270"/>
      <c r="T1381" s="270"/>
      <c r="U1381" s="270"/>
    </row>
    <row r="1382" spans="1:21" ht="22.5" hidden="1" x14ac:dyDescent="0.25">
      <c r="A1382" s="264" t="s">
        <v>791</v>
      </c>
      <c r="B1382" s="265"/>
      <c r="C1382" s="266" t="s">
        <v>1641</v>
      </c>
      <c r="D1382" s="267"/>
      <c r="E1382" s="267"/>
      <c r="F1382" s="32" t="s">
        <v>1817</v>
      </c>
      <c r="G1382" s="269">
        <v>0.43</v>
      </c>
      <c r="H1382" s="268"/>
      <c r="I1382" s="27">
        <v>0.43</v>
      </c>
      <c r="J1382" s="269">
        <v>0.71</v>
      </c>
      <c r="K1382" s="268"/>
      <c r="L1382" s="268"/>
      <c r="M1382" s="268"/>
      <c r="N1382" s="268"/>
      <c r="O1382" s="268"/>
      <c r="P1382" s="175">
        <v>1.1399999999999999</v>
      </c>
      <c r="Q1382" s="270"/>
      <c r="R1382" s="270"/>
      <c r="S1382" s="270"/>
      <c r="T1382" s="270"/>
      <c r="U1382" s="270"/>
    </row>
    <row r="1383" spans="1:21" ht="22.5" hidden="1" x14ac:dyDescent="0.25">
      <c r="A1383" s="264" t="s">
        <v>792</v>
      </c>
      <c r="B1383" s="265"/>
      <c r="C1383" s="266" t="s">
        <v>1642</v>
      </c>
      <c r="D1383" s="267"/>
      <c r="E1383" s="267"/>
      <c r="F1383" s="32" t="s">
        <v>1817</v>
      </c>
      <c r="G1383" s="269">
        <v>1.3</v>
      </c>
      <c r="H1383" s="268"/>
      <c r="I1383" s="27">
        <v>1.3</v>
      </c>
      <c r="J1383" s="269">
        <v>0.71</v>
      </c>
      <c r="K1383" s="268"/>
      <c r="L1383" s="268"/>
      <c r="M1383" s="268"/>
      <c r="N1383" s="268"/>
      <c r="O1383" s="268"/>
      <c r="P1383" s="175">
        <v>2.0099999999999998</v>
      </c>
      <c r="Q1383" s="270"/>
      <c r="R1383" s="270"/>
      <c r="S1383" s="270"/>
      <c r="T1383" s="270"/>
      <c r="U1383" s="270"/>
    </row>
    <row r="1384" spans="1:21" ht="22.5" hidden="1" x14ac:dyDescent="0.25">
      <c r="A1384" s="264" t="s">
        <v>793</v>
      </c>
      <c r="B1384" s="265"/>
      <c r="C1384" s="266" t="s">
        <v>1643</v>
      </c>
      <c r="D1384" s="267"/>
      <c r="E1384" s="267"/>
      <c r="F1384" s="32" t="s">
        <v>1817</v>
      </c>
      <c r="G1384" s="269">
        <v>0.87</v>
      </c>
      <c r="H1384" s="268"/>
      <c r="I1384" s="27">
        <v>0.87</v>
      </c>
      <c r="J1384" s="269">
        <v>0.71</v>
      </c>
      <c r="K1384" s="268"/>
      <c r="L1384" s="268"/>
      <c r="M1384" s="268"/>
      <c r="N1384" s="268"/>
      <c r="O1384" s="268"/>
      <c r="P1384" s="175">
        <v>1.58</v>
      </c>
      <c r="Q1384" s="270"/>
      <c r="R1384" s="270"/>
      <c r="S1384" s="270"/>
      <c r="T1384" s="270"/>
      <c r="U1384" s="270"/>
    </row>
    <row r="1385" spans="1:21" ht="22.5" hidden="1" x14ac:dyDescent="0.25">
      <c r="A1385" s="264" t="s">
        <v>794</v>
      </c>
      <c r="B1385" s="265"/>
      <c r="C1385" s="266" t="s">
        <v>1644</v>
      </c>
      <c r="D1385" s="267"/>
      <c r="E1385" s="267"/>
      <c r="F1385" s="32" t="s">
        <v>1817</v>
      </c>
      <c r="G1385" s="269">
        <v>0.87</v>
      </c>
      <c r="H1385" s="268"/>
      <c r="I1385" s="27">
        <v>0.87</v>
      </c>
      <c r="J1385" s="269">
        <v>0.71</v>
      </c>
      <c r="K1385" s="268"/>
      <c r="L1385" s="268"/>
      <c r="M1385" s="268"/>
      <c r="N1385" s="268"/>
      <c r="O1385" s="268"/>
      <c r="P1385" s="175">
        <v>1.58</v>
      </c>
      <c r="Q1385" s="270"/>
      <c r="R1385" s="270"/>
      <c r="S1385" s="270"/>
      <c r="T1385" s="270"/>
      <c r="U1385" s="270"/>
    </row>
    <row r="1386" spans="1:21" ht="22.5" hidden="1" x14ac:dyDescent="0.25">
      <c r="A1386" s="264" t="s">
        <v>795</v>
      </c>
      <c r="B1386" s="265"/>
      <c r="C1386" s="266" t="s">
        <v>1645</v>
      </c>
      <c r="D1386" s="267"/>
      <c r="E1386" s="267"/>
      <c r="F1386" s="32" t="s">
        <v>1817</v>
      </c>
      <c r="G1386" s="269">
        <v>0.87</v>
      </c>
      <c r="H1386" s="268"/>
      <c r="I1386" s="27">
        <v>0.87</v>
      </c>
      <c r="J1386" s="269">
        <v>0.71</v>
      </c>
      <c r="K1386" s="268"/>
      <c r="L1386" s="268"/>
      <c r="M1386" s="268"/>
      <c r="N1386" s="268"/>
      <c r="O1386" s="268"/>
      <c r="P1386" s="175">
        <v>1.58</v>
      </c>
      <c r="Q1386" s="270"/>
      <c r="R1386" s="270"/>
      <c r="S1386" s="270"/>
      <c r="T1386" s="270"/>
      <c r="U1386" s="270"/>
    </row>
    <row r="1387" spans="1:21" ht="22.5" hidden="1" x14ac:dyDescent="0.25">
      <c r="A1387" s="264" t="s">
        <v>796</v>
      </c>
      <c r="B1387" s="265"/>
      <c r="C1387" s="266" t="s">
        <v>1646</v>
      </c>
      <c r="D1387" s="267"/>
      <c r="E1387" s="267"/>
      <c r="F1387" s="32" t="s">
        <v>1817</v>
      </c>
      <c r="G1387" s="269">
        <v>1.3</v>
      </c>
      <c r="H1387" s="268"/>
      <c r="I1387" s="27">
        <v>1.3</v>
      </c>
      <c r="J1387" s="269">
        <v>0.71</v>
      </c>
      <c r="K1387" s="268"/>
      <c r="L1387" s="268"/>
      <c r="M1387" s="268"/>
      <c r="N1387" s="268"/>
      <c r="O1387" s="268"/>
      <c r="P1387" s="175">
        <v>2.0099999999999998</v>
      </c>
      <c r="Q1387" s="270"/>
      <c r="R1387" s="270"/>
      <c r="S1387" s="270"/>
      <c r="T1387" s="270"/>
      <c r="U1387" s="270"/>
    </row>
    <row r="1388" spans="1:21" ht="22.5" hidden="1" x14ac:dyDescent="0.25">
      <c r="A1388" s="264" t="s">
        <v>797</v>
      </c>
      <c r="B1388" s="265"/>
      <c r="C1388" s="266" t="s">
        <v>1647</v>
      </c>
      <c r="D1388" s="267"/>
      <c r="E1388" s="267"/>
      <c r="F1388" s="32" t="s">
        <v>1817</v>
      </c>
      <c r="G1388" s="269">
        <v>0.87</v>
      </c>
      <c r="H1388" s="268"/>
      <c r="I1388" s="27">
        <v>0.87</v>
      </c>
      <c r="J1388" s="269">
        <v>0.71</v>
      </c>
      <c r="K1388" s="268"/>
      <c r="L1388" s="268"/>
      <c r="M1388" s="268"/>
      <c r="N1388" s="268"/>
      <c r="O1388" s="268"/>
      <c r="P1388" s="175">
        <v>1.58</v>
      </c>
      <c r="Q1388" s="270"/>
      <c r="R1388" s="270"/>
      <c r="S1388" s="270"/>
      <c r="T1388" s="270"/>
      <c r="U1388" s="270"/>
    </row>
    <row r="1389" spans="1:21" ht="22.5" hidden="1" x14ac:dyDescent="0.25">
      <c r="A1389" s="264" t="s">
        <v>798</v>
      </c>
      <c r="B1389" s="265"/>
      <c r="C1389" s="266" t="s">
        <v>1648</v>
      </c>
      <c r="D1389" s="267"/>
      <c r="E1389" s="267"/>
      <c r="F1389" s="32" t="s">
        <v>1817</v>
      </c>
      <c r="G1389" s="269">
        <v>1.92</v>
      </c>
      <c r="H1389" s="268"/>
      <c r="I1389" s="27">
        <v>1.92</v>
      </c>
      <c r="J1389" s="269">
        <v>0.71</v>
      </c>
      <c r="K1389" s="268"/>
      <c r="L1389" s="268"/>
      <c r="M1389" s="268"/>
      <c r="N1389" s="268"/>
      <c r="O1389" s="268"/>
      <c r="P1389" s="175">
        <v>2.63</v>
      </c>
      <c r="Q1389" s="270"/>
      <c r="R1389" s="270"/>
      <c r="S1389" s="270"/>
      <c r="T1389" s="270"/>
      <c r="U1389" s="270"/>
    </row>
    <row r="1390" spans="1:21" hidden="1" x14ac:dyDescent="0.25">
      <c r="A1390" s="281" t="s">
        <v>54</v>
      </c>
      <c r="B1390" s="282"/>
      <c r="C1390" s="283" t="s">
        <v>1649</v>
      </c>
      <c r="D1390" s="284"/>
      <c r="E1390" s="284"/>
      <c r="F1390" s="30"/>
      <c r="G1390" s="268"/>
      <c r="H1390" s="268"/>
      <c r="I1390" s="31"/>
      <c r="J1390" s="268"/>
      <c r="K1390" s="268"/>
      <c r="L1390" s="268"/>
      <c r="M1390" s="268"/>
      <c r="N1390" s="268"/>
      <c r="O1390" s="268"/>
      <c r="P1390" s="270"/>
      <c r="Q1390" s="270"/>
      <c r="R1390" s="270"/>
      <c r="S1390" s="270"/>
      <c r="T1390" s="270"/>
      <c r="U1390" s="270"/>
    </row>
    <row r="1391" spans="1:21" ht="22.5" hidden="1" x14ac:dyDescent="0.25">
      <c r="A1391" s="264" t="s">
        <v>153</v>
      </c>
      <c r="B1391" s="265"/>
      <c r="C1391" s="266" t="s">
        <v>1650</v>
      </c>
      <c r="D1391" s="267"/>
      <c r="E1391" s="267"/>
      <c r="F1391" s="32" t="s">
        <v>1817</v>
      </c>
      <c r="G1391" s="269">
        <v>0.86</v>
      </c>
      <c r="H1391" s="268"/>
      <c r="I1391" s="27">
        <v>0.86</v>
      </c>
      <c r="J1391" s="269">
        <v>0.71</v>
      </c>
      <c r="K1391" s="268"/>
      <c r="L1391" s="268"/>
      <c r="M1391" s="268"/>
      <c r="N1391" s="268"/>
      <c r="O1391" s="268"/>
      <c r="P1391" s="175">
        <v>1.57</v>
      </c>
      <c r="Q1391" s="270"/>
      <c r="R1391" s="270"/>
      <c r="S1391" s="270"/>
      <c r="T1391" s="270"/>
      <c r="U1391" s="270"/>
    </row>
    <row r="1392" spans="1:21" ht="22.5" hidden="1" x14ac:dyDescent="0.25">
      <c r="A1392" s="264" t="s">
        <v>432</v>
      </c>
      <c r="B1392" s="265"/>
      <c r="C1392" s="266" t="s">
        <v>1651</v>
      </c>
      <c r="D1392" s="267"/>
      <c r="E1392" s="267"/>
      <c r="F1392" s="32" t="s">
        <v>1817</v>
      </c>
      <c r="G1392" s="269">
        <v>0.87</v>
      </c>
      <c r="H1392" s="268"/>
      <c r="I1392" s="27">
        <v>0.87</v>
      </c>
      <c r="J1392" s="269">
        <v>0.71</v>
      </c>
      <c r="K1392" s="268"/>
      <c r="L1392" s="268"/>
      <c r="M1392" s="268"/>
      <c r="N1392" s="268"/>
      <c r="O1392" s="268"/>
      <c r="P1392" s="175">
        <v>1.58</v>
      </c>
      <c r="Q1392" s="270"/>
      <c r="R1392" s="270"/>
      <c r="S1392" s="270"/>
      <c r="T1392" s="270"/>
      <c r="U1392" s="270"/>
    </row>
    <row r="1393" spans="1:21" ht="22.5" hidden="1" x14ac:dyDescent="0.25">
      <c r="A1393" s="264" t="s">
        <v>620</v>
      </c>
      <c r="B1393" s="265"/>
      <c r="C1393" s="266" t="s">
        <v>1652</v>
      </c>
      <c r="D1393" s="267"/>
      <c r="E1393" s="267"/>
      <c r="F1393" s="32" t="s">
        <v>1817</v>
      </c>
      <c r="G1393" s="269">
        <v>0.87</v>
      </c>
      <c r="H1393" s="268"/>
      <c r="I1393" s="27">
        <v>0.87</v>
      </c>
      <c r="J1393" s="269">
        <v>0.71</v>
      </c>
      <c r="K1393" s="268"/>
      <c r="L1393" s="268"/>
      <c r="M1393" s="268"/>
      <c r="N1393" s="268"/>
      <c r="O1393" s="268"/>
      <c r="P1393" s="175">
        <v>1.58</v>
      </c>
      <c r="Q1393" s="270"/>
      <c r="R1393" s="270"/>
      <c r="S1393" s="270"/>
      <c r="T1393" s="270"/>
      <c r="U1393" s="270"/>
    </row>
    <row r="1394" spans="1:21" ht="22.5" hidden="1" x14ac:dyDescent="0.25">
      <c r="A1394" s="264" t="s">
        <v>621</v>
      </c>
      <c r="B1394" s="265"/>
      <c r="C1394" s="266" t="s">
        <v>1653</v>
      </c>
      <c r="D1394" s="267"/>
      <c r="E1394" s="267"/>
      <c r="F1394" s="32" t="s">
        <v>1817</v>
      </c>
      <c r="G1394" s="269">
        <v>0.9</v>
      </c>
      <c r="H1394" s="268"/>
      <c r="I1394" s="27">
        <v>0.9</v>
      </c>
      <c r="J1394" s="269">
        <v>0.71</v>
      </c>
      <c r="K1394" s="268"/>
      <c r="L1394" s="268"/>
      <c r="M1394" s="268"/>
      <c r="N1394" s="268"/>
      <c r="O1394" s="268"/>
      <c r="P1394" s="175">
        <v>1.61</v>
      </c>
      <c r="Q1394" s="270"/>
      <c r="R1394" s="270"/>
      <c r="S1394" s="270"/>
      <c r="T1394" s="270"/>
      <c r="U1394" s="270"/>
    </row>
    <row r="1395" spans="1:21" ht="22.5" hidden="1" x14ac:dyDescent="0.25">
      <c r="A1395" s="264" t="s">
        <v>799</v>
      </c>
      <c r="B1395" s="265"/>
      <c r="C1395" s="266" t="s">
        <v>1654</v>
      </c>
      <c r="D1395" s="267"/>
      <c r="E1395" s="267"/>
      <c r="F1395" s="32" t="s">
        <v>1817</v>
      </c>
      <c r="G1395" s="269">
        <v>1.8</v>
      </c>
      <c r="H1395" s="268"/>
      <c r="I1395" s="27">
        <v>1.8</v>
      </c>
      <c r="J1395" s="269">
        <v>0.71</v>
      </c>
      <c r="K1395" s="268"/>
      <c r="L1395" s="268"/>
      <c r="M1395" s="268"/>
      <c r="N1395" s="268"/>
      <c r="O1395" s="268"/>
      <c r="P1395" s="175">
        <v>2.5099999999999998</v>
      </c>
      <c r="Q1395" s="270"/>
      <c r="R1395" s="270"/>
      <c r="S1395" s="270"/>
      <c r="T1395" s="270"/>
      <c r="U1395" s="270"/>
    </row>
    <row r="1396" spans="1:21" ht="22.5" hidden="1" x14ac:dyDescent="0.25">
      <c r="A1396" s="264" t="s">
        <v>800</v>
      </c>
      <c r="B1396" s="265"/>
      <c r="C1396" s="266" t="s">
        <v>1655</v>
      </c>
      <c r="D1396" s="267"/>
      <c r="E1396" s="267"/>
      <c r="F1396" s="32" t="s">
        <v>1817</v>
      </c>
      <c r="G1396" s="269">
        <v>2.08</v>
      </c>
      <c r="H1396" s="268"/>
      <c r="I1396" s="27">
        <v>2.08</v>
      </c>
      <c r="J1396" s="269">
        <v>0.71</v>
      </c>
      <c r="K1396" s="268"/>
      <c r="L1396" s="268"/>
      <c r="M1396" s="268"/>
      <c r="N1396" s="268"/>
      <c r="O1396" s="268"/>
      <c r="P1396" s="175">
        <v>2.79</v>
      </c>
      <c r="Q1396" s="270"/>
      <c r="R1396" s="270"/>
      <c r="S1396" s="270"/>
      <c r="T1396" s="270"/>
      <c r="U1396" s="270"/>
    </row>
    <row r="1397" spans="1:21" hidden="1" x14ac:dyDescent="0.25">
      <c r="A1397" s="281" t="s">
        <v>55</v>
      </c>
      <c r="B1397" s="282"/>
      <c r="C1397" s="283" t="s">
        <v>1656</v>
      </c>
      <c r="D1397" s="284"/>
      <c r="E1397" s="284"/>
      <c r="F1397" s="30"/>
      <c r="G1397" s="268"/>
      <c r="H1397" s="268"/>
      <c r="I1397" s="31"/>
      <c r="J1397" s="268"/>
      <c r="K1397" s="268"/>
      <c r="L1397" s="268"/>
      <c r="M1397" s="268"/>
      <c r="N1397" s="268"/>
      <c r="O1397" s="268"/>
      <c r="P1397" s="270"/>
      <c r="Q1397" s="270"/>
      <c r="R1397" s="270"/>
      <c r="S1397" s="270"/>
      <c r="T1397" s="270"/>
      <c r="U1397" s="270"/>
    </row>
    <row r="1398" spans="1:21" ht="22.5" hidden="1" x14ac:dyDescent="0.25">
      <c r="A1398" s="264" t="s">
        <v>157</v>
      </c>
      <c r="B1398" s="265"/>
      <c r="C1398" s="266" t="s">
        <v>1657</v>
      </c>
      <c r="D1398" s="267"/>
      <c r="E1398" s="267"/>
      <c r="F1398" s="32" t="s">
        <v>1817</v>
      </c>
      <c r="G1398" s="269">
        <v>1.73</v>
      </c>
      <c r="H1398" s="268"/>
      <c r="I1398" s="27">
        <v>1.73</v>
      </c>
      <c r="J1398" s="269">
        <v>0.78</v>
      </c>
      <c r="K1398" s="268"/>
      <c r="L1398" s="268"/>
      <c r="M1398" s="268"/>
      <c r="N1398" s="268"/>
      <c r="O1398" s="268"/>
      <c r="P1398" s="175">
        <v>2.5099999999999998</v>
      </c>
      <c r="Q1398" s="270"/>
      <c r="R1398" s="270"/>
      <c r="S1398" s="270"/>
      <c r="T1398" s="270"/>
      <c r="U1398" s="270"/>
    </row>
    <row r="1399" spans="1:21" ht="22.5" hidden="1" x14ac:dyDescent="0.25">
      <c r="A1399" s="264" t="s">
        <v>160</v>
      </c>
      <c r="B1399" s="265"/>
      <c r="C1399" s="266" t="s">
        <v>1658</v>
      </c>
      <c r="D1399" s="267"/>
      <c r="E1399" s="267"/>
      <c r="F1399" s="32" t="s">
        <v>1817</v>
      </c>
      <c r="G1399" s="269">
        <v>1.73</v>
      </c>
      <c r="H1399" s="268"/>
      <c r="I1399" s="27">
        <v>1.73</v>
      </c>
      <c r="J1399" s="269">
        <v>0.78</v>
      </c>
      <c r="K1399" s="268"/>
      <c r="L1399" s="268"/>
      <c r="M1399" s="268"/>
      <c r="N1399" s="268"/>
      <c r="O1399" s="268"/>
      <c r="P1399" s="175">
        <v>2.5099999999999998</v>
      </c>
      <c r="Q1399" s="270"/>
      <c r="R1399" s="270"/>
      <c r="S1399" s="270"/>
      <c r="T1399" s="270"/>
      <c r="U1399" s="270"/>
    </row>
    <row r="1400" spans="1:21" ht="22.5" hidden="1" x14ac:dyDescent="0.25">
      <c r="A1400" s="264" t="s">
        <v>163</v>
      </c>
      <c r="B1400" s="265"/>
      <c r="C1400" s="266" t="s">
        <v>1659</v>
      </c>
      <c r="D1400" s="267"/>
      <c r="E1400" s="267"/>
      <c r="F1400" s="32" t="s">
        <v>1817</v>
      </c>
      <c r="G1400" s="269">
        <v>2.04</v>
      </c>
      <c r="H1400" s="268"/>
      <c r="I1400" s="27">
        <v>2.04</v>
      </c>
      <c r="J1400" s="269">
        <v>0.71</v>
      </c>
      <c r="K1400" s="268"/>
      <c r="L1400" s="268"/>
      <c r="M1400" s="268"/>
      <c r="N1400" s="268"/>
      <c r="O1400" s="268"/>
      <c r="P1400" s="175">
        <v>2.75</v>
      </c>
      <c r="Q1400" s="270"/>
      <c r="R1400" s="270"/>
      <c r="S1400" s="270"/>
      <c r="T1400" s="270"/>
      <c r="U1400" s="270"/>
    </row>
    <row r="1401" spans="1:21" hidden="1" x14ac:dyDescent="0.25">
      <c r="A1401" s="281" t="s">
        <v>56</v>
      </c>
      <c r="B1401" s="282"/>
      <c r="C1401" s="283" t="s">
        <v>1660</v>
      </c>
      <c r="D1401" s="284"/>
      <c r="E1401" s="284"/>
      <c r="F1401" s="30"/>
      <c r="G1401" s="268"/>
      <c r="H1401" s="268"/>
      <c r="I1401" s="31"/>
      <c r="J1401" s="268"/>
      <c r="K1401" s="268"/>
      <c r="L1401" s="268"/>
      <c r="M1401" s="268"/>
      <c r="N1401" s="268"/>
      <c r="O1401" s="268"/>
      <c r="P1401" s="270"/>
      <c r="Q1401" s="270"/>
      <c r="R1401" s="270"/>
      <c r="S1401" s="270"/>
      <c r="T1401" s="270"/>
      <c r="U1401" s="270"/>
    </row>
    <row r="1402" spans="1:21" ht="22.5" hidden="1" x14ac:dyDescent="0.25">
      <c r="A1402" s="264" t="s">
        <v>178</v>
      </c>
      <c r="B1402" s="265"/>
      <c r="C1402" s="266" t="s">
        <v>1661</v>
      </c>
      <c r="D1402" s="267"/>
      <c r="E1402" s="267"/>
      <c r="F1402" s="32" t="s">
        <v>1817</v>
      </c>
      <c r="G1402" s="269">
        <v>0.86</v>
      </c>
      <c r="H1402" s="268"/>
      <c r="I1402" s="27">
        <v>0.86</v>
      </c>
      <c r="J1402" s="269">
        <v>0.96</v>
      </c>
      <c r="K1402" s="268"/>
      <c r="L1402" s="268"/>
      <c r="M1402" s="268"/>
      <c r="N1402" s="268"/>
      <c r="O1402" s="268"/>
      <c r="P1402" s="175">
        <v>1.82</v>
      </c>
      <c r="Q1402" s="270"/>
      <c r="R1402" s="270"/>
      <c r="S1402" s="270"/>
      <c r="T1402" s="270"/>
      <c r="U1402" s="270"/>
    </row>
    <row r="1403" spans="1:21" hidden="1" x14ac:dyDescent="0.25">
      <c r="A1403" s="281" t="s">
        <v>57</v>
      </c>
      <c r="B1403" s="282"/>
      <c r="C1403" s="283" t="s">
        <v>1662</v>
      </c>
      <c r="D1403" s="284"/>
      <c r="E1403" s="284"/>
      <c r="F1403" s="30"/>
      <c r="G1403" s="268"/>
      <c r="H1403" s="268"/>
      <c r="I1403" s="31"/>
      <c r="J1403" s="268"/>
      <c r="K1403" s="268"/>
      <c r="L1403" s="268"/>
      <c r="M1403" s="268"/>
      <c r="N1403" s="268"/>
      <c r="O1403" s="268"/>
      <c r="P1403" s="270"/>
      <c r="Q1403" s="270"/>
      <c r="R1403" s="270"/>
      <c r="S1403" s="270"/>
      <c r="T1403" s="270"/>
      <c r="U1403" s="270"/>
    </row>
    <row r="1404" spans="1:21" ht="22.5" hidden="1" x14ac:dyDescent="0.25">
      <c r="A1404" s="264" t="s">
        <v>181</v>
      </c>
      <c r="B1404" s="265"/>
      <c r="C1404" s="266" t="s">
        <v>1663</v>
      </c>
      <c r="D1404" s="267"/>
      <c r="E1404" s="267"/>
      <c r="F1404" s="32" t="s">
        <v>1817</v>
      </c>
      <c r="G1404" s="269">
        <v>1.46</v>
      </c>
      <c r="H1404" s="268"/>
      <c r="I1404" s="27">
        <v>1.46</v>
      </c>
      <c r="J1404" s="269">
        <v>0.05</v>
      </c>
      <c r="K1404" s="268"/>
      <c r="L1404" s="268"/>
      <c r="M1404" s="268"/>
      <c r="N1404" s="268"/>
      <c r="O1404" s="268"/>
      <c r="P1404" s="175">
        <v>1.51</v>
      </c>
      <c r="Q1404" s="270"/>
      <c r="R1404" s="270"/>
      <c r="S1404" s="270"/>
      <c r="T1404" s="270"/>
      <c r="U1404" s="270"/>
    </row>
    <row r="1405" spans="1:21" ht="22.5" hidden="1" x14ac:dyDescent="0.25">
      <c r="A1405" s="264" t="s">
        <v>439</v>
      </c>
      <c r="B1405" s="265"/>
      <c r="C1405" s="266" t="s">
        <v>1664</v>
      </c>
      <c r="D1405" s="267"/>
      <c r="E1405" s="267"/>
      <c r="F1405" s="32" t="s">
        <v>1817</v>
      </c>
      <c r="G1405" s="269">
        <v>1.46</v>
      </c>
      <c r="H1405" s="268"/>
      <c r="I1405" s="27">
        <v>1.46</v>
      </c>
      <c r="J1405" s="269">
        <v>7.0000000000000007E-2</v>
      </c>
      <c r="K1405" s="268"/>
      <c r="L1405" s="268"/>
      <c r="M1405" s="268"/>
      <c r="N1405" s="268"/>
      <c r="O1405" s="268"/>
      <c r="P1405" s="175">
        <v>1.53</v>
      </c>
      <c r="Q1405" s="270"/>
      <c r="R1405" s="270"/>
      <c r="S1405" s="270"/>
      <c r="T1405" s="270"/>
      <c r="U1405" s="270"/>
    </row>
    <row r="1406" spans="1:21" ht="22.5" hidden="1" x14ac:dyDescent="0.25">
      <c r="A1406" s="264" t="s">
        <v>801</v>
      </c>
      <c r="B1406" s="265"/>
      <c r="C1406" s="266" t="s">
        <v>1665</v>
      </c>
      <c r="D1406" s="267"/>
      <c r="E1406" s="267"/>
      <c r="F1406" s="32" t="s">
        <v>1817</v>
      </c>
      <c r="G1406" s="269">
        <v>2.59</v>
      </c>
      <c r="H1406" s="268"/>
      <c r="I1406" s="27">
        <v>2.59</v>
      </c>
      <c r="J1406" s="269">
        <v>7.0000000000000007E-2</v>
      </c>
      <c r="K1406" s="268"/>
      <c r="L1406" s="268"/>
      <c r="M1406" s="268"/>
      <c r="N1406" s="268"/>
      <c r="O1406" s="268"/>
      <c r="P1406" s="175">
        <v>2.66</v>
      </c>
      <c r="Q1406" s="270"/>
      <c r="R1406" s="270"/>
      <c r="S1406" s="270"/>
      <c r="T1406" s="270"/>
      <c r="U1406" s="270"/>
    </row>
    <row r="1407" spans="1:21" ht="22.5" hidden="1" x14ac:dyDescent="0.25">
      <c r="A1407" s="264" t="s">
        <v>802</v>
      </c>
      <c r="B1407" s="265"/>
      <c r="C1407" s="266" t="s">
        <v>1666</v>
      </c>
      <c r="D1407" s="267"/>
      <c r="E1407" s="267"/>
      <c r="F1407" s="32" t="s">
        <v>1817</v>
      </c>
      <c r="G1407" s="269">
        <v>1.46</v>
      </c>
      <c r="H1407" s="268"/>
      <c r="I1407" s="27">
        <v>1.46</v>
      </c>
      <c r="J1407" s="269">
        <v>7.0000000000000007E-2</v>
      </c>
      <c r="K1407" s="268"/>
      <c r="L1407" s="268"/>
      <c r="M1407" s="268"/>
      <c r="N1407" s="268"/>
      <c r="O1407" s="268"/>
      <c r="P1407" s="175">
        <v>1.53</v>
      </c>
      <c r="Q1407" s="270"/>
      <c r="R1407" s="270"/>
      <c r="S1407" s="270"/>
      <c r="T1407" s="270"/>
      <c r="U1407" s="270"/>
    </row>
    <row r="1408" spans="1:21" hidden="1" x14ac:dyDescent="0.25">
      <c r="A1408" s="279" t="s">
        <v>803</v>
      </c>
      <c r="B1408" s="280"/>
      <c r="C1408" s="280"/>
      <c r="D1408" s="280"/>
      <c r="E1408" s="280"/>
      <c r="F1408" s="280"/>
      <c r="G1408" s="280"/>
      <c r="H1408" s="280"/>
      <c r="I1408" s="280"/>
      <c r="J1408" s="280"/>
      <c r="K1408" s="280"/>
      <c r="L1408" s="280"/>
      <c r="M1408" s="280"/>
      <c r="N1408" s="280"/>
      <c r="O1408" s="280"/>
      <c r="P1408" s="280"/>
      <c r="Q1408" s="280"/>
      <c r="R1408" s="280"/>
      <c r="S1408" s="280"/>
      <c r="T1408" s="280"/>
      <c r="U1408" s="280"/>
    </row>
    <row r="1409" spans="1:21" hidden="1" x14ac:dyDescent="0.25">
      <c r="A1409" s="273">
        <v>1</v>
      </c>
      <c r="B1409" s="274"/>
      <c r="C1409" s="275" t="s">
        <v>1667</v>
      </c>
      <c r="D1409" s="276"/>
      <c r="E1409" s="276"/>
      <c r="F1409" s="28"/>
      <c r="G1409" s="277"/>
      <c r="H1409" s="277"/>
      <c r="I1409" s="29"/>
      <c r="J1409" s="277"/>
      <c r="K1409" s="277"/>
      <c r="L1409" s="277"/>
      <c r="M1409" s="277"/>
      <c r="N1409" s="277"/>
      <c r="O1409" s="277"/>
      <c r="P1409" s="278"/>
      <c r="Q1409" s="278"/>
      <c r="R1409" s="278"/>
      <c r="S1409" s="278"/>
      <c r="T1409" s="278"/>
      <c r="U1409" s="278"/>
    </row>
    <row r="1410" spans="1:21" hidden="1" x14ac:dyDescent="0.25">
      <c r="A1410" s="264" t="s">
        <v>53</v>
      </c>
      <c r="B1410" s="265"/>
      <c r="C1410" s="271" t="s">
        <v>1668</v>
      </c>
      <c r="D1410" s="272"/>
      <c r="E1410" s="272"/>
      <c r="F1410" s="30"/>
      <c r="G1410" s="268"/>
      <c r="H1410" s="268"/>
      <c r="I1410" s="31"/>
      <c r="J1410" s="268"/>
      <c r="K1410" s="268"/>
      <c r="L1410" s="268"/>
      <c r="M1410" s="268"/>
      <c r="N1410" s="268"/>
      <c r="O1410" s="268"/>
      <c r="P1410" s="270"/>
      <c r="Q1410" s="270"/>
      <c r="R1410" s="270"/>
      <c r="S1410" s="270"/>
      <c r="T1410" s="270"/>
      <c r="U1410" s="270"/>
    </row>
    <row r="1411" spans="1:21" hidden="1" x14ac:dyDescent="0.25">
      <c r="A1411" s="264" t="s">
        <v>136</v>
      </c>
      <c r="B1411" s="265"/>
      <c r="C1411" s="266" t="s">
        <v>1669</v>
      </c>
      <c r="D1411" s="267"/>
      <c r="E1411" s="267"/>
      <c r="F1411" s="32" t="s">
        <v>1813</v>
      </c>
      <c r="G1411" s="269">
        <v>2.44</v>
      </c>
      <c r="H1411" s="268"/>
      <c r="I1411" s="27">
        <v>2.44</v>
      </c>
      <c r="J1411" s="268"/>
      <c r="K1411" s="268"/>
      <c r="L1411" s="268"/>
      <c r="M1411" s="268"/>
      <c r="N1411" s="268"/>
      <c r="O1411" s="268"/>
      <c r="P1411" s="175">
        <v>2.44</v>
      </c>
      <c r="Q1411" s="270"/>
      <c r="R1411" s="270"/>
      <c r="S1411" s="270"/>
      <c r="T1411" s="270"/>
      <c r="U1411" s="270"/>
    </row>
    <row r="1412" spans="1:21" hidden="1" x14ac:dyDescent="0.25">
      <c r="A1412" s="264" t="s">
        <v>144</v>
      </c>
      <c r="B1412" s="265"/>
      <c r="C1412" s="266" t="s">
        <v>1670</v>
      </c>
      <c r="D1412" s="267"/>
      <c r="E1412" s="267"/>
      <c r="F1412" s="32" t="s">
        <v>1813</v>
      </c>
      <c r="G1412" s="269">
        <v>5.13</v>
      </c>
      <c r="H1412" s="268"/>
      <c r="I1412" s="27">
        <v>5.13</v>
      </c>
      <c r="J1412" s="268"/>
      <c r="K1412" s="268"/>
      <c r="L1412" s="268"/>
      <c r="M1412" s="268"/>
      <c r="N1412" s="268"/>
      <c r="O1412" s="268"/>
      <c r="P1412" s="175">
        <v>5.13</v>
      </c>
      <c r="Q1412" s="270"/>
      <c r="R1412" s="270"/>
      <c r="S1412" s="270"/>
      <c r="T1412" s="270"/>
      <c r="U1412" s="270"/>
    </row>
    <row r="1413" spans="1:21" hidden="1" x14ac:dyDescent="0.25">
      <c r="A1413" s="264" t="s">
        <v>147</v>
      </c>
      <c r="B1413" s="265"/>
      <c r="C1413" s="266" t="s">
        <v>1671</v>
      </c>
      <c r="D1413" s="267"/>
      <c r="E1413" s="267"/>
      <c r="F1413" s="32" t="s">
        <v>1813</v>
      </c>
      <c r="G1413" s="269">
        <v>2.4900000000000002</v>
      </c>
      <c r="H1413" s="268"/>
      <c r="I1413" s="27">
        <v>2.4900000000000002</v>
      </c>
      <c r="J1413" s="268"/>
      <c r="K1413" s="268"/>
      <c r="L1413" s="268"/>
      <c r="M1413" s="268"/>
      <c r="N1413" s="268"/>
      <c r="O1413" s="268"/>
      <c r="P1413" s="175">
        <v>2.4900000000000002</v>
      </c>
      <c r="Q1413" s="270"/>
      <c r="R1413" s="270"/>
      <c r="S1413" s="270"/>
      <c r="T1413" s="270"/>
      <c r="U1413" s="270"/>
    </row>
    <row r="1414" spans="1:21" hidden="1" x14ac:dyDescent="0.25">
      <c r="A1414" s="264" t="s">
        <v>54</v>
      </c>
      <c r="B1414" s="265"/>
      <c r="C1414" s="271" t="s">
        <v>1672</v>
      </c>
      <c r="D1414" s="272"/>
      <c r="E1414" s="272"/>
      <c r="F1414" s="30"/>
      <c r="G1414" s="268"/>
      <c r="H1414" s="268"/>
      <c r="I1414" s="31"/>
      <c r="J1414" s="268"/>
      <c r="K1414" s="268"/>
      <c r="L1414" s="268"/>
      <c r="M1414" s="268"/>
      <c r="N1414" s="268"/>
      <c r="O1414" s="268"/>
      <c r="P1414" s="270"/>
      <c r="Q1414" s="270"/>
      <c r="R1414" s="270"/>
      <c r="S1414" s="270"/>
      <c r="T1414" s="270"/>
      <c r="U1414" s="270"/>
    </row>
    <row r="1415" spans="1:21" hidden="1" x14ac:dyDescent="0.25">
      <c r="A1415" s="264" t="s">
        <v>153</v>
      </c>
      <c r="B1415" s="265"/>
      <c r="C1415" s="266" t="s">
        <v>1673</v>
      </c>
      <c r="D1415" s="267"/>
      <c r="E1415" s="267"/>
      <c r="F1415" s="32" t="s">
        <v>1813</v>
      </c>
      <c r="G1415" s="269">
        <v>18.61</v>
      </c>
      <c r="H1415" s="268"/>
      <c r="I1415" s="27">
        <v>18.61</v>
      </c>
      <c r="J1415" s="269">
        <v>1.4</v>
      </c>
      <c r="K1415" s="268"/>
      <c r="L1415" s="268"/>
      <c r="M1415" s="268"/>
      <c r="N1415" s="269">
        <v>0.06</v>
      </c>
      <c r="O1415" s="268"/>
      <c r="P1415" s="175">
        <v>20.010000000000002</v>
      </c>
      <c r="Q1415" s="270"/>
      <c r="R1415" s="270"/>
      <c r="S1415" s="270"/>
      <c r="T1415" s="270"/>
      <c r="U1415" s="270"/>
    </row>
    <row r="1416" spans="1:21" hidden="1" x14ac:dyDescent="0.25">
      <c r="A1416" s="264" t="s">
        <v>55</v>
      </c>
      <c r="B1416" s="265"/>
      <c r="C1416" s="266" t="s">
        <v>1674</v>
      </c>
      <c r="D1416" s="267"/>
      <c r="E1416" s="267"/>
      <c r="F1416" s="32" t="s">
        <v>1813</v>
      </c>
      <c r="G1416" s="269">
        <v>12.39</v>
      </c>
      <c r="H1416" s="268"/>
      <c r="I1416" s="27">
        <v>12.39</v>
      </c>
      <c r="J1416" s="268"/>
      <c r="K1416" s="268"/>
      <c r="L1416" s="268"/>
      <c r="M1416" s="268"/>
      <c r="N1416" s="268"/>
      <c r="O1416" s="268"/>
      <c r="P1416" s="175">
        <v>12.39</v>
      </c>
      <c r="Q1416" s="270"/>
      <c r="R1416" s="270"/>
      <c r="S1416" s="270"/>
      <c r="T1416" s="270"/>
      <c r="U1416" s="270"/>
    </row>
    <row r="1417" spans="1:21" hidden="1" x14ac:dyDescent="0.25">
      <c r="A1417" s="264" t="s">
        <v>56</v>
      </c>
      <c r="B1417" s="265"/>
      <c r="C1417" s="271" t="s">
        <v>1675</v>
      </c>
      <c r="D1417" s="272"/>
      <c r="E1417" s="272"/>
      <c r="F1417" s="30"/>
      <c r="G1417" s="268"/>
      <c r="H1417" s="268"/>
      <c r="I1417" s="31"/>
      <c r="J1417" s="268"/>
      <c r="K1417" s="268"/>
      <c r="L1417" s="268"/>
      <c r="M1417" s="268"/>
      <c r="N1417" s="268"/>
      <c r="O1417" s="268"/>
      <c r="P1417" s="270"/>
      <c r="Q1417" s="270"/>
      <c r="R1417" s="270"/>
      <c r="S1417" s="270"/>
      <c r="T1417" s="270"/>
      <c r="U1417" s="270"/>
    </row>
    <row r="1418" spans="1:21" hidden="1" x14ac:dyDescent="0.25">
      <c r="A1418" s="264" t="s">
        <v>178</v>
      </c>
      <c r="B1418" s="265"/>
      <c r="C1418" s="266" t="s">
        <v>1676</v>
      </c>
      <c r="D1418" s="267"/>
      <c r="E1418" s="267"/>
      <c r="F1418" s="32" t="s">
        <v>1813</v>
      </c>
      <c r="G1418" s="269">
        <v>12.39</v>
      </c>
      <c r="H1418" s="268"/>
      <c r="I1418" s="27">
        <v>12.39</v>
      </c>
      <c r="J1418" s="268"/>
      <c r="K1418" s="268"/>
      <c r="L1418" s="268"/>
      <c r="M1418" s="268"/>
      <c r="N1418" s="268"/>
      <c r="O1418" s="268"/>
      <c r="P1418" s="175">
        <v>12.39</v>
      </c>
      <c r="Q1418" s="270"/>
      <c r="R1418" s="270"/>
      <c r="S1418" s="270"/>
      <c r="T1418" s="270"/>
      <c r="U1418" s="270"/>
    </row>
    <row r="1419" spans="1:21" hidden="1" x14ac:dyDescent="0.25">
      <c r="A1419" s="273">
        <v>2</v>
      </c>
      <c r="B1419" s="274"/>
      <c r="C1419" s="275" t="s">
        <v>1677</v>
      </c>
      <c r="D1419" s="276"/>
      <c r="E1419" s="276"/>
      <c r="F1419" s="28"/>
      <c r="G1419" s="277"/>
      <c r="H1419" s="277"/>
      <c r="I1419" s="29"/>
      <c r="J1419" s="277"/>
      <c r="K1419" s="277"/>
      <c r="L1419" s="277"/>
      <c r="M1419" s="277"/>
      <c r="N1419" s="277"/>
      <c r="O1419" s="277"/>
      <c r="P1419" s="278"/>
      <c r="Q1419" s="278"/>
      <c r="R1419" s="278"/>
      <c r="S1419" s="278"/>
      <c r="T1419" s="278"/>
      <c r="U1419" s="278"/>
    </row>
    <row r="1420" spans="1:21" hidden="1" x14ac:dyDescent="0.25">
      <c r="A1420" s="264" t="s">
        <v>61</v>
      </c>
      <c r="B1420" s="265"/>
      <c r="C1420" s="266" t="s">
        <v>1678</v>
      </c>
      <c r="D1420" s="267"/>
      <c r="E1420" s="267"/>
      <c r="F1420" s="32" t="s">
        <v>1813</v>
      </c>
      <c r="G1420" s="269">
        <v>3.52</v>
      </c>
      <c r="H1420" s="268"/>
      <c r="I1420" s="27">
        <v>3.52</v>
      </c>
      <c r="J1420" s="268"/>
      <c r="K1420" s="268"/>
      <c r="L1420" s="268"/>
      <c r="M1420" s="268"/>
      <c r="N1420" s="268"/>
      <c r="O1420" s="268"/>
      <c r="P1420" s="175">
        <v>3.52</v>
      </c>
      <c r="Q1420" s="270"/>
      <c r="R1420" s="270"/>
      <c r="S1420" s="270"/>
      <c r="T1420" s="270"/>
      <c r="U1420" s="270"/>
    </row>
    <row r="1421" spans="1:21" hidden="1" x14ac:dyDescent="0.25">
      <c r="A1421" s="264" t="s">
        <v>62</v>
      </c>
      <c r="B1421" s="265"/>
      <c r="C1421" s="271" t="s">
        <v>1679</v>
      </c>
      <c r="D1421" s="272"/>
      <c r="E1421" s="272"/>
      <c r="F1421" s="30"/>
      <c r="G1421" s="268"/>
      <c r="H1421" s="268"/>
      <c r="I1421" s="31"/>
      <c r="J1421" s="268"/>
      <c r="K1421" s="268"/>
      <c r="L1421" s="268"/>
      <c r="M1421" s="268"/>
      <c r="N1421" s="268"/>
      <c r="O1421" s="268"/>
      <c r="P1421" s="270"/>
      <c r="Q1421" s="270"/>
      <c r="R1421" s="270"/>
      <c r="S1421" s="270"/>
      <c r="T1421" s="270"/>
      <c r="U1421" s="270"/>
    </row>
    <row r="1422" spans="1:21" hidden="1" x14ac:dyDescent="0.25">
      <c r="A1422" s="264" t="s">
        <v>196</v>
      </c>
      <c r="B1422" s="265"/>
      <c r="C1422" s="266" t="s">
        <v>1680</v>
      </c>
      <c r="D1422" s="267"/>
      <c r="E1422" s="267"/>
      <c r="F1422" s="32" t="s">
        <v>1813</v>
      </c>
      <c r="G1422" s="269">
        <v>2.65</v>
      </c>
      <c r="H1422" s="268"/>
      <c r="I1422" s="27">
        <v>2.65</v>
      </c>
      <c r="J1422" s="268"/>
      <c r="K1422" s="268"/>
      <c r="L1422" s="268"/>
      <c r="M1422" s="268"/>
      <c r="N1422" s="268"/>
      <c r="O1422" s="268"/>
      <c r="P1422" s="175">
        <v>2.65</v>
      </c>
      <c r="Q1422" s="270"/>
      <c r="R1422" s="270"/>
      <c r="S1422" s="270"/>
      <c r="T1422" s="270"/>
      <c r="U1422" s="270"/>
    </row>
    <row r="1423" spans="1:21" hidden="1" x14ac:dyDescent="0.25">
      <c r="A1423" s="264" t="s">
        <v>197</v>
      </c>
      <c r="B1423" s="265"/>
      <c r="C1423" s="266" t="s">
        <v>1681</v>
      </c>
      <c r="D1423" s="267"/>
      <c r="E1423" s="267"/>
      <c r="F1423" s="32" t="s">
        <v>1813</v>
      </c>
      <c r="G1423" s="269">
        <v>0.5</v>
      </c>
      <c r="H1423" s="268"/>
      <c r="I1423" s="27">
        <v>0.5</v>
      </c>
      <c r="J1423" s="268"/>
      <c r="K1423" s="268"/>
      <c r="L1423" s="268"/>
      <c r="M1423" s="268"/>
      <c r="N1423" s="268"/>
      <c r="O1423" s="268"/>
      <c r="P1423" s="175">
        <v>0.5</v>
      </c>
      <c r="Q1423" s="270"/>
      <c r="R1423" s="270"/>
      <c r="S1423" s="270"/>
      <c r="T1423" s="270"/>
      <c r="U1423" s="270"/>
    </row>
    <row r="1424" spans="1:21" hidden="1" x14ac:dyDescent="0.25">
      <c r="A1424" s="264" t="s">
        <v>63</v>
      </c>
      <c r="B1424" s="265"/>
      <c r="C1424" s="271" t="s">
        <v>1682</v>
      </c>
      <c r="D1424" s="272"/>
      <c r="E1424" s="272"/>
      <c r="F1424" s="30"/>
      <c r="G1424" s="268"/>
      <c r="H1424" s="268"/>
      <c r="I1424" s="31"/>
      <c r="J1424" s="268"/>
      <c r="K1424" s="268"/>
      <c r="L1424" s="268"/>
      <c r="M1424" s="268"/>
      <c r="N1424" s="268"/>
      <c r="O1424" s="268"/>
      <c r="P1424" s="270"/>
      <c r="Q1424" s="270"/>
      <c r="R1424" s="270"/>
      <c r="S1424" s="270"/>
      <c r="T1424" s="270"/>
      <c r="U1424" s="270"/>
    </row>
    <row r="1425" spans="1:21" hidden="1" x14ac:dyDescent="0.25">
      <c r="A1425" s="264" t="s">
        <v>204</v>
      </c>
      <c r="B1425" s="265"/>
      <c r="C1425" s="266" t="s">
        <v>1683</v>
      </c>
      <c r="D1425" s="267"/>
      <c r="E1425" s="267"/>
      <c r="F1425" s="32" t="s">
        <v>1813</v>
      </c>
      <c r="G1425" s="269">
        <v>3.16</v>
      </c>
      <c r="H1425" s="268"/>
      <c r="I1425" s="27">
        <v>3.16</v>
      </c>
      <c r="J1425" s="268"/>
      <c r="K1425" s="268"/>
      <c r="L1425" s="268"/>
      <c r="M1425" s="268"/>
      <c r="N1425" s="268"/>
      <c r="O1425" s="268"/>
      <c r="P1425" s="175">
        <v>3.16</v>
      </c>
      <c r="Q1425" s="270"/>
      <c r="R1425" s="270"/>
      <c r="S1425" s="270"/>
      <c r="T1425" s="270"/>
      <c r="U1425" s="270"/>
    </row>
    <row r="1426" spans="1:21" hidden="1" x14ac:dyDescent="0.25">
      <c r="A1426" s="264" t="s">
        <v>205</v>
      </c>
      <c r="B1426" s="265"/>
      <c r="C1426" s="266" t="s">
        <v>1684</v>
      </c>
      <c r="D1426" s="267"/>
      <c r="E1426" s="267"/>
      <c r="F1426" s="32" t="s">
        <v>1813</v>
      </c>
      <c r="G1426" s="269">
        <v>0.63</v>
      </c>
      <c r="H1426" s="268"/>
      <c r="I1426" s="27">
        <v>0.63</v>
      </c>
      <c r="J1426" s="268"/>
      <c r="K1426" s="268"/>
      <c r="L1426" s="268"/>
      <c r="M1426" s="268"/>
      <c r="N1426" s="268"/>
      <c r="O1426" s="268"/>
      <c r="P1426" s="175">
        <v>0.63</v>
      </c>
      <c r="Q1426" s="270"/>
      <c r="R1426" s="270"/>
      <c r="S1426" s="270"/>
      <c r="T1426" s="270"/>
      <c r="U1426" s="270"/>
    </row>
    <row r="1427" spans="1:21" hidden="1" x14ac:dyDescent="0.25">
      <c r="A1427" s="273">
        <v>3</v>
      </c>
      <c r="B1427" s="274"/>
      <c r="C1427" s="275" t="s">
        <v>1685</v>
      </c>
      <c r="D1427" s="276"/>
      <c r="E1427" s="276"/>
      <c r="F1427" s="28"/>
      <c r="G1427" s="277"/>
      <c r="H1427" s="277"/>
      <c r="I1427" s="29"/>
      <c r="J1427" s="277"/>
      <c r="K1427" s="277"/>
      <c r="L1427" s="277"/>
      <c r="M1427" s="277"/>
      <c r="N1427" s="277"/>
      <c r="O1427" s="277"/>
      <c r="P1427" s="278"/>
      <c r="Q1427" s="278"/>
      <c r="R1427" s="278"/>
      <c r="S1427" s="278"/>
      <c r="T1427" s="278"/>
      <c r="U1427" s="278"/>
    </row>
    <row r="1428" spans="1:21" hidden="1" x14ac:dyDescent="0.25">
      <c r="A1428" s="264" t="s">
        <v>5</v>
      </c>
      <c r="B1428" s="265"/>
      <c r="C1428" s="266" t="s">
        <v>1686</v>
      </c>
      <c r="D1428" s="267"/>
      <c r="E1428" s="267"/>
      <c r="F1428" s="32" t="s">
        <v>1813</v>
      </c>
      <c r="G1428" s="269">
        <v>3.95</v>
      </c>
      <c r="H1428" s="268"/>
      <c r="I1428" s="27">
        <v>3.95</v>
      </c>
      <c r="J1428" s="268"/>
      <c r="K1428" s="268"/>
      <c r="L1428" s="268"/>
      <c r="M1428" s="268"/>
      <c r="N1428" s="268"/>
      <c r="O1428" s="268"/>
      <c r="P1428" s="175">
        <v>3.95</v>
      </c>
      <c r="Q1428" s="270"/>
      <c r="R1428" s="270"/>
      <c r="S1428" s="270"/>
      <c r="T1428" s="270"/>
      <c r="U1428" s="270"/>
    </row>
    <row r="1429" spans="1:21" hidden="1" x14ac:dyDescent="0.25">
      <c r="A1429" s="264" t="s">
        <v>8</v>
      </c>
      <c r="B1429" s="265"/>
      <c r="C1429" s="266" t="s">
        <v>1687</v>
      </c>
      <c r="D1429" s="267"/>
      <c r="E1429" s="267"/>
      <c r="F1429" s="32" t="s">
        <v>1813</v>
      </c>
      <c r="G1429" s="269">
        <v>3.76</v>
      </c>
      <c r="H1429" s="268"/>
      <c r="I1429" s="27">
        <v>3.76</v>
      </c>
      <c r="J1429" s="268"/>
      <c r="K1429" s="268"/>
      <c r="L1429" s="268"/>
      <c r="M1429" s="268"/>
      <c r="N1429" s="268"/>
      <c r="O1429" s="268"/>
      <c r="P1429" s="175">
        <v>3.76</v>
      </c>
      <c r="Q1429" s="270"/>
      <c r="R1429" s="270"/>
      <c r="S1429" s="270"/>
      <c r="T1429" s="270"/>
      <c r="U1429" s="270"/>
    </row>
    <row r="1430" spans="1:21" hidden="1" x14ac:dyDescent="0.25">
      <c r="A1430" s="264" t="s">
        <v>15</v>
      </c>
      <c r="B1430" s="265"/>
      <c r="C1430" s="266" t="s">
        <v>1688</v>
      </c>
      <c r="D1430" s="267"/>
      <c r="E1430" s="267"/>
      <c r="F1430" s="32" t="s">
        <v>1813</v>
      </c>
      <c r="G1430" s="269">
        <v>1.06</v>
      </c>
      <c r="H1430" s="268"/>
      <c r="I1430" s="27">
        <v>1.06</v>
      </c>
      <c r="J1430" s="268"/>
      <c r="K1430" s="268"/>
      <c r="L1430" s="268"/>
      <c r="M1430" s="268"/>
      <c r="N1430" s="268"/>
      <c r="O1430" s="268"/>
      <c r="P1430" s="175">
        <v>1.06</v>
      </c>
      <c r="Q1430" s="270"/>
      <c r="R1430" s="270"/>
      <c r="S1430" s="270"/>
      <c r="T1430" s="270"/>
      <c r="U1430" s="270"/>
    </row>
    <row r="1431" spans="1:21" hidden="1" x14ac:dyDescent="0.25">
      <c r="A1431" s="264" t="s">
        <v>24</v>
      </c>
      <c r="B1431" s="265"/>
      <c r="C1431" s="266" t="s">
        <v>1689</v>
      </c>
      <c r="D1431" s="267"/>
      <c r="E1431" s="267"/>
      <c r="F1431" s="32" t="s">
        <v>1813</v>
      </c>
      <c r="G1431" s="269">
        <v>2.29</v>
      </c>
      <c r="H1431" s="268"/>
      <c r="I1431" s="27">
        <v>2.29</v>
      </c>
      <c r="J1431" s="268"/>
      <c r="K1431" s="268"/>
      <c r="L1431" s="268"/>
      <c r="M1431" s="268"/>
      <c r="N1431" s="268"/>
      <c r="O1431" s="268"/>
      <c r="P1431" s="175">
        <v>2.29</v>
      </c>
      <c r="Q1431" s="270"/>
      <c r="R1431" s="270"/>
      <c r="S1431" s="270"/>
      <c r="T1431" s="270"/>
      <c r="U1431" s="270"/>
    </row>
    <row r="1432" spans="1:21" hidden="1" x14ac:dyDescent="0.25">
      <c r="A1432" s="273">
        <v>4</v>
      </c>
      <c r="B1432" s="274"/>
      <c r="C1432" s="275" t="s">
        <v>1690</v>
      </c>
      <c r="D1432" s="276"/>
      <c r="E1432" s="276"/>
      <c r="F1432" s="28"/>
      <c r="G1432" s="277"/>
      <c r="H1432" s="277"/>
      <c r="I1432" s="29"/>
      <c r="J1432" s="277"/>
      <c r="K1432" s="277"/>
      <c r="L1432" s="277"/>
      <c r="M1432" s="277"/>
      <c r="N1432" s="277"/>
      <c r="O1432" s="277"/>
      <c r="P1432" s="278"/>
      <c r="Q1432" s="278"/>
      <c r="R1432" s="278"/>
      <c r="S1432" s="278"/>
      <c r="T1432" s="278"/>
      <c r="U1432" s="278"/>
    </row>
    <row r="1433" spans="1:21" hidden="1" x14ac:dyDescent="0.25">
      <c r="A1433" s="264" t="s">
        <v>28</v>
      </c>
      <c r="B1433" s="265"/>
      <c r="C1433" s="266" t="s">
        <v>1691</v>
      </c>
      <c r="D1433" s="267"/>
      <c r="E1433" s="267"/>
      <c r="F1433" s="32" t="s">
        <v>1813</v>
      </c>
      <c r="G1433" s="269">
        <v>7.23</v>
      </c>
      <c r="H1433" s="268"/>
      <c r="I1433" s="27">
        <v>7.23</v>
      </c>
      <c r="J1433" s="268"/>
      <c r="K1433" s="268"/>
      <c r="L1433" s="268"/>
      <c r="M1433" s="268"/>
      <c r="N1433" s="268"/>
      <c r="O1433" s="268"/>
      <c r="P1433" s="175">
        <v>7.23</v>
      </c>
      <c r="Q1433" s="270"/>
      <c r="R1433" s="270"/>
      <c r="S1433" s="270"/>
      <c r="T1433" s="270"/>
      <c r="U1433" s="270"/>
    </row>
    <row r="1434" spans="1:21" hidden="1" x14ac:dyDescent="0.25">
      <c r="A1434" s="264" t="s">
        <v>29</v>
      </c>
      <c r="B1434" s="265"/>
      <c r="C1434" s="266" t="s">
        <v>1692</v>
      </c>
      <c r="D1434" s="267"/>
      <c r="E1434" s="267"/>
      <c r="F1434" s="32" t="s">
        <v>1813</v>
      </c>
      <c r="G1434" s="269">
        <v>10.33</v>
      </c>
      <c r="H1434" s="268"/>
      <c r="I1434" s="27">
        <v>10.33</v>
      </c>
      <c r="J1434" s="268"/>
      <c r="K1434" s="268"/>
      <c r="L1434" s="268"/>
      <c r="M1434" s="268"/>
      <c r="N1434" s="268"/>
      <c r="O1434" s="268"/>
      <c r="P1434" s="175">
        <v>10.33</v>
      </c>
      <c r="Q1434" s="270"/>
      <c r="R1434" s="270"/>
      <c r="S1434" s="270"/>
      <c r="T1434" s="270"/>
      <c r="U1434" s="270"/>
    </row>
    <row r="1435" spans="1:21" hidden="1" x14ac:dyDescent="0.25">
      <c r="A1435" s="264" t="s">
        <v>30</v>
      </c>
      <c r="B1435" s="265"/>
      <c r="C1435" s="266" t="s">
        <v>1693</v>
      </c>
      <c r="D1435" s="267"/>
      <c r="E1435" s="267"/>
      <c r="F1435" s="32" t="s">
        <v>1813</v>
      </c>
      <c r="G1435" s="269">
        <v>13.22</v>
      </c>
      <c r="H1435" s="268"/>
      <c r="I1435" s="27">
        <v>13.22</v>
      </c>
      <c r="J1435" s="268"/>
      <c r="K1435" s="268"/>
      <c r="L1435" s="268"/>
      <c r="M1435" s="268"/>
      <c r="N1435" s="268"/>
      <c r="O1435" s="268"/>
      <c r="P1435" s="175">
        <v>13.22</v>
      </c>
      <c r="Q1435" s="270"/>
      <c r="R1435" s="270"/>
      <c r="S1435" s="270"/>
      <c r="T1435" s="270"/>
      <c r="U1435" s="270"/>
    </row>
    <row r="1436" spans="1:21" hidden="1" x14ac:dyDescent="0.25">
      <c r="A1436" s="273">
        <v>5</v>
      </c>
      <c r="B1436" s="274"/>
      <c r="C1436" s="275" t="s">
        <v>1694</v>
      </c>
      <c r="D1436" s="276"/>
      <c r="E1436" s="276"/>
      <c r="F1436" s="28"/>
      <c r="G1436" s="277"/>
      <c r="H1436" s="277"/>
      <c r="I1436" s="29"/>
      <c r="J1436" s="277"/>
      <c r="K1436" s="277"/>
      <c r="L1436" s="277"/>
      <c r="M1436" s="277"/>
      <c r="N1436" s="277"/>
      <c r="O1436" s="277"/>
      <c r="P1436" s="278"/>
      <c r="Q1436" s="278"/>
      <c r="R1436" s="278"/>
      <c r="S1436" s="278"/>
      <c r="T1436" s="278"/>
      <c r="U1436" s="278"/>
    </row>
    <row r="1437" spans="1:21" hidden="1" x14ac:dyDescent="0.25">
      <c r="A1437" s="264" t="s">
        <v>31</v>
      </c>
      <c r="B1437" s="265"/>
      <c r="C1437" s="266" t="s">
        <v>1695</v>
      </c>
      <c r="D1437" s="267"/>
      <c r="E1437" s="267"/>
      <c r="F1437" s="32" t="s">
        <v>1813</v>
      </c>
      <c r="G1437" s="269">
        <v>12.39</v>
      </c>
      <c r="H1437" s="268"/>
      <c r="I1437" s="27">
        <v>12.39</v>
      </c>
      <c r="J1437" s="268"/>
      <c r="K1437" s="268"/>
      <c r="L1437" s="268"/>
      <c r="M1437" s="268"/>
      <c r="N1437" s="268"/>
      <c r="O1437" s="268"/>
      <c r="P1437" s="175">
        <v>12.39</v>
      </c>
      <c r="Q1437" s="270"/>
      <c r="R1437" s="270"/>
      <c r="S1437" s="270"/>
      <c r="T1437" s="270"/>
      <c r="U1437" s="270"/>
    </row>
    <row r="1438" spans="1:21" hidden="1" x14ac:dyDescent="0.25">
      <c r="A1438" s="264" t="s">
        <v>32</v>
      </c>
      <c r="B1438" s="265"/>
      <c r="C1438" s="266" t="s">
        <v>1696</v>
      </c>
      <c r="D1438" s="267"/>
      <c r="E1438" s="267"/>
      <c r="F1438" s="32" t="s">
        <v>1813</v>
      </c>
      <c r="G1438" s="269">
        <v>16.53</v>
      </c>
      <c r="H1438" s="268"/>
      <c r="I1438" s="27">
        <v>16.53</v>
      </c>
      <c r="J1438" s="268"/>
      <c r="K1438" s="268"/>
      <c r="L1438" s="268"/>
      <c r="M1438" s="268"/>
      <c r="N1438" s="268"/>
      <c r="O1438" s="268"/>
      <c r="P1438" s="175">
        <v>16.53</v>
      </c>
      <c r="Q1438" s="270"/>
      <c r="R1438" s="270"/>
      <c r="S1438" s="270"/>
      <c r="T1438" s="270"/>
      <c r="U1438" s="270"/>
    </row>
    <row r="1439" spans="1:21" hidden="1" x14ac:dyDescent="0.25">
      <c r="A1439" s="273">
        <v>6</v>
      </c>
      <c r="B1439" s="274"/>
      <c r="C1439" s="275" t="s">
        <v>1697</v>
      </c>
      <c r="D1439" s="276"/>
      <c r="E1439" s="276"/>
      <c r="F1439" s="28"/>
      <c r="G1439" s="277"/>
      <c r="H1439" s="277"/>
      <c r="I1439" s="29"/>
      <c r="J1439" s="277"/>
      <c r="K1439" s="277"/>
      <c r="L1439" s="277"/>
      <c r="M1439" s="277"/>
      <c r="N1439" s="277"/>
      <c r="O1439" s="277"/>
      <c r="P1439" s="278"/>
      <c r="Q1439" s="278"/>
      <c r="R1439" s="278"/>
      <c r="S1439" s="278"/>
      <c r="T1439" s="278"/>
      <c r="U1439" s="278"/>
    </row>
    <row r="1440" spans="1:21" hidden="1" x14ac:dyDescent="0.25">
      <c r="A1440" s="264" t="s">
        <v>35</v>
      </c>
      <c r="B1440" s="265"/>
      <c r="C1440" s="266" t="s">
        <v>1698</v>
      </c>
      <c r="D1440" s="267"/>
      <c r="E1440" s="267"/>
      <c r="F1440" s="32" t="s">
        <v>1813</v>
      </c>
      <c r="G1440" s="269">
        <v>14.78</v>
      </c>
      <c r="H1440" s="268"/>
      <c r="I1440" s="27">
        <v>14.78</v>
      </c>
      <c r="J1440" s="268"/>
      <c r="K1440" s="268"/>
      <c r="L1440" s="268"/>
      <c r="M1440" s="268"/>
      <c r="N1440" s="268"/>
      <c r="O1440" s="268"/>
      <c r="P1440" s="175">
        <v>14.78</v>
      </c>
      <c r="Q1440" s="270"/>
      <c r="R1440" s="270"/>
      <c r="S1440" s="270"/>
      <c r="T1440" s="270"/>
      <c r="U1440" s="270"/>
    </row>
    <row r="1441" spans="1:21" hidden="1" x14ac:dyDescent="0.25">
      <c r="A1441" s="264" t="s">
        <v>36</v>
      </c>
      <c r="B1441" s="265"/>
      <c r="C1441" s="266" t="s">
        <v>1699</v>
      </c>
      <c r="D1441" s="267"/>
      <c r="E1441" s="267"/>
      <c r="F1441" s="32" t="s">
        <v>1813</v>
      </c>
      <c r="G1441" s="269">
        <v>14.78</v>
      </c>
      <c r="H1441" s="268"/>
      <c r="I1441" s="27">
        <v>14.78</v>
      </c>
      <c r="J1441" s="268"/>
      <c r="K1441" s="268"/>
      <c r="L1441" s="268"/>
      <c r="M1441" s="268"/>
      <c r="N1441" s="268"/>
      <c r="O1441" s="268"/>
      <c r="P1441" s="175">
        <v>14.78</v>
      </c>
      <c r="Q1441" s="270"/>
      <c r="R1441" s="270"/>
      <c r="S1441" s="270"/>
      <c r="T1441" s="270"/>
      <c r="U1441" s="270"/>
    </row>
    <row r="1442" spans="1:21" hidden="1" x14ac:dyDescent="0.25">
      <c r="A1442" s="273">
        <v>7</v>
      </c>
      <c r="B1442" s="274"/>
      <c r="C1442" s="271" t="s">
        <v>1700</v>
      </c>
      <c r="D1442" s="272"/>
      <c r="E1442" s="272"/>
      <c r="F1442" s="26" t="s">
        <v>1813</v>
      </c>
      <c r="G1442" s="269">
        <v>8.26</v>
      </c>
      <c r="H1442" s="268"/>
      <c r="I1442" s="27">
        <v>8.26</v>
      </c>
      <c r="J1442" s="268"/>
      <c r="K1442" s="268"/>
      <c r="L1442" s="268"/>
      <c r="M1442" s="268"/>
      <c r="N1442" s="268"/>
      <c r="O1442" s="268"/>
      <c r="P1442" s="175">
        <v>8.26</v>
      </c>
      <c r="Q1442" s="270"/>
      <c r="R1442" s="270"/>
      <c r="S1442" s="270"/>
      <c r="T1442" s="270"/>
      <c r="U1442" s="270"/>
    </row>
    <row r="1443" spans="1:21" hidden="1" x14ac:dyDescent="0.25">
      <c r="A1443" s="279" t="s">
        <v>804</v>
      </c>
      <c r="B1443" s="280"/>
      <c r="C1443" s="280"/>
      <c r="D1443" s="280"/>
      <c r="E1443" s="280"/>
      <c r="F1443" s="280"/>
      <c r="G1443" s="280"/>
      <c r="H1443" s="280"/>
      <c r="I1443" s="280"/>
      <c r="J1443" s="280"/>
      <c r="K1443" s="280"/>
      <c r="L1443" s="280"/>
      <c r="M1443" s="280"/>
      <c r="N1443" s="280"/>
      <c r="O1443" s="280"/>
      <c r="P1443" s="280"/>
      <c r="Q1443" s="280"/>
      <c r="R1443" s="280"/>
      <c r="S1443" s="280"/>
      <c r="T1443" s="280"/>
      <c r="U1443" s="280"/>
    </row>
    <row r="1444" spans="1:21" hidden="1" x14ac:dyDescent="0.25">
      <c r="A1444" s="273">
        <v>1</v>
      </c>
      <c r="B1444" s="274"/>
      <c r="C1444" s="275" t="s">
        <v>1701</v>
      </c>
      <c r="D1444" s="276"/>
      <c r="E1444" s="276"/>
      <c r="F1444" s="28"/>
      <c r="G1444" s="277"/>
      <c r="H1444" s="277"/>
      <c r="I1444" s="29"/>
      <c r="J1444" s="277"/>
      <c r="K1444" s="277"/>
      <c r="L1444" s="277"/>
      <c r="M1444" s="277"/>
      <c r="N1444" s="277"/>
      <c r="O1444" s="277"/>
      <c r="P1444" s="278"/>
      <c r="Q1444" s="278"/>
      <c r="R1444" s="278"/>
      <c r="S1444" s="278"/>
      <c r="T1444" s="278"/>
      <c r="U1444" s="278"/>
    </row>
    <row r="1445" spans="1:21" ht="22.5" hidden="1" x14ac:dyDescent="0.25">
      <c r="A1445" s="264" t="s">
        <v>53</v>
      </c>
      <c r="B1445" s="265"/>
      <c r="C1445" s="266" t="s">
        <v>1702</v>
      </c>
      <c r="D1445" s="267"/>
      <c r="E1445" s="267"/>
      <c r="F1445" s="32" t="s">
        <v>1818</v>
      </c>
      <c r="G1445" s="269">
        <v>8.59</v>
      </c>
      <c r="H1445" s="268"/>
      <c r="I1445" s="27">
        <v>8.59</v>
      </c>
      <c r="J1445" s="268"/>
      <c r="K1445" s="268"/>
      <c r="L1445" s="268"/>
      <c r="M1445" s="268"/>
      <c r="N1445" s="268"/>
      <c r="O1445" s="268"/>
      <c r="P1445" s="175">
        <v>8.59</v>
      </c>
      <c r="Q1445" s="270"/>
      <c r="R1445" s="270"/>
      <c r="S1445" s="270"/>
      <c r="T1445" s="270"/>
      <c r="U1445" s="270"/>
    </row>
    <row r="1446" spans="1:21" ht="22.5" hidden="1" x14ac:dyDescent="0.25">
      <c r="A1446" s="264" t="s">
        <v>54</v>
      </c>
      <c r="B1446" s="265"/>
      <c r="C1446" s="266" t="s">
        <v>1703</v>
      </c>
      <c r="D1446" s="267"/>
      <c r="E1446" s="267"/>
      <c r="F1446" s="32" t="s">
        <v>1818</v>
      </c>
      <c r="G1446" s="269">
        <v>8.2799999999999994</v>
      </c>
      <c r="H1446" s="268"/>
      <c r="I1446" s="27">
        <v>8.2799999999999994</v>
      </c>
      <c r="J1446" s="268"/>
      <c r="K1446" s="268"/>
      <c r="L1446" s="268"/>
      <c r="M1446" s="268"/>
      <c r="N1446" s="268"/>
      <c r="O1446" s="268"/>
      <c r="P1446" s="175">
        <v>8.2799999999999994</v>
      </c>
      <c r="Q1446" s="270"/>
      <c r="R1446" s="270"/>
      <c r="S1446" s="270"/>
      <c r="T1446" s="270"/>
      <c r="U1446" s="270"/>
    </row>
    <row r="1447" spans="1:21" ht="22.5" hidden="1" x14ac:dyDescent="0.25">
      <c r="A1447" s="264" t="s">
        <v>55</v>
      </c>
      <c r="B1447" s="265"/>
      <c r="C1447" s="266" t="s">
        <v>1704</v>
      </c>
      <c r="D1447" s="267"/>
      <c r="E1447" s="267"/>
      <c r="F1447" s="32" t="s">
        <v>1818</v>
      </c>
      <c r="G1447" s="269">
        <v>12.27</v>
      </c>
      <c r="H1447" s="268"/>
      <c r="I1447" s="27">
        <v>12.27</v>
      </c>
      <c r="J1447" s="268"/>
      <c r="K1447" s="268"/>
      <c r="L1447" s="268"/>
      <c r="M1447" s="268"/>
      <c r="N1447" s="268"/>
      <c r="O1447" s="268"/>
      <c r="P1447" s="175">
        <v>12.27</v>
      </c>
      <c r="Q1447" s="270"/>
      <c r="R1447" s="270"/>
      <c r="S1447" s="270"/>
      <c r="T1447" s="270"/>
      <c r="U1447" s="270"/>
    </row>
    <row r="1448" spans="1:21" ht="22.5" hidden="1" x14ac:dyDescent="0.25">
      <c r="A1448" s="264" t="s">
        <v>56</v>
      </c>
      <c r="B1448" s="265"/>
      <c r="C1448" s="266" t="s">
        <v>1705</v>
      </c>
      <c r="D1448" s="267"/>
      <c r="E1448" s="267"/>
      <c r="F1448" s="32" t="s">
        <v>1818</v>
      </c>
      <c r="G1448" s="269">
        <v>12.27</v>
      </c>
      <c r="H1448" s="268"/>
      <c r="I1448" s="27">
        <v>12.27</v>
      </c>
      <c r="J1448" s="268"/>
      <c r="K1448" s="268"/>
      <c r="L1448" s="268"/>
      <c r="M1448" s="268"/>
      <c r="N1448" s="268"/>
      <c r="O1448" s="268"/>
      <c r="P1448" s="175">
        <v>12.27</v>
      </c>
      <c r="Q1448" s="270"/>
      <c r="R1448" s="270"/>
      <c r="S1448" s="270"/>
      <c r="T1448" s="270"/>
      <c r="U1448" s="270"/>
    </row>
    <row r="1449" spans="1:21" ht="22.5" hidden="1" x14ac:dyDescent="0.25">
      <c r="A1449" s="264" t="s">
        <v>57</v>
      </c>
      <c r="B1449" s="265"/>
      <c r="C1449" s="266" t="s">
        <v>1706</v>
      </c>
      <c r="D1449" s="267"/>
      <c r="E1449" s="267"/>
      <c r="F1449" s="32" t="s">
        <v>1818</v>
      </c>
      <c r="G1449" s="269">
        <v>17.55</v>
      </c>
      <c r="H1449" s="268"/>
      <c r="I1449" s="27">
        <v>17.55</v>
      </c>
      <c r="J1449" s="268"/>
      <c r="K1449" s="268"/>
      <c r="L1449" s="268"/>
      <c r="M1449" s="268"/>
      <c r="N1449" s="268"/>
      <c r="O1449" s="268"/>
      <c r="P1449" s="175">
        <v>17.55</v>
      </c>
      <c r="Q1449" s="270"/>
      <c r="R1449" s="270"/>
      <c r="S1449" s="270"/>
      <c r="T1449" s="270"/>
      <c r="U1449" s="270"/>
    </row>
    <row r="1450" spans="1:21" ht="22.5" hidden="1" x14ac:dyDescent="0.25">
      <c r="A1450" s="264" t="s">
        <v>58</v>
      </c>
      <c r="B1450" s="265"/>
      <c r="C1450" s="266" t="s">
        <v>1707</v>
      </c>
      <c r="D1450" s="267"/>
      <c r="E1450" s="267"/>
      <c r="F1450" s="32" t="s">
        <v>1818</v>
      </c>
      <c r="G1450" s="269">
        <v>8.2799999999999994</v>
      </c>
      <c r="H1450" s="268"/>
      <c r="I1450" s="27">
        <v>8.2799999999999994</v>
      </c>
      <c r="J1450" s="268"/>
      <c r="K1450" s="268"/>
      <c r="L1450" s="268"/>
      <c r="M1450" s="268"/>
      <c r="N1450" s="268"/>
      <c r="O1450" s="268"/>
      <c r="P1450" s="175">
        <v>8.2799999999999994</v>
      </c>
      <c r="Q1450" s="270"/>
      <c r="R1450" s="270"/>
      <c r="S1450" s="270"/>
      <c r="T1450" s="270"/>
      <c r="U1450" s="270"/>
    </row>
    <row r="1451" spans="1:21" ht="22.5" hidden="1" x14ac:dyDescent="0.25">
      <c r="A1451" s="264" t="s">
        <v>59</v>
      </c>
      <c r="B1451" s="265"/>
      <c r="C1451" s="266" t="s">
        <v>1708</v>
      </c>
      <c r="D1451" s="267"/>
      <c r="E1451" s="267"/>
      <c r="F1451" s="32" t="s">
        <v>1818</v>
      </c>
      <c r="G1451" s="269">
        <v>8.2799999999999994</v>
      </c>
      <c r="H1451" s="268"/>
      <c r="I1451" s="27">
        <v>8.2799999999999994</v>
      </c>
      <c r="J1451" s="268"/>
      <c r="K1451" s="268"/>
      <c r="L1451" s="268"/>
      <c r="M1451" s="268"/>
      <c r="N1451" s="268"/>
      <c r="O1451" s="268"/>
      <c r="P1451" s="175">
        <v>8.2799999999999994</v>
      </c>
      <c r="Q1451" s="270"/>
      <c r="R1451" s="270"/>
      <c r="S1451" s="270"/>
      <c r="T1451" s="270"/>
      <c r="U1451" s="270"/>
    </row>
    <row r="1452" spans="1:21" ht="22.5" hidden="1" x14ac:dyDescent="0.25">
      <c r="A1452" s="264" t="s">
        <v>60</v>
      </c>
      <c r="B1452" s="265"/>
      <c r="C1452" s="266" t="s">
        <v>1709</v>
      </c>
      <c r="D1452" s="267"/>
      <c r="E1452" s="267"/>
      <c r="F1452" s="32" t="s">
        <v>1818</v>
      </c>
      <c r="G1452" s="269">
        <v>14.85</v>
      </c>
      <c r="H1452" s="268"/>
      <c r="I1452" s="27">
        <v>14.85</v>
      </c>
      <c r="J1452" s="268"/>
      <c r="K1452" s="268"/>
      <c r="L1452" s="268"/>
      <c r="M1452" s="268"/>
      <c r="N1452" s="268"/>
      <c r="O1452" s="268"/>
      <c r="P1452" s="175">
        <v>14.85</v>
      </c>
      <c r="Q1452" s="270"/>
      <c r="R1452" s="270"/>
      <c r="S1452" s="270"/>
      <c r="T1452" s="270"/>
      <c r="U1452" s="270"/>
    </row>
    <row r="1453" spans="1:21" ht="22.5" hidden="1" x14ac:dyDescent="0.25">
      <c r="A1453" s="264" t="s">
        <v>442</v>
      </c>
      <c r="B1453" s="265"/>
      <c r="C1453" s="266" t="s">
        <v>1710</v>
      </c>
      <c r="D1453" s="267"/>
      <c r="E1453" s="267"/>
      <c r="F1453" s="32" t="s">
        <v>1818</v>
      </c>
      <c r="G1453" s="269">
        <v>12.27</v>
      </c>
      <c r="H1453" s="268"/>
      <c r="I1453" s="27">
        <v>12.27</v>
      </c>
      <c r="J1453" s="268"/>
      <c r="K1453" s="268"/>
      <c r="L1453" s="268"/>
      <c r="M1453" s="268"/>
      <c r="N1453" s="268"/>
      <c r="O1453" s="268"/>
      <c r="P1453" s="175">
        <v>12.27</v>
      </c>
      <c r="Q1453" s="270"/>
      <c r="R1453" s="270"/>
      <c r="S1453" s="270"/>
      <c r="T1453" s="270"/>
      <c r="U1453" s="270"/>
    </row>
    <row r="1454" spans="1:21" ht="22.5" hidden="1" x14ac:dyDescent="0.25">
      <c r="A1454" s="264" t="s">
        <v>445</v>
      </c>
      <c r="B1454" s="265"/>
      <c r="C1454" s="266" t="s">
        <v>1711</v>
      </c>
      <c r="D1454" s="267"/>
      <c r="E1454" s="267"/>
      <c r="F1454" s="32" t="s">
        <v>1818</v>
      </c>
      <c r="G1454" s="269">
        <v>22.83</v>
      </c>
      <c r="H1454" s="268"/>
      <c r="I1454" s="27">
        <v>22.83</v>
      </c>
      <c r="J1454" s="268"/>
      <c r="K1454" s="268"/>
      <c r="L1454" s="268"/>
      <c r="M1454" s="268"/>
      <c r="N1454" s="268"/>
      <c r="O1454" s="268"/>
      <c r="P1454" s="175">
        <v>22.83</v>
      </c>
      <c r="Q1454" s="270"/>
      <c r="R1454" s="270"/>
      <c r="S1454" s="270"/>
      <c r="T1454" s="270"/>
      <c r="U1454" s="270"/>
    </row>
    <row r="1455" spans="1:21" ht="22.5" hidden="1" x14ac:dyDescent="0.25">
      <c r="A1455" s="264" t="s">
        <v>448</v>
      </c>
      <c r="B1455" s="265"/>
      <c r="C1455" s="266" t="s">
        <v>1712</v>
      </c>
      <c r="D1455" s="267"/>
      <c r="E1455" s="267"/>
      <c r="F1455" s="32" t="s">
        <v>1818</v>
      </c>
      <c r="G1455" s="269">
        <v>8.2799999999999994</v>
      </c>
      <c r="H1455" s="268"/>
      <c r="I1455" s="27">
        <v>8.2799999999999994</v>
      </c>
      <c r="J1455" s="268"/>
      <c r="K1455" s="268"/>
      <c r="L1455" s="268"/>
      <c r="M1455" s="268"/>
      <c r="N1455" s="268"/>
      <c r="O1455" s="268"/>
      <c r="P1455" s="175">
        <v>8.2799999999999994</v>
      </c>
      <c r="Q1455" s="270"/>
      <c r="R1455" s="270"/>
      <c r="S1455" s="270"/>
      <c r="T1455" s="270"/>
      <c r="U1455" s="270"/>
    </row>
    <row r="1456" spans="1:21" ht="22.5" hidden="1" x14ac:dyDescent="0.25">
      <c r="A1456" s="264" t="s">
        <v>451</v>
      </c>
      <c r="B1456" s="265"/>
      <c r="C1456" s="266" t="s">
        <v>1713</v>
      </c>
      <c r="D1456" s="267"/>
      <c r="E1456" s="267"/>
      <c r="F1456" s="32" t="s">
        <v>1818</v>
      </c>
      <c r="G1456" s="269">
        <v>22.83</v>
      </c>
      <c r="H1456" s="268"/>
      <c r="I1456" s="27">
        <v>22.83</v>
      </c>
      <c r="J1456" s="268"/>
      <c r="K1456" s="268"/>
      <c r="L1456" s="268"/>
      <c r="M1456" s="268"/>
      <c r="N1456" s="268"/>
      <c r="O1456" s="268"/>
      <c r="P1456" s="175">
        <v>22.83</v>
      </c>
      <c r="Q1456" s="270"/>
      <c r="R1456" s="270"/>
      <c r="S1456" s="270"/>
      <c r="T1456" s="270"/>
      <c r="U1456" s="270"/>
    </row>
    <row r="1457" spans="1:21" ht="22.5" hidden="1" x14ac:dyDescent="0.25">
      <c r="A1457" s="264" t="s">
        <v>454</v>
      </c>
      <c r="B1457" s="265"/>
      <c r="C1457" s="266" t="s">
        <v>1714</v>
      </c>
      <c r="D1457" s="267"/>
      <c r="E1457" s="267"/>
      <c r="F1457" s="32" t="s">
        <v>1818</v>
      </c>
      <c r="G1457" s="269">
        <v>34.25</v>
      </c>
      <c r="H1457" s="268"/>
      <c r="I1457" s="27">
        <v>34.25</v>
      </c>
      <c r="J1457" s="268"/>
      <c r="K1457" s="268"/>
      <c r="L1457" s="268"/>
      <c r="M1457" s="268"/>
      <c r="N1457" s="268"/>
      <c r="O1457" s="268"/>
      <c r="P1457" s="175">
        <v>34.25</v>
      </c>
      <c r="Q1457" s="270"/>
      <c r="R1457" s="270"/>
      <c r="S1457" s="270"/>
      <c r="T1457" s="270"/>
      <c r="U1457" s="270"/>
    </row>
    <row r="1458" spans="1:21" ht="22.5" hidden="1" x14ac:dyDescent="0.25">
      <c r="A1458" s="264" t="s">
        <v>457</v>
      </c>
      <c r="B1458" s="265"/>
      <c r="C1458" s="266" t="s">
        <v>1715</v>
      </c>
      <c r="D1458" s="267"/>
      <c r="E1458" s="267"/>
      <c r="F1458" s="32" t="s">
        <v>1818</v>
      </c>
      <c r="G1458" s="269">
        <v>44.81</v>
      </c>
      <c r="H1458" s="268"/>
      <c r="I1458" s="27">
        <v>44.81</v>
      </c>
      <c r="J1458" s="268"/>
      <c r="K1458" s="268"/>
      <c r="L1458" s="268"/>
      <c r="M1458" s="268"/>
      <c r="N1458" s="268"/>
      <c r="O1458" s="268"/>
      <c r="P1458" s="175">
        <v>44.81</v>
      </c>
      <c r="Q1458" s="270"/>
      <c r="R1458" s="270"/>
      <c r="S1458" s="270"/>
      <c r="T1458" s="270"/>
      <c r="U1458" s="270"/>
    </row>
    <row r="1459" spans="1:21" ht="22.5" hidden="1" x14ac:dyDescent="0.25">
      <c r="A1459" s="264" t="s">
        <v>460</v>
      </c>
      <c r="B1459" s="265"/>
      <c r="C1459" s="266" t="s">
        <v>1716</v>
      </c>
      <c r="D1459" s="267"/>
      <c r="E1459" s="267"/>
      <c r="F1459" s="32" t="s">
        <v>1818</v>
      </c>
      <c r="G1459" s="269">
        <v>44.81</v>
      </c>
      <c r="H1459" s="268"/>
      <c r="I1459" s="27">
        <v>44.81</v>
      </c>
      <c r="J1459" s="268"/>
      <c r="K1459" s="268"/>
      <c r="L1459" s="268"/>
      <c r="M1459" s="268"/>
      <c r="N1459" s="268"/>
      <c r="O1459" s="268"/>
      <c r="P1459" s="175">
        <v>44.81</v>
      </c>
      <c r="Q1459" s="270"/>
      <c r="R1459" s="270"/>
      <c r="S1459" s="270"/>
      <c r="T1459" s="270"/>
      <c r="U1459" s="270"/>
    </row>
    <row r="1460" spans="1:21" ht="22.5" hidden="1" x14ac:dyDescent="0.25">
      <c r="A1460" s="264" t="s">
        <v>463</v>
      </c>
      <c r="B1460" s="265"/>
      <c r="C1460" s="266" t="s">
        <v>1717</v>
      </c>
      <c r="D1460" s="267"/>
      <c r="E1460" s="267"/>
      <c r="F1460" s="32" t="s">
        <v>1818</v>
      </c>
      <c r="G1460" s="269">
        <v>24.54</v>
      </c>
      <c r="H1460" s="268"/>
      <c r="I1460" s="27">
        <v>24.54</v>
      </c>
      <c r="J1460" s="268"/>
      <c r="K1460" s="268"/>
      <c r="L1460" s="268"/>
      <c r="M1460" s="268"/>
      <c r="N1460" s="268"/>
      <c r="O1460" s="268"/>
      <c r="P1460" s="175">
        <v>24.54</v>
      </c>
      <c r="Q1460" s="270"/>
      <c r="R1460" s="270"/>
      <c r="S1460" s="270"/>
      <c r="T1460" s="270"/>
      <c r="U1460" s="270"/>
    </row>
    <row r="1461" spans="1:21" ht="22.5" hidden="1" x14ac:dyDescent="0.25">
      <c r="A1461" s="264" t="s">
        <v>466</v>
      </c>
      <c r="B1461" s="265"/>
      <c r="C1461" s="266" t="s">
        <v>1718</v>
      </c>
      <c r="D1461" s="267"/>
      <c r="E1461" s="267"/>
      <c r="F1461" s="32" t="s">
        <v>1818</v>
      </c>
      <c r="G1461" s="269">
        <v>47.37</v>
      </c>
      <c r="H1461" s="268"/>
      <c r="I1461" s="27">
        <v>47.37</v>
      </c>
      <c r="J1461" s="268"/>
      <c r="K1461" s="268"/>
      <c r="L1461" s="268"/>
      <c r="M1461" s="268"/>
      <c r="N1461" s="268"/>
      <c r="O1461" s="268"/>
      <c r="P1461" s="175">
        <v>47.37</v>
      </c>
      <c r="Q1461" s="270"/>
      <c r="R1461" s="270"/>
      <c r="S1461" s="270"/>
      <c r="T1461" s="270"/>
      <c r="U1461" s="270"/>
    </row>
    <row r="1462" spans="1:21" ht="22.5" hidden="1" x14ac:dyDescent="0.25">
      <c r="A1462" s="264" t="s">
        <v>469</v>
      </c>
      <c r="B1462" s="265"/>
      <c r="C1462" s="266" t="s">
        <v>1719</v>
      </c>
      <c r="D1462" s="267"/>
      <c r="E1462" s="267"/>
      <c r="F1462" s="32" t="s">
        <v>1818</v>
      </c>
      <c r="G1462" s="269">
        <v>34.25</v>
      </c>
      <c r="H1462" s="268"/>
      <c r="I1462" s="27">
        <v>34.25</v>
      </c>
      <c r="J1462" s="268"/>
      <c r="K1462" s="268"/>
      <c r="L1462" s="268"/>
      <c r="M1462" s="268"/>
      <c r="N1462" s="268"/>
      <c r="O1462" s="268"/>
      <c r="P1462" s="175">
        <v>34.25</v>
      </c>
      <c r="Q1462" s="270"/>
      <c r="R1462" s="270"/>
      <c r="S1462" s="270"/>
      <c r="T1462" s="270"/>
      <c r="U1462" s="270"/>
    </row>
    <row r="1463" spans="1:21" ht="22.5" hidden="1" x14ac:dyDescent="0.25">
      <c r="A1463" s="264" t="s">
        <v>472</v>
      </c>
      <c r="B1463" s="265"/>
      <c r="C1463" s="266" t="s">
        <v>1720</v>
      </c>
      <c r="D1463" s="267"/>
      <c r="E1463" s="267"/>
      <c r="F1463" s="32" t="s">
        <v>1818</v>
      </c>
      <c r="G1463" s="269">
        <v>34.25</v>
      </c>
      <c r="H1463" s="268"/>
      <c r="I1463" s="27">
        <v>34.25</v>
      </c>
      <c r="J1463" s="268"/>
      <c r="K1463" s="268"/>
      <c r="L1463" s="268"/>
      <c r="M1463" s="268"/>
      <c r="N1463" s="268"/>
      <c r="O1463" s="268"/>
      <c r="P1463" s="175">
        <v>34.25</v>
      </c>
      <c r="Q1463" s="270"/>
      <c r="R1463" s="270"/>
      <c r="S1463" s="270"/>
      <c r="T1463" s="270"/>
      <c r="U1463" s="270"/>
    </row>
    <row r="1464" spans="1:21" ht="22.5" hidden="1" x14ac:dyDescent="0.25">
      <c r="A1464" s="264" t="s">
        <v>475</v>
      </c>
      <c r="B1464" s="265"/>
      <c r="C1464" s="266" t="s">
        <v>1721</v>
      </c>
      <c r="D1464" s="267"/>
      <c r="E1464" s="267"/>
      <c r="F1464" s="32" t="s">
        <v>1818</v>
      </c>
      <c r="G1464" s="269">
        <v>23.69</v>
      </c>
      <c r="H1464" s="268"/>
      <c r="I1464" s="27">
        <v>23.69</v>
      </c>
      <c r="J1464" s="268"/>
      <c r="K1464" s="268"/>
      <c r="L1464" s="268"/>
      <c r="M1464" s="268"/>
      <c r="N1464" s="268"/>
      <c r="O1464" s="268"/>
      <c r="P1464" s="175">
        <v>23.69</v>
      </c>
      <c r="Q1464" s="270"/>
      <c r="R1464" s="270"/>
      <c r="S1464" s="270"/>
      <c r="T1464" s="270"/>
      <c r="U1464" s="270"/>
    </row>
    <row r="1465" spans="1:21" ht="22.5" hidden="1" x14ac:dyDescent="0.25">
      <c r="A1465" s="264" t="s">
        <v>478</v>
      </c>
      <c r="B1465" s="265"/>
      <c r="C1465" s="266" t="s">
        <v>1722</v>
      </c>
      <c r="D1465" s="267"/>
      <c r="E1465" s="267"/>
      <c r="F1465" s="32" t="s">
        <v>1818</v>
      </c>
      <c r="G1465" s="269">
        <v>34.25</v>
      </c>
      <c r="H1465" s="268"/>
      <c r="I1465" s="27">
        <v>34.25</v>
      </c>
      <c r="J1465" s="268"/>
      <c r="K1465" s="268"/>
      <c r="L1465" s="268"/>
      <c r="M1465" s="268"/>
      <c r="N1465" s="268"/>
      <c r="O1465" s="268"/>
      <c r="P1465" s="175">
        <v>34.25</v>
      </c>
      <c r="Q1465" s="270"/>
      <c r="R1465" s="270"/>
      <c r="S1465" s="270"/>
      <c r="T1465" s="270"/>
      <c r="U1465" s="270"/>
    </row>
    <row r="1466" spans="1:21" ht="22.5" hidden="1" x14ac:dyDescent="0.25">
      <c r="A1466" s="264" t="s">
        <v>481</v>
      </c>
      <c r="B1466" s="265"/>
      <c r="C1466" s="266" t="s">
        <v>1723</v>
      </c>
      <c r="D1466" s="267"/>
      <c r="E1466" s="267"/>
      <c r="F1466" s="32" t="s">
        <v>1818</v>
      </c>
      <c r="G1466" s="269">
        <v>23.69</v>
      </c>
      <c r="H1466" s="268"/>
      <c r="I1466" s="27">
        <v>23.69</v>
      </c>
      <c r="J1466" s="268"/>
      <c r="K1466" s="268"/>
      <c r="L1466" s="268"/>
      <c r="M1466" s="268"/>
      <c r="N1466" s="268"/>
      <c r="O1466" s="268"/>
      <c r="P1466" s="175">
        <v>23.69</v>
      </c>
      <c r="Q1466" s="270"/>
      <c r="R1466" s="270"/>
      <c r="S1466" s="270"/>
      <c r="T1466" s="270"/>
      <c r="U1466" s="270"/>
    </row>
    <row r="1467" spans="1:21" ht="22.5" hidden="1" x14ac:dyDescent="0.25">
      <c r="A1467" s="264" t="s">
        <v>484</v>
      </c>
      <c r="B1467" s="265"/>
      <c r="C1467" s="266" t="s">
        <v>1724</v>
      </c>
      <c r="D1467" s="267"/>
      <c r="E1467" s="267"/>
      <c r="F1467" s="32" t="s">
        <v>1818</v>
      </c>
      <c r="G1467" s="269">
        <v>23.69</v>
      </c>
      <c r="H1467" s="268"/>
      <c r="I1467" s="27">
        <v>23.69</v>
      </c>
      <c r="J1467" s="268"/>
      <c r="K1467" s="268"/>
      <c r="L1467" s="268"/>
      <c r="M1467" s="268"/>
      <c r="N1467" s="268"/>
      <c r="O1467" s="268"/>
      <c r="P1467" s="175">
        <v>23.69</v>
      </c>
      <c r="Q1467" s="270"/>
      <c r="R1467" s="270"/>
      <c r="S1467" s="270"/>
      <c r="T1467" s="270"/>
      <c r="U1467" s="270"/>
    </row>
    <row r="1468" spans="1:21" ht="22.5" hidden="1" x14ac:dyDescent="0.25">
      <c r="A1468" s="264" t="s">
        <v>805</v>
      </c>
      <c r="B1468" s="265"/>
      <c r="C1468" s="266" t="s">
        <v>1725</v>
      </c>
      <c r="D1468" s="267"/>
      <c r="E1468" s="267"/>
      <c r="F1468" s="32" t="s">
        <v>1818</v>
      </c>
      <c r="G1468" s="269">
        <v>23.69</v>
      </c>
      <c r="H1468" s="268"/>
      <c r="I1468" s="27">
        <v>23.69</v>
      </c>
      <c r="J1468" s="268"/>
      <c r="K1468" s="268"/>
      <c r="L1468" s="268"/>
      <c r="M1468" s="268"/>
      <c r="N1468" s="268"/>
      <c r="O1468" s="268"/>
      <c r="P1468" s="175">
        <v>23.69</v>
      </c>
      <c r="Q1468" s="270"/>
      <c r="R1468" s="270"/>
      <c r="S1468" s="270"/>
      <c r="T1468" s="270"/>
      <c r="U1468" s="270"/>
    </row>
    <row r="1469" spans="1:21" ht="22.5" hidden="1" x14ac:dyDescent="0.25">
      <c r="A1469" s="264" t="s">
        <v>806</v>
      </c>
      <c r="B1469" s="265"/>
      <c r="C1469" s="266" t="s">
        <v>1726</v>
      </c>
      <c r="D1469" s="267"/>
      <c r="E1469" s="267"/>
      <c r="F1469" s="32" t="s">
        <v>1818</v>
      </c>
      <c r="G1469" s="269">
        <v>23.69</v>
      </c>
      <c r="H1469" s="268"/>
      <c r="I1469" s="27">
        <v>23.69</v>
      </c>
      <c r="J1469" s="268"/>
      <c r="K1469" s="268"/>
      <c r="L1469" s="268"/>
      <c r="M1469" s="268"/>
      <c r="N1469" s="268"/>
      <c r="O1469" s="268"/>
      <c r="P1469" s="175">
        <v>23.69</v>
      </c>
      <c r="Q1469" s="270"/>
      <c r="R1469" s="270"/>
      <c r="S1469" s="270"/>
      <c r="T1469" s="270"/>
      <c r="U1469" s="270"/>
    </row>
    <row r="1470" spans="1:21" ht="22.5" hidden="1" x14ac:dyDescent="0.25">
      <c r="A1470" s="264" t="s">
        <v>807</v>
      </c>
      <c r="B1470" s="265"/>
      <c r="C1470" s="266" t="s">
        <v>1727</v>
      </c>
      <c r="D1470" s="267"/>
      <c r="E1470" s="267"/>
      <c r="F1470" s="32" t="s">
        <v>1818</v>
      </c>
      <c r="G1470" s="269">
        <v>23.69</v>
      </c>
      <c r="H1470" s="268"/>
      <c r="I1470" s="27">
        <v>23.69</v>
      </c>
      <c r="J1470" s="268"/>
      <c r="K1470" s="268"/>
      <c r="L1470" s="268"/>
      <c r="M1470" s="268"/>
      <c r="N1470" s="268"/>
      <c r="O1470" s="268"/>
      <c r="P1470" s="175">
        <v>23.69</v>
      </c>
      <c r="Q1470" s="270"/>
      <c r="R1470" s="270"/>
      <c r="S1470" s="270"/>
      <c r="T1470" s="270"/>
      <c r="U1470" s="270"/>
    </row>
    <row r="1471" spans="1:21" ht="22.5" hidden="1" x14ac:dyDescent="0.25">
      <c r="A1471" s="264" t="s">
        <v>808</v>
      </c>
      <c r="B1471" s="265"/>
      <c r="C1471" s="266" t="s">
        <v>1728</v>
      </c>
      <c r="D1471" s="267"/>
      <c r="E1471" s="267"/>
      <c r="F1471" s="32" t="s">
        <v>1818</v>
      </c>
      <c r="G1471" s="269">
        <v>47.37</v>
      </c>
      <c r="H1471" s="268"/>
      <c r="I1471" s="27">
        <v>47.37</v>
      </c>
      <c r="J1471" s="268"/>
      <c r="K1471" s="268"/>
      <c r="L1471" s="268"/>
      <c r="M1471" s="268"/>
      <c r="N1471" s="268"/>
      <c r="O1471" s="268"/>
      <c r="P1471" s="175">
        <v>47.37</v>
      </c>
      <c r="Q1471" s="270"/>
      <c r="R1471" s="270"/>
      <c r="S1471" s="270"/>
      <c r="T1471" s="270"/>
      <c r="U1471" s="270"/>
    </row>
    <row r="1472" spans="1:21" ht="22.5" hidden="1" x14ac:dyDescent="0.25">
      <c r="A1472" s="264" t="s">
        <v>809</v>
      </c>
      <c r="B1472" s="265"/>
      <c r="C1472" s="266" t="s">
        <v>1729</v>
      </c>
      <c r="D1472" s="267"/>
      <c r="E1472" s="267"/>
      <c r="F1472" s="32" t="s">
        <v>1818</v>
      </c>
      <c r="G1472" s="269">
        <v>57.93</v>
      </c>
      <c r="H1472" s="268"/>
      <c r="I1472" s="27">
        <v>57.93</v>
      </c>
      <c r="J1472" s="268"/>
      <c r="K1472" s="268"/>
      <c r="L1472" s="268"/>
      <c r="M1472" s="268"/>
      <c r="N1472" s="268"/>
      <c r="O1472" s="268"/>
      <c r="P1472" s="175">
        <v>57.93</v>
      </c>
      <c r="Q1472" s="270"/>
      <c r="R1472" s="270"/>
      <c r="S1472" s="270"/>
      <c r="T1472" s="270"/>
      <c r="U1472" s="270"/>
    </row>
    <row r="1473" spans="1:21" ht="22.5" hidden="1" x14ac:dyDescent="0.25">
      <c r="A1473" s="264" t="s">
        <v>810</v>
      </c>
      <c r="B1473" s="265"/>
      <c r="C1473" s="266" t="s">
        <v>1730</v>
      </c>
      <c r="D1473" s="267"/>
      <c r="E1473" s="267"/>
      <c r="F1473" s="32" t="s">
        <v>1818</v>
      </c>
      <c r="G1473" s="269">
        <v>68.489999999999995</v>
      </c>
      <c r="H1473" s="268"/>
      <c r="I1473" s="27">
        <v>68.489999999999995</v>
      </c>
      <c r="J1473" s="268"/>
      <c r="K1473" s="268"/>
      <c r="L1473" s="268"/>
      <c r="M1473" s="268"/>
      <c r="N1473" s="268"/>
      <c r="O1473" s="268"/>
      <c r="P1473" s="175">
        <v>68.489999999999995</v>
      </c>
      <c r="Q1473" s="270"/>
      <c r="R1473" s="270"/>
      <c r="S1473" s="270"/>
      <c r="T1473" s="270"/>
      <c r="U1473" s="270"/>
    </row>
    <row r="1474" spans="1:21" ht="22.5" hidden="1" x14ac:dyDescent="0.25">
      <c r="A1474" s="264" t="s">
        <v>811</v>
      </c>
      <c r="B1474" s="265"/>
      <c r="C1474" s="266" t="s">
        <v>1731</v>
      </c>
      <c r="D1474" s="267"/>
      <c r="E1474" s="267"/>
      <c r="F1474" s="32" t="s">
        <v>1818</v>
      </c>
      <c r="G1474" s="269">
        <v>68.489999999999995</v>
      </c>
      <c r="H1474" s="268"/>
      <c r="I1474" s="27">
        <v>68.489999999999995</v>
      </c>
      <c r="J1474" s="268"/>
      <c r="K1474" s="268"/>
      <c r="L1474" s="268"/>
      <c r="M1474" s="268"/>
      <c r="N1474" s="268"/>
      <c r="O1474" s="268"/>
      <c r="P1474" s="175">
        <v>68.489999999999995</v>
      </c>
      <c r="Q1474" s="270"/>
      <c r="R1474" s="270"/>
      <c r="S1474" s="270"/>
      <c r="T1474" s="270"/>
      <c r="U1474" s="270"/>
    </row>
    <row r="1475" spans="1:21" ht="22.5" hidden="1" x14ac:dyDescent="0.25">
      <c r="A1475" s="264" t="s">
        <v>812</v>
      </c>
      <c r="B1475" s="265"/>
      <c r="C1475" s="266" t="s">
        <v>1732</v>
      </c>
      <c r="D1475" s="267"/>
      <c r="E1475" s="267"/>
      <c r="F1475" s="32" t="s">
        <v>1818</v>
      </c>
      <c r="G1475" s="269">
        <v>57.93</v>
      </c>
      <c r="H1475" s="268"/>
      <c r="I1475" s="27">
        <v>57.93</v>
      </c>
      <c r="J1475" s="268"/>
      <c r="K1475" s="268"/>
      <c r="L1475" s="268"/>
      <c r="M1475" s="268"/>
      <c r="N1475" s="268"/>
      <c r="O1475" s="268"/>
      <c r="P1475" s="175">
        <v>57.93</v>
      </c>
      <c r="Q1475" s="270"/>
      <c r="R1475" s="270"/>
      <c r="S1475" s="270"/>
      <c r="T1475" s="270"/>
      <c r="U1475" s="270"/>
    </row>
    <row r="1476" spans="1:21" ht="22.5" hidden="1" x14ac:dyDescent="0.25">
      <c r="A1476" s="264" t="s">
        <v>813</v>
      </c>
      <c r="B1476" s="265"/>
      <c r="C1476" s="266" t="s">
        <v>1733</v>
      </c>
      <c r="D1476" s="267"/>
      <c r="E1476" s="267"/>
      <c r="F1476" s="32" t="s">
        <v>1818</v>
      </c>
      <c r="G1476" s="269">
        <v>57.93</v>
      </c>
      <c r="H1476" s="268"/>
      <c r="I1476" s="27">
        <v>57.93</v>
      </c>
      <c r="J1476" s="268"/>
      <c r="K1476" s="268"/>
      <c r="L1476" s="268"/>
      <c r="M1476" s="268"/>
      <c r="N1476" s="268"/>
      <c r="O1476" s="268"/>
      <c r="P1476" s="175">
        <v>57.93</v>
      </c>
      <c r="Q1476" s="270"/>
      <c r="R1476" s="270"/>
      <c r="S1476" s="270"/>
      <c r="T1476" s="270"/>
      <c r="U1476" s="270"/>
    </row>
    <row r="1477" spans="1:21" hidden="1" x14ac:dyDescent="0.25">
      <c r="A1477" s="273">
        <v>2</v>
      </c>
      <c r="B1477" s="274"/>
      <c r="C1477" s="275" t="s">
        <v>1734</v>
      </c>
      <c r="D1477" s="276"/>
      <c r="E1477" s="276"/>
      <c r="F1477" s="28"/>
      <c r="G1477" s="277"/>
      <c r="H1477" s="277"/>
      <c r="I1477" s="29"/>
      <c r="J1477" s="277"/>
      <c r="K1477" s="277"/>
      <c r="L1477" s="277"/>
      <c r="M1477" s="277"/>
      <c r="N1477" s="277"/>
      <c r="O1477" s="277"/>
      <c r="P1477" s="278"/>
      <c r="Q1477" s="278"/>
      <c r="R1477" s="278"/>
      <c r="S1477" s="278"/>
      <c r="T1477" s="278"/>
      <c r="U1477" s="278"/>
    </row>
    <row r="1478" spans="1:21" ht="22.5" hidden="1" x14ac:dyDescent="0.25">
      <c r="A1478" s="264" t="s">
        <v>61</v>
      </c>
      <c r="B1478" s="265"/>
      <c r="C1478" s="266" t="s">
        <v>1735</v>
      </c>
      <c r="D1478" s="267"/>
      <c r="E1478" s="267"/>
      <c r="F1478" s="32" t="s">
        <v>1830</v>
      </c>
      <c r="G1478" s="269">
        <v>3.59</v>
      </c>
      <c r="H1478" s="268"/>
      <c r="I1478" s="27">
        <v>3.59</v>
      </c>
      <c r="J1478" s="268"/>
      <c r="K1478" s="268"/>
      <c r="L1478" s="268"/>
      <c r="M1478" s="268"/>
      <c r="N1478" s="268"/>
      <c r="O1478" s="268"/>
      <c r="P1478" s="175">
        <v>3.59</v>
      </c>
      <c r="Q1478" s="270"/>
      <c r="R1478" s="270"/>
      <c r="S1478" s="270"/>
      <c r="T1478" s="270"/>
      <c r="U1478" s="270"/>
    </row>
    <row r="1479" spans="1:21" ht="22.5" hidden="1" x14ac:dyDescent="0.25">
      <c r="A1479" s="264" t="s">
        <v>62</v>
      </c>
      <c r="B1479" s="265"/>
      <c r="C1479" s="266" t="s">
        <v>1736</v>
      </c>
      <c r="D1479" s="267"/>
      <c r="E1479" s="267"/>
      <c r="F1479" s="32" t="s">
        <v>1830</v>
      </c>
      <c r="G1479" s="269">
        <v>9.36</v>
      </c>
      <c r="H1479" s="268"/>
      <c r="I1479" s="27">
        <v>9.36</v>
      </c>
      <c r="J1479" s="268"/>
      <c r="K1479" s="268"/>
      <c r="L1479" s="268"/>
      <c r="M1479" s="268"/>
      <c r="N1479" s="268"/>
      <c r="O1479" s="268"/>
      <c r="P1479" s="175">
        <v>9.36</v>
      </c>
      <c r="Q1479" s="270"/>
      <c r="R1479" s="270"/>
      <c r="S1479" s="270"/>
      <c r="T1479" s="270"/>
      <c r="U1479" s="270"/>
    </row>
    <row r="1480" spans="1:21" ht="22.5" hidden="1" x14ac:dyDescent="0.25">
      <c r="A1480" s="264" t="s">
        <v>63</v>
      </c>
      <c r="B1480" s="265"/>
      <c r="C1480" s="266" t="s">
        <v>1737</v>
      </c>
      <c r="D1480" s="267"/>
      <c r="E1480" s="267"/>
      <c r="F1480" s="32" t="s">
        <v>1830</v>
      </c>
      <c r="G1480" s="269">
        <v>4.68</v>
      </c>
      <c r="H1480" s="268"/>
      <c r="I1480" s="27">
        <v>4.68</v>
      </c>
      <c r="J1480" s="268"/>
      <c r="K1480" s="268"/>
      <c r="L1480" s="268"/>
      <c r="M1480" s="268"/>
      <c r="N1480" s="268"/>
      <c r="O1480" s="268"/>
      <c r="P1480" s="175">
        <v>4.68</v>
      </c>
      <c r="Q1480" s="270"/>
      <c r="R1480" s="270"/>
      <c r="S1480" s="270"/>
      <c r="T1480" s="270"/>
      <c r="U1480" s="270"/>
    </row>
    <row r="1481" spans="1:21" ht="22.5" hidden="1" x14ac:dyDescent="0.25">
      <c r="A1481" s="264" t="s">
        <v>64</v>
      </c>
      <c r="B1481" s="265"/>
      <c r="C1481" s="266" t="s">
        <v>1738</v>
      </c>
      <c r="D1481" s="267"/>
      <c r="E1481" s="267"/>
      <c r="F1481" s="32" t="s">
        <v>1830</v>
      </c>
      <c r="G1481" s="269">
        <v>9.36</v>
      </c>
      <c r="H1481" s="268"/>
      <c r="I1481" s="27">
        <v>9.36</v>
      </c>
      <c r="J1481" s="268"/>
      <c r="K1481" s="268"/>
      <c r="L1481" s="268"/>
      <c r="M1481" s="268"/>
      <c r="N1481" s="268"/>
      <c r="O1481" s="268"/>
      <c r="P1481" s="175">
        <v>9.36</v>
      </c>
      <c r="Q1481" s="270"/>
      <c r="R1481" s="270"/>
      <c r="S1481" s="270"/>
      <c r="T1481" s="270"/>
      <c r="U1481" s="270"/>
    </row>
    <row r="1482" spans="1:21" ht="22.5" hidden="1" x14ac:dyDescent="0.25">
      <c r="A1482" s="264" t="s">
        <v>65</v>
      </c>
      <c r="B1482" s="265"/>
      <c r="C1482" s="266" t="s">
        <v>1739</v>
      </c>
      <c r="D1482" s="267"/>
      <c r="E1482" s="267"/>
      <c r="F1482" s="32" t="s">
        <v>1830</v>
      </c>
      <c r="G1482" s="269">
        <v>4.68</v>
      </c>
      <c r="H1482" s="268"/>
      <c r="I1482" s="27">
        <v>4.68</v>
      </c>
      <c r="J1482" s="268"/>
      <c r="K1482" s="268"/>
      <c r="L1482" s="268"/>
      <c r="M1482" s="268"/>
      <c r="N1482" s="268"/>
      <c r="O1482" s="268"/>
      <c r="P1482" s="175">
        <v>4.68</v>
      </c>
      <c r="Q1482" s="270"/>
      <c r="R1482" s="270"/>
      <c r="S1482" s="270"/>
      <c r="T1482" s="270"/>
      <c r="U1482" s="270"/>
    </row>
    <row r="1483" spans="1:21" ht="22.5" hidden="1" x14ac:dyDescent="0.25">
      <c r="A1483" s="264" t="s">
        <v>66</v>
      </c>
      <c r="B1483" s="265"/>
      <c r="C1483" s="266" t="s">
        <v>1740</v>
      </c>
      <c r="D1483" s="267"/>
      <c r="E1483" s="267"/>
      <c r="F1483" s="32" t="s">
        <v>1830</v>
      </c>
      <c r="G1483" s="269">
        <v>4.68</v>
      </c>
      <c r="H1483" s="268"/>
      <c r="I1483" s="27">
        <v>4.68</v>
      </c>
      <c r="J1483" s="268"/>
      <c r="K1483" s="268"/>
      <c r="L1483" s="268"/>
      <c r="M1483" s="268"/>
      <c r="N1483" s="268"/>
      <c r="O1483" s="268"/>
      <c r="P1483" s="175">
        <v>4.68</v>
      </c>
      <c r="Q1483" s="270"/>
      <c r="R1483" s="270"/>
      <c r="S1483" s="270"/>
      <c r="T1483" s="270"/>
      <c r="U1483" s="270"/>
    </row>
    <row r="1484" spans="1:21" ht="22.5" hidden="1" x14ac:dyDescent="0.25">
      <c r="A1484" s="264" t="s">
        <v>67</v>
      </c>
      <c r="B1484" s="265"/>
      <c r="C1484" s="266" t="s">
        <v>1741</v>
      </c>
      <c r="D1484" s="267"/>
      <c r="E1484" s="267"/>
      <c r="F1484" s="32" t="s">
        <v>1830</v>
      </c>
      <c r="G1484" s="269">
        <v>4.68</v>
      </c>
      <c r="H1484" s="268"/>
      <c r="I1484" s="27">
        <v>4.68</v>
      </c>
      <c r="J1484" s="268"/>
      <c r="K1484" s="268"/>
      <c r="L1484" s="268"/>
      <c r="M1484" s="268"/>
      <c r="N1484" s="268"/>
      <c r="O1484" s="268"/>
      <c r="P1484" s="175">
        <v>4.68</v>
      </c>
      <c r="Q1484" s="270"/>
      <c r="R1484" s="270"/>
      <c r="S1484" s="270"/>
      <c r="T1484" s="270"/>
      <c r="U1484" s="270"/>
    </row>
    <row r="1485" spans="1:21" ht="22.5" hidden="1" x14ac:dyDescent="0.25">
      <c r="A1485" s="264" t="s">
        <v>68</v>
      </c>
      <c r="B1485" s="265"/>
      <c r="C1485" s="266" t="s">
        <v>1742</v>
      </c>
      <c r="D1485" s="267"/>
      <c r="E1485" s="267"/>
      <c r="F1485" s="32" t="s">
        <v>1830</v>
      </c>
      <c r="G1485" s="269">
        <v>4.68</v>
      </c>
      <c r="H1485" s="268"/>
      <c r="I1485" s="27">
        <v>4.68</v>
      </c>
      <c r="J1485" s="268"/>
      <c r="K1485" s="268"/>
      <c r="L1485" s="268"/>
      <c r="M1485" s="268"/>
      <c r="N1485" s="268"/>
      <c r="O1485" s="268"/>
      <c r="P1485" s="175">
        <v>4.68</v>
      </c>
      <c r="Q1485" s="270"/>
      <c r="R1485" s="270"/>
      <c r="S1485" s="270"/>
      <c r="T1485" s="270"/>
      <c r="U1485" s="270"/>
    </row>
    <row r="1486" spans="1:21" ht="22.5" hidden="1" x14ac:dyDescent="0.25">
      <c r="A1486" s="264" t="s">
        <v>69</v>
      </c>
      <c r="B1486" s="265"/>
      <c r="C1486" s="266" t="s">
        <v>1743</v>
      </c>
      <c r="D1486" s="267"/>
      <c r="E1486" s="267"/>
      <c r="F1486" s="32" t="s">
        <v>1830</v>
      </c>
      <c r="G1486" s="269">
        <v>6.2</v>
      </c>
      <c r="H1486" s="268"/>
      <c r="I1486" s="27">
        <v>6.2</v>
      </c>
      <c r="J1486" s="268"/>
      <c r="K1486" s="268"/>
      <c r="L1486" s="268"/>
      <c r="M1486" s="268"/>
      <c r="N1486" s="268"/>
      <c r="O1486" s="268"/>
      <c r="P1486" s="175">
        <v>6.2</v>
      </c>
      <c r="Q1486" s="270"/>
      <c r="R1486" s="270"/>
      <c r="S1486" s="270"/>
      <c r="T1486" s="270"/>
      <c r="U1486" s="270"/>
    </row>
    <row r="1487" spans="1:21" ht="22.5" hidden="1" x14ac:dyDescent="0.25">
      <c r="A1487" s="264" t="s">
        <v>70</v>
      </c>
      <c r="B1487" s="265"/>
      <c r="C1487" s="266" t="s">
        <v>1744</v>
      </c>
      <c r="D1487" s="267"/>
      <c r="E1487" s="267"/>
      <c r="F1487" s="32" t="s">
        <v>1830</v>
      </c>
      <c r="G1487" s="269">
        <v>6.2</v>
      </c>
      <c r="H1487" s="268"/>
      <c r="I1487" s="27">
        <v>6.2</v>
      </c>
      <c r="J1487" s="268"/>
      <c r="K1487" s="268"/>
      <c r="L1487" s="268"/>
      <c r="M1487" s="268"/>
      <c r="N1487" s="268"/>
      <c r="O1487" s="268"/>
      <c r="P1487" s="175">
        <v>6.2</v>
      </c>
      <c r="Q1487" s="270"/>
      <c r="R1487" s="270"/>
      <c r="S1487" s="270"/>
      <c r="T1487" s="270"/>
      <c r="U1487" s="270"/>
    </row>
    <row r="1488" spans="1:21" ht="22.5" hidden="1" x14ac:dyDescent="0.25">
      <c r="A1488" s="264" t="s">
        <v>625</v>
      </c>
      <c r="B1488" s="265"/>
      <c r="C1488" s="266" t="s">
        <v>1745</v>
      </c>
      <c r="D1488" s="267"/>
      <c r="E1488" s="267"/>
      <c r="F1488" s="32" t="s">
        <v>1830</v>
      </c>
      <c r="G1488" s="269">
        <v>6.2</v>
      </c>
      <c r="H1488" s="268"/>
      <c r="I1488" s="27">
        <v>6.2</v>
      </c>
      <c r="J1488" s="268"/>
      <c r="K1488" s="268"/>
      <c r="L1488" s="268"/>
      <c r="M1488" s="268"/>
      <c r="N1488" s="268"/>
      <c r="O1488" s="268"/>
      <c r="P1488" s="175">
        <v>6.2</v>
      </c>
      <c r="Q1488" s="270"/>
      <c r="R1488" s="270"/>
      <c r="S1488" s="270"/>
      <c r="T1488" s="270"/>
      <c r="U1488" s="270"/>
    </row>
    <row r="1489" spans="1:21" ht="22.5" hidden="1" x14ac:dyDescent="0.25">
      <c r="A1489" s="264" t="s">
        <v>626</v>
      </c>
      <c r="B1489" s="265"/>
      <c r="C1489" s="266" t="s">
        <v>1746</v>
      </c>
      <c r="D1489" s="267"/>
      <c r="E1489" s="267"/>
      <c r="F1489" s="32" t="s">
        <v>1830</v>
      </c>
      <c r="G1489" s="269">
        <v>8.7100000000000009</v>
      </c>
      <c r="H1489" s="268"/>
      <c r="I1489" s="27">
        <v>8.7100000000000009</v>
      </c>
      <c r="J1489" s="268"/>
      <c r="K1489" s="268"/>
      <c r="L1489" s="268"/>
      <c r="M1489" s="268"/>
      <c r="N1489" s="268"/>
      <c r="O1489" s="268"/>
      <c r="P1489" s="175">
        <v>8.7100000000000009</v>
      </c>
      <c r="Q1489" s="270"/>
      <c r="R1489" s="270"/>
      <c r="S1489" s="270"/>
      <c r="T1489" s="270"/>
      <c r="U1489" s="270"/>
    </row>
    <row r="1490" spans="1:21" ht="22.5" hidden="1" x14ac:dyDescent="0.25">
      <c r="A1490" s="273">
        <v>3</v>
      </c>
      <c r="B1490" s="274"/>
      <c r="C1490" s="271" t="s">
        <v>1747</v>
      </c>
      <c r="D1490" s="272"/>
      <c r="E1490" s="272"/>
      <c r="F1490" s="26" t="s">
        <v>1829</v>
      </c>
      <c r="G1490" s="269">
        <v>3.43</v>
      </c>
      <c r="H1490" s="268"/>
      <c r="I1490" s="27">
        <v>3.43</v>
      </c>
      <c r="J1490" s="269">
        <v>3.4</v>
      </c>
      <c r="K1490" s="268"/>
      <c r="L1490" s="268"/>
      <c r="M1490" s="268"/>
      <c r="N1490" s="268"/>
      <c r="O1490" s="268"/>
      <c r="P1490" s="175">
        <v>6.83</v>
      </c>
      <c r="Q1490" s="270"/>
      <c r="R1490" s="270"/>
      <c r="S1490" s="270"/>
      <c r="T1490" s="270"/>
      <c r="U1490" s="270"/>
    </row>
    <row r="1491" spans="1:21" hidden="1" x14ac:dyDescent="0.25">
      <c r="A1491" s="273">
        <v>4</v>
      </c>
      <c r="B1491" s="274"/>
      <c r="C1491" s="275" t="s">
        <v>1748</v>
      </c>
      <c r="D1491" s="276"/>
      <c r="E1491" s="276"/>
      <c r="F1491" s="28"/>
      <c r="G1491" s="277"/>
      <c r="H1491" s="277"/>
      <c r="I1491" s="29"/>
      <c r="J1491" s="277"/>
      <c r="K1491" s="277"/>
      <c r="L1491" s="277"/>
      <c r="M1491" s="277"/>
      <c r="N1491" s="277"/>
      <c r="O1491" s="277"/>
      <c r="P1491" s="278"/>
      <c r="Q1491" s="278"/>
      <c r="R1491" s="278"/>
      <c r="S1491" s="278"/>
      <c r="T1491" s="278"/>
      <c r="U1491" s="278"/>
    </row>
    <row r="1492" spans="1:21" hidden="1" x14ac:dyDescent="0.25">
      <c r="A1492" s="264" t="s">
        <v>28</v>
      </c>
      <c r="B1492" s="265"/>
      <c r="C1492" s="271" t="s">
        <v>1748</v>
      </c>
      <c r="D1492" s="272"/>
      <c r="E1492" s="272"/>
      <c r="F1492" s="30"/>
      <c r="G1492" s="268"/>
      <c r="H1492" s="268"/>
      <c r="I1492" s="31"/>
      <c r="J1492" s="268"/>
      <c r="K1492" s="268"/>
      <c r="L1492" s="268"/>
      <c r="M1492" s="268"/>
      <c r="N1492" s="268"/>
      <c r="O1492" s="268"/>
      <c r="P1492" s="270"/>
      <c r="Q1492" s="270"/>
      <c r="R1492" s="270"/>
      <c r="S1492" s="270"/>
      <c r="T1492" s="270"/>
      <c r="U1492" s="270"/>
    </row>
    <row r="1493" spans="1:21" hidden="1" x14ac:dyDescent="0.25">
      <c r="A1493" s="264" t="s">
        <v>71</v>
      </c>
      <c r="B1493" s="265"/>
      <c r="C1493" s="266" t="s">
        <v>1749</v>
      </c>
      <c r="D1493" s="267"/>
      <c r="E1493" s="267"/>
      <c r="F1493" s="32" t="s">
        <v>1824</v>
      </c>
      <c r="G1493" s="269">
        <v>7.85</v>
      </c>
      <c r="H1493" s="268"/>
      <c r="I1493" s="27">
        <v>7.85</v>
      </c>
      <c r="J1493" s="268"/>
      <c r="K1493" s="268"/>
      <c r="L1493" s="268"/>
      <c r="M1493" s="268"/>
      <c r="N1493" s="268"/>
      <c r="O1493" s="268"/>
      <c r="P1493" s="175">
        <v>7.85</v>
      </c>
      <c r="Q1493" s="270"/>
      <c r="R1493" s="270"/>
      <c r="S1493" s="270"/>
      <c r="T1493" s="270"/>
      <c r="U1493" s="270"/>
    </row>
    <row r="1494" spans="1:21" hidden="1" x14ac:dyDescent="0.25">
      <c r="A1494" s="264" t="s">
        <v>72</v>
      </c>
      <c r="B1494" s="265"/>
      <c r="C1494" s="266" t="s">
        <v>1750</v>
      </c>
      <c r="D1494" s="267"/>
      <c r="E1494" s="267"/>
      <c r="F1494" s="32" t="s">
        <v>1824</v>
      </c>
      <c r="G1494" s="269">
        <v>8.1</v>
      </c>
      <c r="H1494" s="268"/>
      <c r="I1494" s="27">
        <v>8.1</v>
      </c>
      <c r="J1494" s="268"/>
      <c r="K1494" s="268"/>
      <c r="L1494" s="268"/>
      <c r="M1494" s="268"/>
      <c r="N1494" s="268"/>
      <c r="O1494" s="268"/>
      <c r="P1494" s="175">
        <v>8.1</v>
      </c>
      <c r="Q1494" s="270"/>
      <c r="R1494" s="270"/>
      <c r="S1494" s="270"/>
      <c r="T1494" s="270"/>
      <c r="U1494" s="270"/>
    </row>
    <row r="1495" spans="1:21" hidden="1" x14ac:dyDescent="0.25">
      <c r="A1495" s="264" t="s">
        <v>317</v>
      </c>
      <c r="B1495" s="265"/>
      <c r="C1495" s="266" t="s">
        <v>1751</v>
      </c>
      <c r="D1495" s="267"/>
      <c r="E1495" s="267"/>
      <c r="F1495" s="32" t="s">
        <v>1824</v>
      </c>
      <c r="G1495" s="269">
        <v>8.66</v>
      </c>
      <c r="H1495" s="268"/>
      <c r="I1495" s="27">
        <v>8.66</v>
      </c>
      <c r="J1495" s="268"/>
      <c r="K1495" s="268"/>
      <c r="L1495" s="268"/>
      <c r="M1495" s="268"/>
      <c r="N1495" s="268"/>
      <c r="O1495" s="268"/>
      <c r="P1495" s="175">
        <v>8.66</v>
      </c>
      <c r="Q1495" s="270"/>
      <c r="R1495" s="270"/>
      <c r="S1495" s="270"/>
      <c r="T1495" s="270"/>
      <c r="U1495" s="270"/>
    </row>
    <row r="1496" spans="1:21" hidden="1" x14ac:dyDescent="0.25">
      <c r="A1496" s="264" t="s">
        <v>29</v>
      </c>
      <c r="B1496" s="265"/>
      <c r="C1496" s="271" t="s">
        <v>1752</v>
      </c>
      <c r="D1496" s="272"/>
      <c r="E1496" s="272"/>
      <c r="F1496" s="30"/>
      <c r="G1496" s="268"/>
      <c r="H1496" s="268"/>
      <c r="I1496" s="31"/>
      <c r="J1496" s="268"/>
      <c r="K1496" s="268"/>
      <c r="L1496" s="268"/>
      <c r="M1496" s="268"/>
      <c r="N1496" s="268"/>
      <c r="O1496" s="268"/>
      <c r="P1496" s="270"/>
      <c r="Q1496" s="270"/>
      <c r="R1496" s="270"/>
      <c r="S1496" s="270"/>
      <c r="T1496" s="270"/>
      <c r="U1496" s="270"/>
    </row>
    <row r="1497" spans="1:21" hidden="1" x14ac:dyDescent="0.25">
      <c r="A1497" s="264" t="s">
        <v>73</v>
      </c>
      <c r="B1497" s="265"/>
      <c r="C1497" s="266" t="s">
        <v>1750</v>
      </c>
      <c r="D1497" s="267"/>
      <c r="E1497" s="267"/>
      <c r="F1497" s="32" t="s">
        <v>1824</v>
      </c>
      <c r="G1497" s="269">
        <v>11.72</v>
      </c>
      <c r="H1497" s="268"/>
      <c r="I1497" s="27">
        <v>11.72</v>
      </c>
      <c r="J1497" s="268"/>
      <c r="K1497" s="268"/>
      <c r="L1497" s="268"/>
      <c r="M1497" s="268"/>
      <c r="N1497" s="268"/>
      <c r="O1497" s="268"/>
      <c r="P1497" s="175">
        <v>11.72</v>
      </c>
      <c r="Q1497" s="270"/>
      <c r="R1497" s="270"/>
      <c r="S1497" s="270"/>
      <c r="T1497" s="270"/>
      <c r="U1497" s="270"/>
    </row>
    <row r="1498" spans="1:21" hidden="1" x14ac:dyDescent="0.25">
      <c r="A1498" s="264" t="s">
        <v>74</v>
      </c>
      <c r="B1498" s="265"/>
      <c r="C1498" s="266" t="s">
        <v>1751</v>
      </c>
      <c r="D1498" s="267"/>
      <c r="E1498" s="267"/>
      <c r="F1498" s="32" t="s">
        <v>1824</v>
      </c>
      <c r="G1498" s="269">
        <v>13.77</v>
      </c>
      <c r="H1498" s="268"/>
      <c r="I1498" s="27">
        <v>13.77</v>
      </c>
      <c r="J1498" s="268"/>
      <c r="K1498" s="268"/>
      <c r="L1498" s="268"/>
      <c r="M1498" s="268"/>
      <c r="N1498" s="268"/>
      <c r="O1498" s="268"/>
      <c r="P1498" s="175">
        <v>13.77</v>
      </c>
      <c r="Q1498" s="270"/>
      <c r="R1498" s="270"/>
      <c r="S1498" s="270"/>
      <c r="T1498" s="270"/>
      <c r="U1498" s="270"/>
    </row>
    <row r="1499" spans="1:21" hidden="1" x14ac:dyDescent="0.25">
      <c r="A1499" s="279" t="s">
        <v>814</v>
      </c>
      <c r="B1499" s="280"/>
      <c r="C1499" s="280"/>
      <c r="D1499" s="280"/>
      <c r="E1499" s="280"/>
      <c r="F1499" s="280"/>
      <c r="G1499" s="280"/>
      <c r="H1499" s="280"/>
      <c r="I1499" s="280"/>
      <c r="J1499" s="280"/>
      <c r="K1499" s="280"/>
      <c r="L1499" s="280"/>
      <c r="M1499" s="280"/>
      <c r="N1499" s="280"/>
      <c r="O1499" s="280"/>
      <c r="P1499" s="280"/>
      <c r="Q1499" s="280"/>
      <c r="R1499" s="280"/>
      <c r="S1499" s="280"/>
      <c r="T1499" s="280"/>
      <c r="U1499" s="280"/>
    </row>
    <row r="1500" spans="1:21" hidden="1" x14ac:dyDescent="0.25">
      <c r="A1500" s="273">
        <v>1</v>
      </c>
      <c r="B1500" s="274"/>
      <c r="C1500" s="275" t="s">
        <v>1753</v>
      </c>
      <c r="D1500" s="276"/>
      <c r="E1500" s="276"/>
      <c r="F1500" s="28"/>
      <c r="G1500" s="277"/>
      <c r="H1500" s="277"/>
      <c r="I1500" s="29"/>
      <c r="J1500" s="277"/>
      <c r="K1500" s="277"/>
      <c r="L1500" s="277"/>
      <c r="M1500" s="277"/>
      <c r="N1500" s="277"/>
      <c r="O1500" s="277"/>
      <c r="P1500" s="278"/>
      <c r="Q1500" s="278"/>
      <c r="R1500" s="278"/>
      <c r="S1500" s="278"/>
      <c r="T1500" s="278"/>
      <c r="U1500" s="278"/>
    </row>
    <row r="1501" spans="1:21" hidden="1" x14ac:dyDescent="0.25">
      <c r="A1501" s="264" t="s">
        <v>53</v>
      </c>
      <c r="B1501" s="265"/>
      <c r="C1501" s="271" t="s">
        <v>1754</v>
      </c>
      <c r="D1501" s="272"/>
      <c r="E1501" s="272"/>
      <c r="F1501" s="30"/>
      <c r="G1501" s="268"/>
      <c r="H1501" s="268"/>
      <c r="I1501" s="31"/>
      <c r="J1501" s="268"/>
      <c r="K1501" s="268"/>
      <c r="L1501" s="268"/>
      <c r="M1501" s="268"/>
      <c r="N1501" s="268"/>
      <c r="O1501" s="268"/>
      <c r="P1501" s="270"/>
      <c r="Q1501" s="270"/>
      <c r="R1501" s="270"/>
      <c r="S1501" s="270"/>
      <c r="T1501" s="270"/>
      <c r="U1501" s="270"/>
    </row>
    <row r="1502" spans="1:21" hidden="1" x14ac:dyDescent="0.25">
      <c r="A1502" s="264" t="s">
        <v>136</v>
      </c>
      <c r="B1502" s="265"/>
      <c r="C1502" s="266" t="s">
        <v>1755</v>
      </c>
      <c r="D1502" s="267"/>
      <c r="E1502" s="267"/>
      <c r="F1502" s="32" t="s">
        <v>1813</v>
      </c>
      <c r="G1502" s="269">
        <v>13.22</v>
      </c>
      <c r="H1502" s="268"/>
      <c r="I1502" s="27">
        <v>13.22</v>
      </c>
      <c r="J1502" s="269">
        <v>6.39</v>
      </c>
      <c r="K1502" s="268"/>
      <c r="L1502" s="268"/>
      <c r="M1502" s="268"/>
      <c r="N1502" s="268"/>
      <c r="O1502" s="268"/>
      <c r="P1502" s="175">
        <v>19.61</v>
      </c>
      <c r="Q1502" s="270"/>
      <c r="R1502" s="270"/>
      <c r="S1502" s="270"/>
      <c r="T1502" s="270"/>
      <c r="U1502" s="270"/>
    </row>
    <row r="1503" spans="1:21" hidden="1" x14ac:dyDescent="0.25">
      <c r="A1503" s="264" t="s">
        <v>144</v>
      </c>
      <c r="B1503" s="265"/>
      <c r="C1503" s="266" t="s">
        <v>1756</v>
      </c>
      <c r="D1503" s="267"/>
      <c r="E1503" s="267"/>
      <c r="F1503" s="32" t="s">
        <v>1813</v>
      </c>
      <c r="G1503" s="269">
        <v>7.97</v>
      </c>
      <c r="H1503" s="268"/>
      <c r="I1503" s="27">
        <v>7.97</v>
      </c>
      <c r="J1503" s="269">
        <v>6.39</v>
      </c>
      <c r="K1503" s="268"/>
      <c r="L1503" s="268"/>
      <c r="M1503" s="268"/>
      <c r="N1503" s="268"/>
      <c r="O1503" s="268"/>
      <c r="P1503" s="175">
        <v>14.36</v>
      </c>
      <c r="Q1503" s="270"/>
      <c r="R1503" s="270"/>
      <c r="S1503" s="270"/>
      <c r="T1503" s="270"/>
      <c r="U1503" s="270"/>
    </row>
    <row r="1504" spans="1:21" hidden="1" x14ac:dyDescent="0.25">
      <c r="A1504" s="264" t="s">
        <v>54</v>
      </c>
      <c r="B1504" s="265"/>
      <c r="C1504" s="271" t="s">
        <v>1757</v>
      </c>
      <c r="D1504" s="272"/>
      <c r="E1504" s="272"/>
      <c r="F1504" s="30"/>
      <c r="G1504" s="268"/>
      <c r="H1504" s="268"/>
      <c r="I1504" s="31"/>
      <c r="J1504" s="268"/>
      <c r="K1504" s="268"/>
      <c r="L1504" s="268"/>
      <c r="M1504" s="268"/>
      <c r="N1504" s="268"/>
      <c r="O1504" s="268"/>
      <c r="P1504" s="270"/>
      <c r="Q1504" s="270"/>
      <c r="R1504" s="270"/>
      <c r="S1504" s="270"/>
      <c r="T1504" s="270"/>
      <c r="U1504" s="270"/>
    </row>
    <row r="1505" spans="1:21" hidden="1" x14ac:dyDescent="0.25">
      <c r="A1505" s="264" t="s">
        <v>153</v>
      </c>
      <c r="B1505" s="265"/>
      <c r="C1505" s="266" t="s">
        <v>1758</v>
      </c>
      <c r="D1505" s="267"/>
      <c r="E1505" s="267"/>
      <c r="F1505" s="32" t="s">
        <v>1813</v>
      </c>
      <c r="G1505" s="269">
        <v>19.190000000000001</v>
      </c>
      <c r="H1505" s="268"/>
      <c r="I1505" s="27">
        <v>19.190000000000001</v>
      </c>
      <c r="J1505" s="269">
        <v>6.39</v>
      </c>
      <c r="K1505" s="268"/>
      <c r="L1505" s="268"/>
      <c r="M1505" s="268"/>
      <c r="N1505" s="268"/>
      <c r="O1505" s="268"/>
      <c r="P1505" s="175">
        <v>25.58</v>
      </c>
      <c r="Q1505" s="270"/>
      <c r="R1505" s="270"/>
      <c r="S1505" s="270"/>
      <c r="T1505" s="270"/>
      <c r="U1505" s="270"/>
    </row>
    <row r="1506" spans="1:21" hidden="1" x14ac:dyDescent="0.25">
      <c r="A1506" s="264" t="s">
        <v>432</v>
      </c>
      <c r="B1506" s="265"/>
      <c r="C1506" s="266" t="s">
        <v>1759</v>
      </c>
      <c r="D1506" s="267"/>
      <c r="E1506" s="267"/>
      <c r="F1506" s="32" t="s">
        <v>1813</v>
      </c>
      <c r="G1506" s="269">
        <v>11.39</v>
      </c>
      <c r="H1506" s="268"/>
      <c r="I1506" s="27">
        <v>11.39</v>
      </c>
      <c r="J1506" s="269">
        <v>6.39</v>
      </c>
      <c r="K1506" s="268"/>
      <c r="L1506" s="268"/>
      <c r="M1506" s="268"/>
      <c r="N1506" s="268"/>
      <c r="O1506" s="268"/>
      <c r="P1506" s="175">
        <v>17.78</v>
      </c>
      <c r="Q1506" s="270"/>
      <c r="R1506" s="270"/>
      <c r="S1506" s="270"/>
      <c r="T1506" s="270"/>
      <c r="U1506" s="270"/>
    </row>
    <row r="1507" spans="1:21" hidden="1" x14ac:dyDescent="0.25">
      <c r="A1507" s="264" t="s">
        <v>55</v>
      </c>
      <c r="B1507" s="265"/>
      <c r="C1507" s="271" t="s">
        <v>1760</v>
      </c>
      <c r="D1507" s="272"/>
      <c r="E1507" s="272"/>
      <c r="F1507" s="30"/>
      <c r="G1507" s="268"/>
      <c r="H1507" s="268"/>
      <c r="I1507" s="31"/>
      <c r="J1507" s="268"/>
      <c r="K1507" s="268"/>
      <c r="L1507" s="268"/>
      <c r="M1507" s="268"/>
      <c r="N1507" s="268"/>
      <c r="O1507" s="268"/>
      <c r="P1507" s="270"/>
      <c r="Q1507" s="270"/>
      <c r="R1507" s="270"/>
      <c r="S1507" s="270"/>
      <c r="T1507" s="270"/>
      <c r="U1507" s="270"/>
    </row>
    <row r="1508" spans="1:21" hidden="1" x14ac:dyDescent="0.25">
      <c r="A1508" s="264" t="s">
        <v>157</v>
      </c>
      <c r="B1508" s="265"/>
      <c r="C1508" s="266" t="s">
        <v>1761</v>
      </c>
      <c r="D1508" s="267"/>
      <c r="E1508" s="267"/>
      <c r="F1508" s="32" t="s">
        <v>1813</v>
      </c>
      <c r="G1508" s="269">
        <v>25.16</v>
      </c>
      <c r="H1508" s="268"/>
      <c r="I1508" s="27">
        <v>25.16</v>
      </c>
      <c r="J1508" s="269">
        <v>6.39</v>
      </c>
      <c r="K1508" s="268"/>
      <c r="L1508" s="268"/>
      <c r="M1508" s="268"/>
      <c r="N1508" s="268"/>
      <c r="O1508" s="268"/>
      <c r="P1508" s="175">
        <v>31.55</v>
      </c>
      <c r="Q1508" s="270"/>
      <c r="R1508" s="270"/>
      <c r="S1508" s="270"/>
      <c r="T1508" s="270"/>
      <c r="U1508" s="270"/>
    </row>
    <row r="1509" spans="1:21" hidden="1" x14ac:dyDescent="0.25">
      <c r="A1509" s="264" t="s">
        <v>160</v>
      </c>
      <c r="B1509" s="265"/>
      <c r="C1509" s="266" t="s">
        <v>1762</v>
      </c>
      <c r="D1509" s="267"/>
      <c r="E1509" s="267"/>
      <c r="F1509" s="32" t="s">
        <v>1813</v>
      </c>
      <c r="G1509" s="269">
        <v>14.8</v>
      </c>
      <c r="H1509" s="268"/>
      <c r="I1509" s="27">
        <v>14.8</v>
      </c>
      <c r="J1509" s="269">
        <v>6.39</v>
      </c>
      <c r="K1509" s="268"/>
      <c r="L1509" s="268"/>
      <c r="M1509" s="268"/>
      <c r="N1509" s="268"/>
      <c r="O1509" s="268"/>
      <c r="P1509" s="175">
        <v>21.19</v>
      </c>
      <c r="Q1509" s="270"/>
      <c r="R1509" s="270"/>
      <c r="S1509" s="270"/>
      <c r="T1509" s="270"/>
      <c r="U1509" s="270"/>
    </row>
    <row r="1510" spans="1:21" hidden="1" x14ac:dyDescent="0.25">
      <c r="A1510" s="264" t="s">
        <v>56</v>
      </c>
      <c r="B1510" s="265"/>
      <c r="C1510" s="271" t="s">
        <v>1763</v>
      </c>
      <c r="D1510" s="272"/>
      <c r="E1510" s="272"/>
      <c r="F1510" s="30"/>
      <c r="G1510" s="268"/>
      <c r="H1510" s="268"/>
      <c r="I1510" s="31"/>
      <c r="J1510" s="268"/>
      <c r="K1510" s="268"/>
      <c r="L1510" s="268"/>
      <c r="M1510" s="268"/>
      <c r="N1510" s="268"/>
      <c r="O1510" s="268"/>
      <c r="P1510" s="270"/>
      <c r="Q1510" s="270"/>
      <c r="R1510" s="270"/>
      <c r="S1510" s="270"/>
      <c r="T1510" s="270"/>
      <c r="U1510" s="270"/>
    </row>
    <row r="1511" spans="1:21" hidden="1" x14ac:dyDescent="0.25">
      <c r="A1511" s="264" t="s">
        <v>178</v>
      </c>
      <c r="B1511" s="265"/>
      <c r="C1511" s="266" t="s">
        <v>1764</v>
      </c>
      <c r="D1511" s="267"/>
      <c r="E1511" s="267"/>
      <c r="F1511" s="32" t="s">
        <v>1813</v>
      </c>
      <c r="G1511" s="269">
        <v>14.04</v>
      </c>
      <c r="H1511" s="268"/>
      <c r="I1511" s="27">
        <v>14.04</v>
      </c>
      <c r="J1511" s="269">
        <v>6.16</v>
      </c>
      <c r="K1511" s="268"/>
      <c r="L1511" s="268"/>
      <c r="M1511" s="268"/>
      <c r="N1511" s="268"/>
      <c r="O1511" s="268"/>
      <c r="P1511" s="175">
        <v>20.2</v>
      </c>
      <c r="Q1511" s="270"/>
      <c r="R1511" s="270"/>
      <c r="S1511" s="270"/>
      <c r="T1511" s="270"/>
      <c r="U1511" s="270"/>
    </row>
    <row r="1512" spans="1:21" hidden="1" x14ac:dyDescent="0.25">
      <c r="A1512" s="264" t="s">
        <v>57</v>
      </c>
      <c r="B1512" s="265"/>
      <c r="C1512" s="271" t="s">
        <v>1765</v>
      </c>
      <c r="D1512" s="272"/>
      <c r="E1512" s="272"/>
      <c r="F1512" s="30"/>
      <c r="G1512" s="268"/>
      <c r="H1512" s="268"/>
      <c r="I1512" s="31"/>
      <c r="J1512" s="268"/>
      <c r="K1512" s="268"/>
      <c r="L1512" s="268"/>
      <c r="M1512" s="268"/>
      <c r="N1512" s="268"/>
      <c r="O1512" s="268"/>
      <c r="P1512" s="270"/>
      <c r="Q1512" s="270"/>
      <c r="R1512" s="270"/>
      <c r="S1512" s="270"/>
      <c r="T1512" s="270"/>
      <c r="U1512" s="270"/>
    </row>
    <row r="1513" spans="1:21" hidden="1" x14ac:dyDescent="0.25">
      <c r="A1513" s="264" t="s">
        <v>181</v>
      </c>
      <c r="B1513" s="265"/>
      <c r="C1513" s="266" t="s">
        <v>1766</v>
      </c>
      <c r="D1513" s="267"/>
      <c r="E1513" s="267"/>
      <c r="F1513" s="32" t="s">
        <v>1813</v>
      </c>
      <c r="G1513" s="269">
        <v>13.22</v>
      </c>
      <c r="H1513" s="268"/>
      <c r="I1513" s="27">
        <v>13.22</v>
      </c>
      <c r="J1513" s="269">
        <v>5.73</v>
      </c>
      <c r="K1513" s="268"/>
      <c r="L1513" s="268"/>
      <c r="M1513" s="268"/>
      <c r="N1513" s="268"/>
      <c r="O1513" s="268"/>
      <c r="P1513" s="175">
        <v>18.95</v>
      </c>
      <c r="Q1513" s="270"/>
      <c r="R1513" s="270"/>
      <c r="S1513" s="270"/>
      <c r="T1513" s="270"/>
      <c r="U1513" s="270"/>
    </row>
    <row r="1514" spans="1:21" hidden="1" x14ac:dyDescent="0.25">
      <c r="A1514" s="264" t="s">
        <v>439</v>
      </c>
      <c r="B1514" s="265"/>
      <c r="C1514" s="266" t="s">
        <v>1767</v>
      </c>
      <c r="D1514" s="267"/>
      <c r="E1514" s="267"/>
      <c r="F1514" s="32" t="s">
        <v>1813</v>
      </c>
      <c r="G1514" s="269">
        <v>7.97</v>
      </c>
      <c r="H1514" s="268"/>
      <c r="I1514" s="27">
        <v>7.97</v>
      </c>
      <c r="J1514" s="269">
        <v>5.73</v>
      </c>
      <c r="K1514" s="268"/>
      <c r="L1514" s="268"/>
      <c r="M1514" s="268"/>
      <c r="N1514" s="268"/>
      <c r="O1514" s="268"/>
      <c r="P1514" s="175">
        <v>13.7</v>
      </c>
      <c r="Q1514" s="270"/>
      <c r="R1514" s="270"/>
      <c r="S1514" s="270"/>
      <c r="T1514" s="270"/>
      <c r="U1514" s="270"/>
    </row>
    <row r="1515" spans="1:21" hidden="1" x14ac:dyDescent="0.25">
      <c r="A1515" s="264" t="s">
        <v>58</v>
      </c>
      <c r="B1515" s="265"/>
      <c r="C1515" s="271" t="s">
        <v>1768</v>
      </c>
      <c r="D1515" s="272"/>
      <c r="E1515" s="272"/>
      <c r="F1515" s="30"/>
      <c r="G1515" s="268"/>
      <c r="H1515" s="268"/>
      <c r="I1515" s="31"/>
      <c r="J1515" s="268"/>
      <c r="K1515" s="268"/>
      <c r="L1515" s="268"/>
      <c r="M1515" s="268"/>
      <c r="N1515" s="268"/>
      <c r="O1515" s="268"/>
      <c r="P1515" s="270"/>
      <c r="Q1515" s="270"/>
      <c r="R1515" s="270"/>
      <c r="S1515" s="270"/>
      <c r="T1515" s="270"/>
      <c r="U1515" s="270"/>
    </row>
    <row r="1516" spans="1:21" hidden="1" x14ac:dyDescent="0.25">
      <c r="A1516" s="264" t="s">
        <v>122</v>
      </c>
      <c r="B1516" s="265"/>
      <c r="C1516" s="266" t="s">
        <v>1769</v>
      </c>
      <c r="D1516" s="267"/>
      <c r="E1516" s="267"/>
      <c r="F1516" s="32" t="s">
        <v>1813</v>
      </c>
      <c r="G1516" s="269">
        <v>25.16</v>
      </c>
      <c r="H1516" s="268"/>
      <c r="I1516" s="27">
        <v>25.16</v>
      </c>
      <c r="J1516" s="269">
        <v>6.02</v>
      </c>
      <c r="K1516" s="268"/>
      <c r="L1516" s="268"/>
      <c r="M1516" s="268"/>
      <c r="N1516" s="268"/>
      <c r="O1516" s="268"/>
      <c r="P1516" s="175">
        <v>31.18</v>
      </c>
      <c r="Q1516" s="270"/>
      <c r="R1516" s="270"/>
      <c r="S1516" s="270"/>
      <c r="T1516" s="270"/>
      <c r="U1516" s="270"/>
    </row>
    <row r="1517" spans="1:21" hidden="1" x14ac:dyDescent="0.25">
      <c r="A1517" s="264" t="s">
        <v>123</v>
      </c>
      <c r="B1517" s="265"/>
      <c r="C1517" s="266" t="s">
        <v>1770</v>
      </c>
      <c r="D1517" s="267"/>
      <c r="E1517" s="267"/>
      <c r="F1517" s="32" t="s">
        <v>1813</v>
      </c>
      <c r="G1517" s="269">
        <v>14.8</v>
      </c>
      <c r="H1517" s="268"/>
      <c r="I1517" s="27">
        <v>14.8</v>
      </c>
      <c r="J1517" s="269">
        <v>6.02</v>
      </c>
      <c r="K1517" s="268"/>
      <c r="L1517" s="268"/>
      <c r="M1517" s="268"/>
      <c r="N1517" s="268"/>
      <c r="O1517" s="268"/>
      <c r="P1517" s="175">
        <v>20.82</v>
      </c>
      <c r="Q1517" s="270"/>
      <c r="R1517" s="270"/>
      <c r="S1517" s="270"/>
      <c r="T1517" s="270"/>
      <c r="U1517" s="270"/>
    </row>
    <row r="1518" spans="1:21" hidden="1" x14ac:dyDescent="0.25">
      <c r="A1518" s="264" t="s">
        <v>59</v>
      </c>
      <c r="B1518" s="265"/>
      <c r="C1518" s="271" t="s">
        <v>1771</v>
      </c>
      <c r="D1518" s="272"/>
      <c r="E1518" s="272"/>
      <c r="F1518" s="30"/>
      <c r="G1518" s="268"/>
      <c r="H1518" s="268"/>
      <c r="I1518" s="31"/>
      <c r="J1518" s="268"/>
      <c r="K1518" s="268"/>
      <c r="L1518" s="268"/>
      <c r="M1518" s="268"/>
      <c r="N1518" s="268"/>
      <c r="O1518" s="268"/>
      <c r="P1518" s="270"/>
      <c r="Q1518" s="270"/>
      <c r="R1518" s="270"/>
      <c r="S1518" s="270"/>
      <c r="T1518" s="270"/>
      <c r="U1518" s="270"/>
    </row>
    <row r="1519" spans="1:21" hidden="1" x14ac:dyDescent="0.25">
      <c r="A1519" s="264" t="s">
        <v>127</v>
      </c>
      <c r="B1519" s="265"/>
      <c r="C1519" s="266" t="s">
        <v>1772</v>
      </c>
      <c r="D1519" s="267"/>
      <c r="E1519" s="267"/>
      <c r="F1519" s="32" t="s">
        <v>1813</v>
      </c>
      <c r="G1519" s="269">
        <v>41.44</v>
      </c>
      <c r="H1519" s="268"/>
      <c r="I1519" s="27">
        <v>41.44</v>
      </c>
      <c r="J1519" s="269">
        <v>6.02</v>
      </c>
      <c r="K1519" s="268"/>
      <c r="L1519" s="268"/>
      <c r="M1519" s="268"/>
      <c r="N1519" s="268"/>
      <c r="O1519" s="268"/>
      <c r="P1519" s="175">
        <v>47.46</v>
      </c>
      <c r="Q1519" s="270"/>
      <c r="R1519" s="270"/>
      <c r="S1519" s="270"/>
      <c r="T1519" s="270"/>
      <c r="U1519" s="270"/>
    </row>
    <row r="1520" spans="1:21" hidden="1" x14ac:dyDescent="0.25">
      <c r="A1520" s="264" t="s">
        <v>128</v>
      </c>
      <c r="B1520" s="265"/>
      <c r="C1520" s="266" t="s">
        <v>1773</v>
      </c>
      <c r="D1520" s="267"/>
      <c r="E1520" s="267"/>
      <c r="F1520" s="32" t="s">
        <v>1813</v>
      </c>
      <c r="G1520" s="269">
        <v>23.91</v>
      </c>
      <c r="H1520" s="268"/>
      <c r="I1520" s="27">
        <v>23.91</v>
      </c>
      <c r="J1520" s="269">
        <v>6.02</v>
      </c>
      <c r="K1520" s="268"/>
      <c r="L1520" s="268"/>
      <c r="M1520" s="268"/>
      <c r="N1520" s="268"/>
      <c r="O1520" s="268"/>
      <c r="P1520" s="175">
        <v>29.93</v>
      </c>
      <c r="Q1520" s="270"/>
      <c r="R1520" s="270"/>
      <c r="S1520" s="270"/>
      <c r="T1520" s="270"/>
      <c r="U1520" s="270"/>
    </row>
    <row r="1521" spans="1:21" hidden="1" x14ac:dyDescent="0.25">
      <c r="A1521" s="273">
        <v>2</v>
      </c>
      <c r="B1521" s="274"/>
      <c r="C1521" s="275" t="s">
        <v>1774</v>
      </c>
      <c r="D1521" s="276"/>
      <c r="E1521" s="276"/>
      <c r="F1521" s="28"/>
      <c r="G1521" s="277"/>
      <c r="H1521" s="277"/>
      <c r="I1521" s="29"/>
      <c r="J1521" s="277"/>
      <c r="K1521" s="277"/>
      <c r="L1521" s="277"/>
      <c r="M1521" s="277"/>
      <c r="N1521" s="277"/>
      <c r="O1521" s="277"/>
      <c r="P1521" s="278"/>
      <c r="Q1521" s="278"/>
      <c r="R1521" s="278"/>
      <c r="S1521" s="278"/>
      <c r="T1521" s="278"/>
      <c r="U1521" s="278"/>
    </row>
    <row r="1522" spans="1:21" hidden="1" x14ac:dyDescent="0.25">
      <c r="A1522" s="264" t="s">
        <v>61</v>
      </c>
      <c r="B1522" s="265"/>
      <c r="C1522" s="271" t="s">
        <v>1775</v>
      </c>
      <c r="D1522" s="272"/>
      <c r="E1522" s="272"/>
      <c r="F1522" s="30"/>
      <c r="G1522" s="268"/>
      <c r="H1522" s="268"/>
      <c r="I1522" s="31"/>
      <c r="J1522" s="268"/>
      <c r="K1522" s="268"/>
      <c r="L1522" s="268"/>
      <c r="M1522" s="268"/>
      <c r="N1522" s="268"/>
      <c r="O1522" s="268"/>
      <c r="P1522" s="270"/>
      <c r="Q1522" s="270"/>
      <c r="R1522" s="270"/>
      <c r="S1522" s="270"/>
      <c r="T1522" s="270"/>
      <c r="U1522" s="270"/>
    </row>
    <row r="1523" spans="1:21" hidden="1" x14ac:dyDescent="0.25">
      <c r="A1523" s="264" t="s">
        <v>190</v>
      </c>
      <c r="B1523" s="265"/>
      <c r="C1523" s="266" t="s">
        <v>1776</v>
      </c>
      <c r="D1523" s="267"/>
      <c r="E1523" s="267"/>
      <c r="F1523" s="32" t="s">
        <v>1813</v>
      </c>
      <c r="G1523" s="269">
        <v>25.38</v>
      </c>
      <c r="H1523" s="268"/>
      <c r="I1523" s="27">
        <v>25.38</v>
      </c>
      <c r="J1523" s="269">
        <v>6.39</v>
      </c>
      <c r="K1523" s="268"/>
      <c r="L1523" s="268"/>
      <c r="M1523" s="268"/>
      <c r="N1523" s="268"/>
      <c r="O1523" s="268"/>
      <c r="P1523" s="175">
        <v>31.77</v>
      </c>
      <c r="Q1523" s="270"/>
      <c r="R1523" s="270"/>
      <c r="S1523" s="270"/>
      <c r="T1523" s="270"/>
      <c r="U1523" s="270"/>
    </row>
    <row r="1524" spans="1:21" hidden="1" x14ac:dyDescent="0.25">
      <c r="A1524" s="264" t="s">
        <v>191</v>
      </c>
      <c r="B1524" s="265"/>
      <c r="C1524" s="266" t="s">
        <v>1777</v>
      </c>
      <c r="D1524" s="267"/>
      <c r="E1524" s="267"/>
      <c r="F1524" s="32" t="s">
        <v>1813</v>
      </c>
      <c r="G1524" s="269">
        <v>14.8</v>
      </c>
      <c r="H1524" s="268"/>
      <c r="I1524" s="27">
        <v>14.8</v>
      </c>
      <c r="J1524" s="269">
        <v>6.39</v>
      </c>
      <c r="K1524" s="268"/>
      <c r="L1524" s="268"/>
      <c r="M1524" s="268"/>
      <c r="N1524" s="268"/>
      <c r="O1524" s="268"/>
      <c r="P1524" s="175">
        <v>21.19</v>
      </c>
      <c r="Q1524" s="270"/>
      <c r="R1524" s="270"/>
      <c r="S1524" s="270"/>
      <c r="T1524" s="270"/>
      <c r="U1524" s="270"/>
    </row>
    <row r="1525" spans="1:21" hidden="1" x14ac:dyDescent="0.25">
      <c r="A1525" s="264" t="s">
        <v>62</v>
      </c>
      <c r="B1525" s="265"/>
      <c r="C1525" s="271" t="s">
        <v>1778</v>
      </c>
      <c r="D1525" s="272"/>
      <c r="E1525" s="272"/>
      <c r="F1525" s="30"/>
      <c r="G1525" s="268"/>
      <c r="H1525" s="268"/>
      <c r="I1525" s="31"/>
      <c r="J1525" s="268"/>
      <c r="K1525" s="268"/>
      <c r="L1525" s="268"/>
      <c r="M1525" s="268"/>
      <c r="N1525" s="268"/>
      <c r="O1525" s="268"/>
      <c r="P1525" s="270"/>
      <c r="Q1525" s="270"/>
      <c r="R1525" s="270"/>
      <c r="S1525" s="270"/>
      <c r="T1525" s="270"/>
      <c r="U1525" s="270"/>
    </row>
    <row r="1526" spans="1:21" hidden="1" x14ac:dyDescent="0.25">
      <c r="A1526" s="264" t="s">
        <v>196</v>
      </c>
      <c r="B1526" s="265"/>
      <c r="C1526" s="266" t="s">
        <v>1779</v>
      </c>
      <c r="D1526" s="267"/>
      <c r="E1526" s="267"/>
      <c r="F1526" s="32" t="s">
        <v>1813</v>
      </c>
      <c r="G1526" s="269">
        <v>25.38</v>
      </c>
      <c r="H1526" s="268"/>
      <c r="I1526" s="27">
        <v>25.38</v>
      </c>
      <c r="J1526" s="269">
        <v>6.39</v>
      </c>
      <c r="K1526" s="268"/>
      <c r="L1526" s="268"/>
      <c r="M1526" s="268"/>
      <c r="N1526" s="268"/>
      <c r="O1526" s="268"/>
      <c r="P1526" s="175">
        <v>31.77</v>
      </c>
      <c r="Q1526" s="270"/>
      <c r="R1526" s="270"/>
      <c r="S1526" s="270"/>
      <c r="T1526" s="270"/>
      <c r="U1526" s="270"/>
    </row>
    <row r="1527" spans="1:21" hidden="1" x14ac:dyDescent="0.25">
      <c r="A1527" s="264" t="s">
        <v>197</v>
      </c>
      <c r="B1527" s="265"/>
      <c r="C1527" s="266" t="s">
        <v>1780</v>
      </c>
      <c r="D1527" s="267"/>
      <c r="E1527" s="267"/>
      <c r="F1527" s="32" t="s">
        <v>1813</v>
      </c>
      <c r="G1527" s="269">
        <v>14.8</v>
      </c>
      <c r="H1527" s="268"/>
      <c r="I1527" s="27">
        <v>14.8</v>
      </c>
      <c r="J1527" s="269">
        <v>6.39</v>
      </c>
      <c r="K1527" s="268"/>
      <c r="L1527" s="268"/>
      <c r="M1527" s="268"/>
      <c r="N1527" s="268"/>
      <c r="O1527" s="268"/>
      <c r="P1527" s="175">
        <v>21.19</v>
      </c>
      <c r="Q1527" s="270"/>
      <c r="R1527" s="270"/>
      <c r="S1527" s="270"/>
      <c r="T1527" s="270"/>
      <c r="U1527" s="270"/>
    </row>
    <row r="1528" spans="1:21" hidden="1" x14ac:dyDescent="0.25">
      <c r="A1528" s="264" t="s">
        <v>63</v>
      </c>
      <c r="B1528" s="265"/>
      <c r="C1528" s="271" t="s">
        <v>1781</v>
      </c>
      <c r="D1528" s="272"/>
      <c r="E1528" s="272"/>
      <c r="F1528" s="30"/>
      <c r="G1528" s="268"/>
      <c r="H1528" s="268"/>
      <c r="I1528" s="31"/>
      <c r="J1528" s="268"/>
      <c r="K1528" s="268"/>
      <c r="L1528" s="268"/>
      <c r="M1528" s="268"/>
      <c r="N1528" s="268"/>
      <c r="O1528" s="268"/>
      <c r="P1528" s="270"/>
      <c r="Q1528" s="270"/>
      <c r="R1528" s="270"/>
      <c r="S1528" s="270"/>
      <c r="T1528" s="270"/>
      <c r="U1528" s="270"/>
    </row>
    <row r="1529" spans="1:21" hidden="1" x14ac:dyDescent="0.25">
      <c r="A1529" s="264" t="s">
        <v>204</v>
      </c>
      <c r="B1529" s="265"/>
      <c r="C1529" s="266" t="s">
        <v>1782</v>
      </c>
      <c r="D1529" s="267"/>
      <c r="E1529" s="267"/>
      <c r="F1529" s="32" t="s">
        <v>1813</v>
      </c>
      <c r="G1529" s="269">
        <v>31.4</v>
      </c>
      <c r="H1529" s="268"/>
      <c r="I1529" s="27">
        <v>31.4</v>
      </c>
      <c r="J1529" s="269">
        <v>6.39</v>
      </c>
      <c r="K1529" s="268"/>
      <c r="L1529" s="268"/>
      <c r="M1529" s="268"/>
      <c r="N1529" s="268"/>
      <c r="O1529" s="268"/>
      <c r="P1529" s="175">
        <v>37.79</v>
      </c>
      <c r="Q1529" s="270"/>
      <c r="R1529" s="270"/>
      <c r="S1529" s="270"/>
      <c r="T1529" s="270"/>
      <c r="U1529" s="270"/>
    </row>
    <row r="1530" spans="1:21" hidden="1" x14ac:dyDescent="0.25">
      <c r="A1530" s="264" t="s">
        <v>205</v>
      </c>
      <c r="B1530" s="265"/>
      <c r="C1530" s="266" t="s">
        <v>1783</v>
      </c>
      <c r="D1530" s="267"/>
      <c r="E1530" s="267"/>
      <c r="F1530" s="32" t="s">
        <v>1813</v>
      </c>
      <c r="G1530" s="269">
        <v>18.22</v>
      </c>
      <c r="H1530" s="268"/>
      <c r="I1530" s="27">
        <v>18.22</v>
      </c>
      <c r="J1530" s="269">
        <v>6.39</v>
      </c>
      <c r="K1530" s="268"/>
      <c r="L1530" s="268"/>
      <c r="M1530" s="268"/>
      <c r="N1530" s="268"/>
      <c r="O1530" s="268"/>
      <c r="P1530" s="175">
        <v>24.61</v>
      </c>
      <c r="Q1530" s="270"/>
      <c r="R1530" s="270"/>
      <c r="S1530" s="270"/>
      <c r="T1530" s="270"/>
      <c r="U1530" s="270"/>
    </row>
    <row r="1531" spans="1:21" hidden="1" x14ac:dyDescent="0.25">
      <c r="A1531" s="264" t="s">
        <v>64</v>
      </c>
      <c r="B1531" s="265"/>
      <c r="C1531" s="271" t="s">
        <v>1784</v>
      </c>
      <c r="D1531" s="272"/>
      <c r="E1531" s="272"/>
      <c r="F1531" s="30"/>
      <c r="G1531" s="268"/>
      <c r="H1531" s="268"/>
      <c r="I1531" s="31"/>
      <c r="J1531" s="268"/>
      <c r="K1531" s="268"/>
      <c r="L1531" s="268"/>
      <c r="M1531" s="268"/>
      <c r="N1531" s="268"/>
      <c r="O1531" s="268"/>
      <c r="P1531" s="270"/>
      <c r="Q1531" s="270"/>
      <c r="R1531" s="270"/>
      <c r="S1531" s="270"/>
      <c r="T1531" s="270"/>
      <c r="U1531" s="270"/>
    </row>
    <row r="1532" spans="1:21" hidden="1" x14ac:dyDescent="0.25">
      <c r="A1532" s="264" t="s">
        <v>206</v>
      </c>
      <c r="B1532" s="265"/>
      <c r="C1532" s="266" t="s">
        <v>1785</v>
      </c>
      <c r="D1532" s="267"/>
      <c r="E1532" s="267"/>
      <c r="F1532" s="32" t="s">
        <v>1813</v>
      </c>
      <c r="G1532" s="269">
        <v>37.42</v>
      </c>
      <c r="H1532" s="268"/>
      <c r="I1532" s="27">
        <v>37.42</v>
      </c>
      <c r="J1532" s="269">
        <v>6.39</v>
      </c>
      <c r="K1532" s="268"/>
      <c r="L1532" s="268"/>
      <c r="M1532" s="268"/>
      <c r="N1532" s="268"/>
      <c r="O1532" s="268"/>
      <c r="P1532" s="175">
        <v>43.81</v>
      </c>
      <c r="Q1532" s="270"/>
      <c r="R1532" s="270"/>
      <c r="S1532" s="270"/>
      <c r="T1532" s="270"/>
      <c r="U1532" s="270"/>
    </row>
    <row r="1533" spans="1:21" hidden="1" x14ac:dyDescent="0.25">
      <c r="A1533" s="264" t="s">
        <v>207</v>
      </c>
      <c r="B1533" s="265"/>
      <c r="C1533" s="266" t="s">
        <v>1786</v>
      </c>
      <c r="D1533" s="267"/>
      <c r="E1533" s="267"/>
      <c r="F1533" s="32" t="s">
        <v>1813</v>
      </c>
      <c r="G1533" s="269">
        <v>21.63</v>
      </c>
      <c r="H1533" s="268"/>
      <c r="I1533" s="27">
        <v>21.63</v>
      </c>
      <c r="J1533" s="269">
        <v>6.39</v>
      </c>
      <c r="K1533" s="268"/>
      <c r="L1533" s="268"/>
      <c r="M1533" s="268"/>
      <c r="N1533" s="268"/>
      <c r="O1533" s="268"/>
      <c r="P1533" s="175">
        <v>28.02</v>
      </c>
      <c r="Q1533" s="270"/>
      <c r="R1533" s="270"/>
      <c r="S1533" s="270"/>
      <c r="T1533" s="270"/>
      <c r="U1533" s="270"/>
    </row>
    <row r="1534" spans="1:21" hidden="1" x14ac:dyDescent="0.25">
      <c r="A1534" s="264" t="s">
        <v>65</v>
      </c>
      <c r="B1534" s="265"/>
      <c r="C1534" s="271" t="s">
        <v>1787</v>
      </c>
      <c r="D1534" s="272"/>
      <c r="E1534" s="272"/>
      <c r="F1534" s="30"/>
      <c r="G1534" s="268"/>
      <c r="H1534" s="268"/>
      <c r="I1534" s="31"/>
      <c r="J1534" s="268"/>
      <c r="K1534" s="268"/>
      <c r="L1534" s="268"/>
      <c r="M1534" s="268"/>
      <c r="N1534" s="268"/>
      <c r="O1534" s="268"/>
      <c r="P1534" s="270"/>
      <c r="Q1534" s="270"/>
      <c r="R1534" s="270"/>
      <c r="S1534" s="270"/>
      <c r="T1534" s="270"/>
      <c r="U1534" s="270"/>
    </row>
    <row r="1535" spans="1:21" hidden="1" x14ac:dyDescent="0.25">
      <c r="A1535" s="264" t="s">
        <v>208</v>
      </c>
      <c r="B1535" s="265"/>
      <c r="C1535" s="266" t="s">
        <v>1788</v>
      </c>
      <c r="D1535" s="267"/>
      <c r="E1535" s="267"/>
      <c r="F1535" s="32" t="s">
        <v>1813</v>
      </c>
      <c r="G1535" s="269">
        <v>13.68</v>
      </c>
      <c r="H1535" s="268"/>
      <c r="I1535" s="27">
        <v>13.68</v>
      </c>
      <c r="J1535" s="269">
        <v>6.16</v>
      </c>
      <c r="K1535" s="268"/>
      <c r="L1535" s="268"/>
      <c r="M1535" s="268"/>
      <c r="N1535" s="268"/>
      <c r="O1535" s="268"/>
      <c r="P1535" s="175">
        <v>19.84</v>
      </c>
      <c r="Q1535" s="270"/>
      <c r="R1535" s="270"/>
      <c r="S1535" s="270"/>
      <c r="T1535" s="270"/>
      <c r="U1535" s="270"/>
    </row>
    <row r="1536" spans="1:21" hidden="1" x14ac:dyDescent="0.25">
      <c r="A1536" s="264" t="s">
        <v>66</v>
      </c>
      <c r="B1536" s="265"/>
      <c r="C1536" s="271" t="s">
        <v>1789</v>
      </c>
      <c r="D1536" s="272"/>
      <c r="E1536" s="272"/>
      <c r="F1536" s="30"/>
      <c r="G1536" s="268"/>
      <c r="H1536" s="268"/>
      <c r="I1536" s="31"/>
      <c r="J1536" s="268"/>
      <c r="K1536" s="268"/>
      <c r="L1536" s="268"/>
      <c r="M1536" s="268"/>
      <c r="N1536" s="268"/>
      <c r="O1536" s="268"/>
      <c r="P1536" s="270"/>
      <c r="Q1536" s="270"/>
      <c r="R1536" s="270"/>
      <c r="S1536" s="270"/>
      <c r="T1536" s="270"/>
      <c r="U1536" s="270"/>
    </row>
    <row r="1537" spans="1:21" hidden="1" x14ac:dyDescent="0.25">
      <c r="A1537" s="264" t="s">
        <v>209</v>
      </c>
      <c r="B1537" s="265"/>
      <c r="C1537" s="266" t="s">
        <v>1790</v>
      </c>
      <c r="D1537" s="267"/>
      <c r="E1537" s="267"/>
      <c r="F1537" s="32" t="s">
        <v>1813</v>
      </c>
      <c r="G1537" s="269">
        <v>17.2</v>
      </c>
      <c r="H1537" s="268"/>
      <c r="I1537" s="27">
        <v>17.2</v>
      </c>
      <c r="J1537" s="269">
        <v>5.73</v>
      </c>
      <c r="K1537" s="268"/>
      <c r="L1537" s="268"/>
      <c r="M1537" s="268"/>
      <c r="N1537" s="268"/>
      <c r="O1537" s="268"/>
      <c r="P1537" s="175">
        <v>22.93</v>
      </c>
      <c r="Q1537" s="270"/>
      <c r="R1537" s="270"/>
      <c r="S1537" s="270"/>
      <c r="T1537" s="270"/>
      <c r="U1537" s="270"/>
    </row>
    <row r="1538" spans="1:21" hidden="1" x14ac:dyDescent="0.25">
      <c r="A1538" s="264" t="s">
        <v>815</v>
      </c>
      <c r="B1538" s="265"/>
      <c r="C1538" s="266" t="s">
        <v>1791</v>
      </c>
      <c r="D1538" s="267"/>
      <c r="E1538" s="267"/>
      <c r="F1538" s="32" t="s">
        <v>1813</v>
      </c>
      <c r="G1538" s="269">
        <v>10.25</v>
      </c>
      <c r="H1538" s="268"/>
      <c r="I1538" s="27">
        <v>10.25</v>
      </c>
      <c r="J1538" s="269">
        <v>5.73</v>
      </c>
      <c r="K1538" s="268"/>
      <c r="L1538" s="268"/>
      <c r="M1538" s="268"/>
      <c r="N1538" s="268"/>
      <c r="O1538" s="268"/>
      <c r="P1538" s="175">
        <v>15.98</v>
      </c>
      <c r="Q1538" s="270"/>
      <c r="R1538" s="270"/>
      <c r="S1538" s="270"/>
      <c r="T1538" s="270"/>
      <c r="U1538" s="270"/>
    </row>
    <row r="1539" spans="1:21" hidden="1" x14ac:dyDescent="0.25">
      <c r="A1539" s="264" t="s">
        <v>67</v>
      </c>
      <c r="B1539" s="265"/>
      <c r="C1539" s="271" t="s">
        <v>1792</v>
      </c>
      <c r="D1539" s="272"/>
      <c r="E1539" s="272"/>
      <c r="F1539" s="30"/>
      <c r="G1539" s="268"/>
      <c r="H1539" s="268"/>
      <c r="I1539" s="31"/>
      <c r="J1539" s="268"/>
      <c r="K1539" s="268"/>
      <c r="L1539" s="268"/>
      <c r="M1539" s="268"/>
      <c r="N1539" s="268"/>
      <c r="O1539" s="268"/>
      <c r="P1539" s="270"/>
      <c r="Q1539" s="270"/>
      <c r="R1539" s="270"/>
      <c r="S1539" s="270"/>
      <c r="T1539" s="270"/>
      <c r="U1539" s="270"/>
    </row>
    <row r="1540" spans="1:21" hidden="1" x14ac:dyDescent="0.25">
      <c r="A1540" s="264" t="s">
        <v>210</v>
      </c>
      <c r="B1540" s="265"/>
      <c r="C1540" s="266" t="s">
        <v>1793</v>
      </c>
      <c r="D1540" s="267"/>
      <c r="E1540" s="267"/>
      <c r="F1540" s="32" t="s">
        <v>1813</v>
      </c>
      <c r="G1540" s="269">
        <v>37.42</v>
      </c>
      <c r="H1540" s="268"/>
      <c r="I1540" s="27">
        <v>37.42</v>
      </c>
      <c r="J1540" s="269">
        <v>6.02</v>
      </c>
      <c r="K1540" s="268"/>
      <c r="L1540" s="268"/>
      <c r="M1540" s="268"/>
      <c r="N1540" s="268"/>
      <c r="O1540" s="268"/>
      <c r="P1540" s="175">
        <v>43.44</v>
      </c>
      <c r="Q1540" s="270"/>
      <c r="R1540" s="270"/>
      <c r="S1540" s="270"/>
      <c r="T1540" s="270"/>
      <c r="U1540" s="270"/>
    </row>
    <row r="1541" spans="1:21" hidden="1" x14ac:dyDescent="0.25">
      <c r="A1541" s="264" t="s">
        <v>816</v>
      </c>
      <c r="B1541" s="265"/>
      <c r="C1541" s="266" t="s">
        <v>1794</v>
      </c>
      <c r="D1541" s="267"/>
      <c r="E1541" s="267"/>
      <c r="F1541" s="32" t="s">
        <v>1813</v>
      </c>
      <c r="G1541" s="269">
        <v>21.63</v>
      </c>
      <c r="H1541" s="268"/>
      <c r="I1541" s="27">
        <v>21.63</v>
      </c>
      <c r="J1541" s="269">
        <v>6.02</v>
      </c>
      <c r="K1541" s="268"/>
      <c r="L1541" s="268"/>
      <c r="M1541" s="268"/>
      <c r="N1541" s="268"/>
      <c r="O1541" s="268"/>
      <c r="P1541" s="175">
        <v>27.65</v>
      </c>
      <c r="Q1541" s="270"/>
      <c r="R1541" s="270"/>
      <c r="S1541" s="270"/>
      <c r="T1541" s="270"/>
      <c r="U1541" s="270"/>
    </row>
    <row r="1542" spans="1:21" hidden="1" x14ac:dyDescent="0.25">
      <c r="A1542" s="264" t="s">
        <v>68</v>
      </c>
      <c r="B1542" s="265"/>
      <c r="C1542" s="271" t="s">
        <v>1795</v>
      </c>
      <c r="D1542" s="272"/>
      <c r="E1542" s="272"/>
      <c r="F1542" s="30"/>
      <c r="G1542" s="268"/>
      <c r="H1542" s="268"/>
      <c r="I1542" s="31"/>
      <c r="J1542" s="268"/>
      <c r="K1542" s="268"/>
      <c r="L1542" s="268"/>
      <c r="M1542" s="268"/>
      <c r="N1542" s="268"/>
      <c r="O1542" s="268"/>
      <c r="P1542" s="270"/>
      <c r="Q1542" s="270"/>
      <c r="R1542" s="270"/>
      <c r="S1542" s="270"/>
      <c r="T1542" s="270"/>
      <c r="U1542" s="270"/>
    </row>
    <row r="1543" spans="1:21" hidden="1" x14ac:dyDescent="0.25">
      <c r="A1543" s="264" t="s">
        <v>817</v>
      </c>
      <c r="B1543" s="265"/>
      <c r="C1543" s="266" t="s">
        <v>1796</v>
      </c>
      <c r="D1543" s="267"/>
      <c r="E1543" s="267"/>
      <c r="F1543" s="32" t="s">
        <v>1813</v>
      </c>
      <c r="G1543" s="269">
        <v>61.51</v>
      </c>
      <c r="H1543" s="268"/>
      <c r="I1543" s="27">
        <v>61.51</v>
      </c>
      <c r="J1543" s="269">
        <v>6.02</v>
      </c>
      <c r="K1543" s="268"/>
      <c r="L1543" s="268"/>
      <c r="M1543" s="268"/>
      <c r="N1543" s="268"/>
      <c r="O1543" s="268"/>
      <c r="P1543" s="175">
        <v>67.53</v>
      </c>
      <c r="Q1543" s="270"/>
      <c r="R1543" s="270"/>
      <c r="S1543" s="270"/>
      <c r="T1543" s="270"/>
      <c r="U1543" s="270"/>
    </row>
    <row r="1544" spans="1:21" hidden="1" x14ac:dyDescent="0.25">
      <c r="A1544" s="264" t="s">
        <v>818</v>
      </c>
      <c r="B1544" s="265"/>
      <c r="C1544" s="266" t="s">
        <v>1797</v>
      </c>
      <c r="D1544" s="267"/>
      <c r="E1544" s="267"/>
      <c r="F1544" s="32" t="s">
        <v>1813</v>
      </c>
      <c r="G1544" s="269">
        <v>35.29</v>
      </c>
      <c r="H1544" s="268"/>
      <c r="I1544" s="27">
        <v>35.29</v>
      </c>
      <c r="J1544" s="269">
        <v>6.02</v>
      </c>
      <c r="K1544" s="268"/>
      <c r="L1544" s="268"/>
      <c r="M1544" s="268"/>
      <c r="N1544" s="268"/>
      <c r="O1544" s="268"/>
      <c r="P1544" s="175">
        <v>41.31</v>
      </c>
      <c r="Q1544" s="270"/>
      <c r="R1544" s="270"/>
      <c r="S1544" s="270"/>
      <c r="T1544" s="270"/>
      <c r="U1544" s="270"/>
    </row>
    <row r="1545" spans="1:21" hidden="1" x14ac:dyDescent="0.25">
      <c r="A1545" s="273">
        <v>3</v>
      </c>
      <c r="B1545" s="274"/>
      <c r="C1545" s="275" t="s">
        <v>1798</v>
      </c>
      <c r="D1545" s="276"/>
      <c r="E1545" s="276"/>
      <c r="F1545" s="28"/>
      <c r="G1545" s="277"/>
      <c r="H1545" s="277"/>
      <c r="I1545" s="29"/>
      <c r="J1545" s="277"/>
      <c r="K1545" s="277"/>
      <c r="L1545" s="277"/>
      <c r="M1545" s="277"/>
      <c r="N1545" s="277"/>
      <c r="O1545" s="277"/>
      <c r="P1545" s="278"/>
      <c r="Q1545" s="278"/>
      <c r="R1545" s="278"/>
      <c r="S1545" s="278"/>
      <c r="T1545" s="278"/>
      <c r="U1545" s="278"/>
    </row>
    <row r="1546" spans="1:21" hidden="1" x14ac:dyDescent="0.25">
      <c r="A1546" s="264" t="s">
        <v>5</v>
      </c>
      <c r="B1546" s="265"/>
      <c r="C1546" s="271" t="s">
        <v>1799</v>
      </c>
      <c r="D1546" s="272"/>
      <c r="E1546" s="272"/>
      <c r="F1546" s="30"/>
      <c r="G1546" s="268"/>
      <c r="H1546" s="268"/>
      <c r="I1546" s="31"/>
      <c r="J1546" s="268"/>
      <c r="K1546" s="268"/>
      <c r="L1546" s="268"/>
      <c r="M1546" s="268"/>
      <c r="N1546" s="268"/>
      <c r="O1546" s="268"/>
      <c r="P1546" s="270"/>
      <c r="Q1546" s="270"/>
      <c r="R1546" s="270"/>
      <c r="S1546" s="270"/>
      <c r="T1546" s="270"/>
      <c r="U1546" s="270"/>
    </row>
    <row r="1547" spans="1:21" hidden="1" x14ac:dyDescent="0.25">
      <c r="A1547" s="264" t="s">
        <v>6</v>
      </c>
      <c r="B1547" s="265"/>
      <c r="C1547" s="266" t="s">
        <v>1800</v>
      </c>
      <c r="D1547" s="267"/>
      <c r="E1547" s="267"/>
      <c r="F1547" s="32" t="s">
        <v>1813</v>
      </c>
      <c r="G1547" s="269">
        <v>6.45</v>
      </c>
      <c r="H1547" s="268"/>
      <c r="I1547" s="27">
        <v>6.45</v>
      </c>
      <c r="J1547" s="268"/>
      <c r="K1547" s="268"/>
      <c r="L1547" s="268"/>
      <c r="M1547" s="268"/>
      <c r="N1547" s="268"/>
      <c r="O1547" s="268"/>
      <c r="P1547" s="175">
        <v>6.45</v>
      </c>
      <c r="Q1547" s="270"/>
      <c r="R1547" s="270"/>
      <c r="S1547" s="270"/>
      <c r="T1547" s="270"/>
      <c r="U1547" s="270"/>
    </row>
    <row r="1548" spans="1:21" hidden="1" x14ac:dyDescent="0.25">
      <c r="A1548" s="264" t="s">
        <v>7</v>
      </c>
      <c r="B1548" s="265"/>
      <c r="C1548" s="266" t="s">
        <v>1801</v>
      </c>
      <c r="D1548" s="267"/>
      <c r="E1548" s="267"/>
      <c r="F1548" s="32" t="s">
        <v>1813</v>
      </c>
      <c r="G1548" s="269">
        <v>3.83</v>
      </c>
      <c r="H1548" s="268"/>
      <c r="I1548" s="27">
        <v>3.83</v>
      </c>
      <c r="J1548" s="268"/>
      <c r="K1548" s="268"/>
      <c r="L1548" s="268"/>
      <c r="M1548" s="268"/>
      <c r="N1548" s="268"/>
      <c r="O1548" s="268"/>
      <c r="P1548" s="175">
        <v>3.83</v>
      </c>
      <c r="Q1548" s="270"/>
      <c r="R1548" s="270"/>
      <c r="S1548" s="270"/>
      <c r="T1548" s="270"/>
      <c r="U1548" s="270"/>
    </row>
    <row r="1549" spans="1:21" hidden="1" x14ac:dyDescent="0.25">
      <c r="A1549" s="264" t="s">
        <v>8</v>
      </c>
      <c r="B1549" s="265"/>
      <c r="C1549" s="271" t="s">
        <v>1802</v>
      </c>
      <c r="D1549" s="272"/>
      <c r="E1549" s="272"/>
      <c r="F1549" s="30"/>
      <c r="G1549" s="268"/>
      <c r="H1549" s="268"/>
      <c r="I1549" s="31"/>
      <c r="J1549" s="268"/>
      <c r="K1549" s="268"/>
      <c r="L1549" s="268"/>
      <c r="M1549" s="268"/>
      <c r="N1549" s="268"/>
      <c r="O1549" s="268"/>
      <c r="P1549" s="270"/>
      <c r="Q1549" s="270"/>
      <c r="R1549" s="270"/>
      <c r="S1549" s="270"/>
      <c r="T1549" s="270"/>
      <c r="U1549" s="270"/>
    </row>
    <row r="1550" spans="1:21" hidden="1" x14ac:dyDescent="0.25">
      <c r="A1550" s="264" t="s">
        <v>9</v>
      </c>
      <c r="B1550" s="265"/>
      <c r="C1550" s="266" t="s">
        <v>1803</v>
      </c>
      <c r="D1550" s="267"/>
      <c r="E1550" s="267"/>
      <c r="F1550" s="32" t="s">
        <v>1813</v>
      </c>
      <c r="G1550" s="269">
        <v>6.45</v>
      </c>
      <c r="H1550" s="268"/>
      <c r="I1550" s="27">
        <v>6.45</v>
      </c>
      <c r="J1550" s="268"/>
      <c r="K1550" s="268"/>
      <c r="L1550" s="268"/>
      <c r="M1550" s="268"/>
      <c r="N1550" s="268"/>
      <c r="O1550" s="268"/>
      <c r="P1550" s="175">
        <v>6.45</v>
      </c>
      <c r="Q1550" s="270"/>
      <c r="R1550" s="270"/>
      <c r="S1550" s="270"/>
      <c r="T1550" s="270"/>
      <c r="U1550" s="270"/>
    </row>
    <row r="1551" spans="1:21" hidden="1" x14ac:dyDescent="0.25">
      <c r="A1551" s="264" t="s">
        <v>10</v>
      </c>
      <c r="B1551" s="265"/>
      <c r="C1551" s="266" t="s">
        <v>1804</v>
      </c>
      <c r="D1551" s="267"/>
      <c r="E1551" s="267"/>
      <c r="F1551" s="32" t="s">
        <v>1813</v>
      </c>
      <c r="G1551" s="269">
        <v>3.83</v>
      </c>
      <c r="H1551" s="268"/>
      <c r="I1551" s="27">
        <v>3.83</v>
      </c>
      <c r="J1551" s="268"/>
      <c r="K1551" s="268"/>
      <c r="L1551" s="268"/>
      <c r="M1551" s="268"/>
      <c r="N1551" s="268"/>
      <c r="O1551" s="268"/>
      <c r="P1551" s="175">
        <v>3.83</v>
      </c>
      <c r="Q1551" s="270"/>
      <c r="R1551" s="270"/>
      <c r="S1551" s="270"/>
      <c r="T1551" s="270"/>
      <c r="U1551" s="270"/>
    </row>
    <row r="1552" spans="1:21" hidden="1" x14ac:dyDescent="0.25">
      <c r="A1552" s="264" t="s">
        <v>15</v>
      </c>
      <c r="B1552" s="265"/>
      <c r="C1552" s="271" t="s">
        <v>1805</v>
      </c>
      <c r="D1552" s="272"/>
      <c r="E1552" s="272"/>
      <c r="F1552" s="30"/>
      <c r="G1552" s="268"/>
      <c r="H1552" s="268"/>
      <c r="I1552" s="31"/>
      <c r="J1552" s="268"/>
      <c r="K1552" s="268"/>
      <c r="L1552" s="268"/>
      <c r="M1552" s="268"/>
      <c r="N1552" s="268"/>
      <c r="O1552" s="268"/>
      <c r="P1552" s="270"/>
      <c r="Q1552" s="270"/>
      <c r="R1552" s="270"/>
      <c r="S1552" s="270"/>
      <c r="T1552" s="270"/>
      <c r="U1552" s="270"/>
    </row>
    <row r="1553" spans="1:22" ht="42" hidden="1" customHeight="1" x14ac:dyDescent="0.25">
      <c r="A1553" s="264" t="s">
        <v>16</v>
      </c>
      <c r="B1553" s="265"/>
      <c r="C1553" s="266" t="s">
        <v>1806</v>
      </c>
      <c r="D1553" s="267"/>
      <c r="E1553" s="267"/>
      <c r="F1553" s="32" t="s">
        <v>1813</v>
      </c>
      <c r="G1553" s="269">
        <v>8.24</v>
      </c>
      <c r="H1553" s="268"/>
      <c r="I1553" s="27">
        <v>8.24</v>
      </c>
      <c r="J1553" s="268"/>
      <c r="K1553" s="268"/>
      <c r="L1553" s="268"/>
      <c r="M1553" s="268"/>
      <c r="N1553" s="268"/>
      <c r="O1553" s="268"/>
      <c r="P1553" s="175">
        <v>8.24</v>
      </c>
      <c r="Q1553" s="270"/>
      <c r="R1553" s="270"/>
      <c r="S1553" s="270"/>
      <c r="T1553" s="270"/>
      <c r="U1553" s="270"/>
    </row>
    <row r="1554" spans="1:22" ht="27" hidden="1" customHeight="1" x14ac:dyDescent="0.25">
      <c r="A1554" s="264" t="s">
        <v>17</v>
      </c>
      <c r="B1554" s="265"/>
      <c r="C1554" s="266" t="s">
        <v>1807</v>
      </c>
      <c r="D1554" s="267"/>
      <c r="E1554" s="267"/>
      <c r="F1554" s="32" t="s">
        <v>1813</v>
      </c>
      <c r="G1554" s="269">
        <v>4.93</v>
      </c>
      <c r="H1554" s="268"/>
      <c r="I1554" s="27">
        <v>4.93</v>
      </c>
      <c r="J1554" s="268"/>
      <c r="K1554" s="268"/>
      <c r="L1554" s="268"/>
      <c r="M1554" s="268"/>
      <c r="N1554" s="268"/>
      <c r="O1554" s="268"/>
      <c r="P1554" s="175">
        <v>4.93</v>
      </c>
      <c r="Q1554" s="270"/>
      <c r="R1554" s="270"/>
      <c r="S1554" s="270"/>
      <c r="T1554" s="270"/>
      <c r="U1554" s="270"/>
    </row>
    <row r="1555" spans="1:22" ht="27" hidden="1" customHeight="1" x14ac:dyDescent="0.25">
      <c r="A1555" s="264" t="s">
        <v>24</v>
      </c>
      <c r="B1555" s="265"/>
      <c r="C1555" s="271" t="s">
        <v>1808</v>
      </c>
      <c r="D1555" s="272"/>
      <c r="E1555" s="272"/>
      <c r="F1555" s="30"/>
      <c r="G1555" s="268"/>
      <c r="H1555" s="268"/>
      <c r="I1555" s="31"/>
      <c r="J1555" s="268"/>
      <c r="K1555" s="268"/>
      <c r="L1555" s="268"/>
      <c r="M1555" s="268"/>
      <c r="N1555" s="268"/>
      <c r="O1555" s="268"/>
      <c r="P1555" s="270"/>
      <c r="Q1555" s="270"/>
      <c r="R1555" s="270"/>
      <c r="S1555" s="270"/>
      <c r="T1555" s="270"/>
      <c r="U1555" s="270"/>
    </row>
    <row r="1556" spans="1:22" ht="40.5" hidden="1" customHeight="1" x14ac:dyDescent="0.25">
      <c r="A1556" s="264" t="s">
        <v>25</v>
      </c>
      <c r="B1556" s="265"/>
      <c r="C1556" s="266" t="s">
        <v>1809</v>
      </c>
      <c r="D1556" s="267"/>
      <c r="E1556" s="267"/>
      <c r="F1556" s="32" t="s">
        <v>1842</v>
      </c>
      <c r="G1556" s="268"/>
      <c r="H1556" s="268"/>
      <c r="I1556" s="31"/>
      <c r="J1556" s="269">
        <v>3.62</v>
      </c>
      <c r="K1556" s="268"/>
      <c r="L1556" s="268"/>
      <c r="M1556" s="268"/>
      <c r="N1556" s="268"/>
      <c r="O1556" s="268"/>
      <c r="P1556" s="175">
        <v>3.62</v>
      </c>
      <c r="Q1556" s="270"/>
      <c r="R1556" s="270"/>
      <c r="S1556" s="270"/>
      <c r="T1556" s="270"/>
      <c r="U1556" s="270"/>
    </row>
    <row r="1557" spans="1:22" ht="23.25" hidden="1" customHeight="1" x14ac:dyDescent="0.25">
      <c r="A1557" s="264" t="s">
        <v>819</v>
      </c>
      <c r="B1557" s="265"/>
      <c r="C1557" s="266" t="s">
        <v>1810</v>
      </c>
      <c r="D1557" s="267"/>
      <c r="E1557" s="267"/>
      <c r="F1557" s="32" t="s">
        <v>1830</v>
      </c>
      <c r="G1557" s="268"/>
      <c r="H1557" s="268"/>
      <c r="I1557" s="31"/>
      <c r="J1557" s="269">
        <v>0.51</v>
      </c>
      <c r="K1557" s="268"/>
      <c r="L1557" s="268"/>
      <c r="M1557" s="268"/>
      <c r="N1557" s="268"/>
      <c r="O1557" s="268"/>
      <c r="P1557" s="175">
        <v>0.51</v>
      </c>
      <c r="Q1557" s="270"/>
      <c r="R1557" s="270"/>
      <c r="S1557" s="270"/>
      <c r="T1557" s="270"/>
      <c r="U1557" s="270"/>
    </row>
    <row r="1558" spans="1:22" ht="6" customHeight="1" x14ac:dyDescent="0.25"/>
    <row r="1559" spans="1:22" ht="21" customHeight="1" x14ac:dyDescent="0.25">
      <c r="A1559" s="258" t="s">
        <v>820</v>
      </c>
      <c r="B1559" s="259"/>
      <c r="C1559" s="259"/>
      <c r="D1559" s="259"/>
      <c r="E1559" s="259"/>
      <c r="F1559" s="259"/>
      <c r="G1559" s="259"/>
      <c r="H1559" s="259"/>
      <c r="I1559" s="259"/>
      <c r="J1559" s="259"/>
      <c r="K1559" s="259"/>
      <c r="L1559" s="259"/>
      <c r="M1559" s="259"/>
      <c r="N1559" s="259"/>
      <c r="O1559" s="259"/>
      <c r="P1559" s="259"/>
      <c r="Q1559" s="259"/>
      <c r="R1559" s="259"/>
      <c r="S1559" s="259"/>
      <c r="T1559" s="259"/>
    </row>
    <row r="1560" spans="1:22" ht="15" customHeight="1" x14ac:dyDescent="0.25"/>
    <row r="1561" spans="1:22" ht="15" customHeight="1" x14ac:dyDescent="0.25">
      <c r="B1561" s="260" t="s">
        <v>1888</v>
      </c>
      <c r="C1561" s="261"/>
      <c r="D1561" s="261"/>
      <c r="H1561" s="260" t="s">
        <v>1889</v>
      </c>
      <c r="I1561" s="261"/>
      <c r="J1561" s="261"/>
      <c r="K1561" s="261"/>
      <c r="L1561" s="261"/>
      <c r="M1561" s="261"/>
      <c r="N1561" s="261"/>
      <c r="O1561" s="261"/>
      <c r="P1561" s="261"/>
      <c r="Q1561" s="261"/>
      <c r="R1561" s="261"/>
      <c r="S1561" s="261"/>
      <c r="T1561" s="261"/>
      <c r="U1561" s="261"/>
      <c r="V1561" s="261"/>
    </row>
    <row r="1562" spans="1:22" ht="12" customHeight="1" x14ac:dyDescent="0.25"/>
    <row r="1563" spans="1:22" ht="12" hidden="1" customHeight="1" x14ac:dyDescent="0.25">
      <c r="A1563" s="41" t="s">
        <v>1900</v>
      </c>
      <c r="C1563" s="42" t="s">
        <v>1891</v>
      </c>
      <c r="O1563" s="262"/>
      <c r="P1563" s="263"/>
      <c r="Q1563" s="263"/>
      <c r="R1563" s="263"/>
      <c r="S1563" s="263"/>
      <c r="T1563" s="263"/>
      <c r="U1563" s="263"/>
      <c r="V1563" s="263"/>
    </row>
    <row r="1564" spans="1:22" hidden="1" x14ac:dyDescent="0.25">
      <c r="C1564" s="42" t="s">
        <v>1892</v>
      </c>
    </row>
    <row r="1565" spans="1:22" hidden="1" x14ac:dyDescent="0.25">
      <c r="C1565" s="42" t="s">
        <v>1895</v>
      </c>
    </row>
    <row r="1566" spans="1:22" hidden="1" x14ac:dyDescent="0.25">
      <c r="C1566" s="42" t="s">
        <v>1896</v>
      </c>
    </row>
    <row r="1567" spans="1:22" hidden="1" x14ac:dyDescent="0.25">
      <c r="C1567" s="42" t="s">
        <v>1893</v>
      </c>
    </row>
    <row r="1568" spans="1:22" hidden="1" x14ac:dyDescent="0.25">
      <c r="C1568" s="42" t="s">
        <v>1894</v>
      </c>
    </row>
    <row r="1569" spans="3:3" hidden="1" x14ac:dyDescent="0.25">
      <c r="C1569" s="42" t="s">
        <v>1897</v>
      </c>
    </row>
    <row r="1570" spans="3:3" hidden="1" x14ac:dyDescent="0.25">
      <c r="C1570" s="42" t="s">
        <v>1898</v>
      </c>
    </row>
    <row r="1571" spans="3:3" hidden="1" x14ac:dyDescent="0.25">
      <c r="C1571" s="42" t="s">
        <v>1899</v>
      </c>
    </row>
    <row r="1572" spans="3:3" x14ac:dyDescent="0.25">
      <c r="C1572" s="42"/>
    </row>
    <row r="1573" spans="3:3" x14ac:dyDescent="0.25">
      <c r="C1573" s="42"/>
    </row>
    <row r="1574" spans="3:3" x14ac:dyDescent="0.25">
      <c r="C1574" s="42"/>
    </row>
  </sheetData>
  <mergeCells count="9114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O1563:V1563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51" right="0.35" top="0.34" bottom="0.31" header="0.3" footer="0.3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4"/>
  <sheetViews>
    <sheetView topLeftCell="A586" workbookViewId="0">
      <selection activeCell="A1283" sqref="A1283:XFD1288"/>
    </sheetView>
  </sheetViews>
  <sheetFormatPr defaultRowHeight="15" x14ac:dyDescent="0.25"/>
  <cols>
    <col min="1" max="1" width="8" style="1" customWidth="1"/>
    <col min="2" max="2" width="0.85546875" style="1" customWidth="1"/>
    <col min="3" max="3" width="8.42578125" style="1" customWidth="1"/>
    <col min="4" max="4" width="22.140625" style="1" customWidth="1"/>
    <col min="5" max="5" width="4.85546875" style="1" customWidth="1"/>
    <col min="6" max="6" width="10.85546875" style="3" customWidth="1"/>
    <col min="7" max="7" width="5.140625" style="1" customWidth="1"/>
    <col min="8" max="8" width="3.7109375" style="1" customWidth="1"/>
    <col min="9" max="9" width="9.85546875" style="1" customWidth="1"/>
    <col min="10" max="10" width="0.42578125" style="1" customWidth="1"/>
    <col min="11" max="11" width="5.140625" style="1" customWidth="1"/>
    <col min="12" max="12" width="0.5703125" style="1" customWidth="1"/>
    <col min="13" max="13" width="3.7109375" style="1" customWidth="1"/>
    <col min="14" max="14" width="7.7109375" style="1" customWidth="1"/>
    <col min="15" max="15" width="1.5703125" style="1" customWidth="1"/>
    <col min="16" max="16" width="2.42578125" style="1" customWidth="1"/>
    <col min="17" max="17" width="0.5703125" style="1" customWidth="1"/>
    <col min="18" max="18" width="6.5703125" style="1" customWidth="1"/>
    <col min="19" max="19" width="0.140625" style="1" customWidth="1"/>
    <col min="20" max="20" width="0.28515625" style="1" customWidth="1"/>
    <col min="21" max="21" width="2" style="1" customWidth="1"/>
    <col min="22" max="22" width="1.7109375" style="1" customWidth="1"/>
    <col min="23" max="16384" width="9.140625" style="1"/>
  </cols>
  <sheetData>
    <row r="1" spans="1:21" x14ac:dyDescent="0.25"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ht="53.25" customHeight="1" x14ac:dyDescent="0.25"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4" spans="1:21" x14ac:dyDescent="0.25">
      <c r="K4" s="45" t="s">
        <v>1908</v>
      </c>
      <c r="M4" s="180" t="s">
        <v>1906</v>
      </c>
      <c r="N4" s="180"/>
      <c r="O4" s="180"/>
      <c r="P4" s="180"/>
      <c r="R4" s="172" t="s">
        <v>1907</v>
      </c>
      <c r="S4" s="173"/>
    </row>
    <row r="6" spans="1:21" ht="15.75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hidden="1" x14ac:dyDescent="0.25">
      <c r="A8" s="183" t="s">
        <v>2</v>
      </c>
      <c r="B8" s="184"/>
      <c r="C8" s="184"/>
    </row>
    <row r="10" spans="1:21" ht="45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ht="27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ht="28.5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ht="44.25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ht="21.75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4.25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ht="81.75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ht="8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ht="16.5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ht="27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ht="39.75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ht="22.5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ht="30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ht="29.25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ht="28.5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ht="44.25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ht="52.5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ht="26.25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ht="22.5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ht="80.25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ht="92.25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ht="29.25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ht="30.75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ht="17.25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ht="55.5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ht="38.25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ht="29.25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ht="61.5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ht="53.25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ht="22.5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4.25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ht="26.25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ht="27.75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ht="29.25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hidden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ht="22.5" hidden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ht="22.5" hidden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hidden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ht="22.5" hidden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hidden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hidden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hidden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hidden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hidden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hidden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hidden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hidden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hidden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hidden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hidden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hidden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hidden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hidden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hidden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hidden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hidden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hidden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hidden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hidden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hidden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hidden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hidden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hidden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hidden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hidden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hidden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hidden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4.25" hidden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hidden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hidden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hidden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ht="22.5" hidden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ht="22.5" hidden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ht="22.5" hidden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ht="22.5" hidden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ht="22.5" hidden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ht="22.5" hidden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ht="22.5" hidden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ht="22.5" hidden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ht="5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ht="54.75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ht="22.5" hidden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ht="22.5" hidden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ht="22.5" hidden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ht="22.5" hidden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ht="22.5" hidden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ht="22.5" hidden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ht="22.5" hidden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ht="56.25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ht="22.5" hidden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hidden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ht="22.5" hidden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ht="22.5" hidden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hidden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hidden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hidden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ht="22.5" hidden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4.25" hidden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hidden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hidden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ht="22.5" hidden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4.25" hidden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hidden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hidden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ht="22.5" hidden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4.25" hidden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hidden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hidden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hidden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ht="22.5" hidden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14.25" hidden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hidden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hidden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hidden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hidden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ht="22.5" hidden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14.25" hidden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hidden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hidden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ht="22.5" hidden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4.25" hidden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hidden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hidden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hidden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ht="22.5" hidden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4.25" hidden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hidden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hidden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hidden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ht="22.5" hidden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4.25" hidden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14.25" hidden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hidden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ht="22.5" hidden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4.25" hidden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hidden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hidden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ht="22.5" hidden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4.25" hidden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hidden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hidden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ht="22.5" hidden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4.25" hidden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hidden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hidden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hidden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hidden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ht="22.5" hidden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4.25" hidden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hidden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hidden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hidden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ht="22.5" hidden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4.25" hidden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hidden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hidden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hidden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ht="22.5" hidden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4.25" hidden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hidden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hidden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hidden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hidden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hidden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hidden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ht="22.5" hidden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ht="22.5" hidden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ht="22.5" hidden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ht="22.5" hidden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ht="22.5" hidden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hidden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ht="22.5" hidden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ht="22.5" hidden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ht="22.5" hidden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ht="22.5" hidden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ht="22.5" hidden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hidden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ht="22.5" hidden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ht="22.5" hidden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ht="22.5" hidden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ht="22.5" hidden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ht="22.5" hidden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hidden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hidden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hidden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hidden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ht="37.5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ht="22.5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ht="22.5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ht="36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ht="22.5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ht="22.5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ht="38.25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ht="22.5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ht="22.5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hidden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hidden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hidden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hidden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ht="13.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hidden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hidden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hidden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hidden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hidden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hidden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hidden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hidden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ht="22.5" hidden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14.25" hidden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hidden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hidden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ht="22.5" hidden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14.25" hidden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hidden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hidden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ht="22.5" hidden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4.25" hidden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hidden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hidden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ht="22.5" hidden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14.25" hidden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hidden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hidden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hidden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hidden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ht="22.5" hidden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4.25" hidden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hidden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hidden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hidden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ht="22.5" hidden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4.25" hidden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hidden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hidden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ht="22.5" hidden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4.25" hidden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hidden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hidden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ht="22.5" hidden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4.25" hidden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hidden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hidden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ht="22.5" hidden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4.25" hidden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hidden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hidden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ht="22.5" hidden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4.25" hidden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hidden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hidden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ht="22.5" hidden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4.25" hidden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hidden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hidden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ht="22.5" hidden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4.25" hidden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hidden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hidden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hidden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ht="22.5" hidden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4.25" hidden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hidden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hidden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hidden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hidden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hidden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hidden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hidden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hidden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hidden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ht="22.5" hidden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4.25" hidden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hidden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hidden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hidden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hidden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hidden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hidden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hidden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ht="22.5" hidden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14.25" hidden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hidden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hidden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hidden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hidden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hidden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hidden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ht="22.5" hidden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hidden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hidden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4.25" hidden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hidden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hidden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hidden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4.25" hidden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hidden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hidden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hidden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4.25" hidden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hidden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hidden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hidden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hidden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hidden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hidden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hidden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hidden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hidden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ht="22.5" hidden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hidden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hidden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4.25" hidden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hidden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hidden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hidden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4.25" hidden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hidden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hidden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hidden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4.25" hidden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14.25" hidden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hidden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hidden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4.25" hidden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hidden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hidden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hidden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4.25" hidden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hidden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hidden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hidden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4.25" hidden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hidden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hidden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hidden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4.25" hidden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hidden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hidden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hidden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4.25" hidden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hidden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hidden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hidden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4.25" hidden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hidden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hidden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hidden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4.25" hidden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hidden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hidden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hidden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4.25" hidden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hidden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hidden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hidden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4.25" hidden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hidden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hidden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hidden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4.25" hidden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hidden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hidden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hidden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4.25" hidden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hidden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hidden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hidden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4.25" hidden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hidden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hidden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hidden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4.25" hidden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hidden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hidden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hidden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4.25" hidden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hidden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hidden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hidden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4.25" hidden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hidden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hidden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hidden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4.25" hidden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hidden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hidden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hidden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4.25" hidden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hidden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hidden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hidden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4.25" hidden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hidden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hidden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hidden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hidden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hidden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hidden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14.25" hidden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hidden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hidden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hidden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hidden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hidden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hidden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ht="22.5" hidden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hidden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hidden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14.25" hidden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hidden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hidden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hidden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hidden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hidden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hidden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hidden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hidden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hidden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hidden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hidden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hidden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hidden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hidden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hidden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hidden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hidden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hidden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hidden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hidden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hidden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hidden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hidden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hidden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hidden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hidden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hidden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hidden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4.25" hidden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hidden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hidden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ht="22.5" hidden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hidden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4.25" hidden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hidden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hidden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hidden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4.25" hidden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hidden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hidden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hidden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hidden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hidden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hidden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hidden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hidden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hidden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hidden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ht="22.5" hidden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hidden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hidden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hidden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4.25" hidden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hidden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hidden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hidden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hidden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hidden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hidden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hidden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hidden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hidden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hidden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hidden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hidden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ht="22.5" hidden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4.25" hidden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hidden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hidden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hidden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hidden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hidden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hidden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ht="22.5" hidden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4.25" hidden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hidden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hidden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hidden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hidden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hidden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hidden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hidden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ht="22.5" hidden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4.25" hidden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hidden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hidden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hidden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hidden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hidden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hidden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ht="22.5" hidden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hidden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hidden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4.25" hidden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hidden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hidden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hidden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hidden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hidden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hidden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hidden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hidden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hidden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ht="22.5" hidden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4.25" hidden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hidden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hidden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hidden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hidden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hidden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ht="22.5" hidden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14.25" hidden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hidden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hidden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hidden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ht="22.5" hidden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4.25" hidden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hidden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hidden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ht="22.5" hidden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4.25" hidden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hidden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hidden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hidden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hidden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hidden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ht="22.5" hidden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4.25" hidden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hidden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hidden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hidden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hidden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hidden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ht="22.5" hidden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4.25" hidden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ht="27.75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ht="16.5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ht="22.5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ht="43.5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4.25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ht="27.75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ht="29.25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ht="53.25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ht="20.25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ht="29.25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ht="39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ht="27.75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ht="28.5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ht="27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ht="53.25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ht="27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ht="28.5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ht="28.5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ht="27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ht="27.75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ht="26.25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ht="18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hidden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hidden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hidden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hidden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hidden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hidden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hidden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hidden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hidden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hidden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hidden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hidden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hidden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hidden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hidden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ht="22.5" hidden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hidden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14.25" hidden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hidden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hidden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hidden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hidden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hidden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ht="22.5" hidden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hidden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4.25" hidden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hidden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hidden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hidden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ht="22.5" hidden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ht="22.5" hidden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hidden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ht="22.5" hidden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ht="22.5" hidden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hidden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ht="22.5" hidden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ht="22.5" hidden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hidden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hidden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hidden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hidden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hidden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hidden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ht="22.5" hidden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ht="22.5" hidden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ht="22.5" hidden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hidden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hidden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hidden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hidden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hidden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ht="22.5" hidden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ht="22.5" hidden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ht="22.5" hidden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ht="22.5" hidden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hidden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hidden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hidden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hidden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ht="22.5" hidden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ht="22.5" hidden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4.25" hidden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hidden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ht="22.5" hidden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ht="22.5" hidden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4.25" hidden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hidden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ht="22.5" hidden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ht="22.5" hidden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4.25" hidden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hidden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ht="22.5" hidden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ht="22.5" hidden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4.25" hidden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hidden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ht="22.5" hidden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ht="22.5" hidden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14.25" hidden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hidden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ht="22.5" hidden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ht="22.5" hidden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14.25" hidden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hidden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ht="22.5" hidden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ht="22.5" hidden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14.25" hidden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hidden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ht="22.5" hidden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ht="22.5" hidden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4.25" hidden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hidden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ht="22.5" hidden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ht="22.5" hidden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14.25" hidden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hidden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ht="22.5" hidden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ht="22.5" hidden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4.25" hidden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hidden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ht="22.5" hidden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ht="22.5" hidden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4.25" hidden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14.25" hidden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ht="22.5" hidden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ht="22.5" hidden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4.25" hidden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hidden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ht="22.5" hidden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ht="22.5" hidden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4.25" hidden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hidden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ht="22.5" hidden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ht="22.5" hidden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4.25" hidden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hidden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ht="22.5" hidden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ht="22.5" hidden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4.25" hidden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hidden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ht="22.5" hidden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ht="22.5" hidden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4.25" hidden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hidden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ht="22.5" hidden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ht="22.5" hidden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4.25" hidden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hidden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ht="22.5" hidden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ht="22.5" hidden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4.25" hidden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hidden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ht="22.5" hidden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ht="22.5" hidden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4.25" hidden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hidden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ht="22.5" hidden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ht="22.5" hidden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4.25" hidden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hidden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ht="22.5" hidden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ht="22.5" hidden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4.25" hidden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hidden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ht="22.5" hidden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ht="22.5" hidden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4.25" hidden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hidden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ht="22.5" hidden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ht="22.5" hidden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4.25" hidden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hidden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hidden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hidden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ht="22.5" hidden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ht="22.5" hidden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4.25" hidden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hidden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ht="22.5" hidden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ht="22.5" hidden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4.25" hidden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hidden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ht="22.5" hidden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ht="22.5" hidden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4.25" hidden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hidden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ht="22.5" hidden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ht="22.5" hidden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4.25" hidden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hidden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ht="22.5" hidden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ht="22.5" hidden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4.25" hidden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hidden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ht="22.5" hidden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ht="22.5" hidden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4.25" hidden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hidden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ht="22.5" hidden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ht="22.5" hidden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4.25" hidden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hidden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ht="22.5" hidden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ht="22.5" hidden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4.25" hidden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14.25" hidden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ht="22.5" hidden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ht="22.5" hidden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4.25" hidden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hidden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ht="22.5" hidden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ht="22.5" hidden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4.25" hidden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14.25" hidden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ht="22.5" hidden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ht="22.5" hidden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4.25" hidden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hidden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ht="22.5" hidden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ht="22.5" hidden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4.25" hidden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hidden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ht="22.5" hidden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ht="22.5" hidden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4.25" hidden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hidden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ht="22.5" hidden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ht="22.5" hidden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hidden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hidden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ht="22.5" hidden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ht="22.5" hidden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4.25" hidden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hidden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ht="22.5" hidden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ht="22.5" hidden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4.25" hidden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hidden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ht="22.5" hidden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ht="22.5" hidden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14.25" hidden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14.25" hidden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ht="22.5" hidden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ht="22.5" hidden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4.25" hidden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hidden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ht="22.5" hidden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ht="22.5" hidden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4.25" hidden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14.25" hidden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ht="22.5" hidden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ht="22.5" hidden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4.25" hidden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hidden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ht="22.5" hidden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ht="22.5" hidden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4.25" hidden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14.25" hidden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ht="22.5" hidden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ht="22.5" hidden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4.25" hidden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hidden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hidden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ht="22.5" hidden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ht="22.5" hidden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4.25" hidden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hidden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ht="22.5" hidden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ht="22.5" hidden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4.25" hidden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hidden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ht="22.5" hidden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ht="22.5" hidden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4.25" hidden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hidden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ht="22.5" hidden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ht="22.5" hidden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4.25" hidden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hidden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ht="22.5" hidden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ht="22.5" hidden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4.25" hidden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hidden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ht="22.5" hidden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ht="22.5" hidden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4.25" hidden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hidden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ht="22.5" hidden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ht="22.5" hidden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4.25" hidden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hidden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ht="22.5" hidden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ht="22.5" hidden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4.25" hidden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hidden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ht="22.5" hidden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ht="22.5" hidden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14.25" hidden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14.25" hidden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ht="22.5" hidden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ht="22.5" hidden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4.25" hidden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14.25" hidden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ht="22.5" hidden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ht="22.5" hidden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4.25" hidden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hidden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ht="22.5" hidden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ht="22.5" hidden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4.25" hidden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hidden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ht="22.5" hidden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ht="22.5" hidden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4.25" hidden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14.25" hidden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ht="22.5" hidden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ht="22.5" hidden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4.25" hidden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hidden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ht="22.5" hidden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ht="22.5" hidden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4.25" hidden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hidden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ht="22.5" hidden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ht="22.5" hidden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hidden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hidden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ht="22.5" hidden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ht="22.5" hidden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4.25" hidden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hidden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ht="22.5" hidden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ht="22.5" hidden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4.25" hidden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hidden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ht="22.5" hidden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ht="22.5" hidden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14.25" hidden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hidden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ht="22.5" hidden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ht="22.5" hidden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4.25" hidden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hidden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ht="22.5" hidden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ht="22.5" hidden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4.25" hidden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hidden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ht="22.5" hidden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ht="22.5" hidden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hidden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hidden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hidden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hidden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hidden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hidden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hidden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hidden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hidden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hidden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hidden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hidden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hidden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hidden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hidden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hidden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hidden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hidden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hidden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hidden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hidden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hidden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hidden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hidden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hidden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hidden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hidden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hidden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hidden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hidden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ht="22.5" hidden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ht="22.5" hidden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hidden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hidden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hidden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hidden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hidden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hidden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hidden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hidden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hidden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hidden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hidden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hidden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hidden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hidden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hidden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hidden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hidden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hidden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hidden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hidden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hidden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hidden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hidden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hidden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hidden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hidden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hidden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hidden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hidden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hidden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hidden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hidden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hidden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hidden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hidden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hidden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ht="22.5" hidden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ht="22.5" hidden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ht="22.5" hidden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ht="22.5" hidden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hidden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ht="22.5" hidden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hidden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ht="22.5" hidden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hidden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ht="22.5" hidden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hidden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ht="22.5" hidden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hidden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ht="22.5" hidden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hidden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ht="22.5" hidden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hidden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ht="22.5" hidden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hidden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hidden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hidden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ht="22.5" hidden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ht="22.5" hidden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ht="22.5" hidden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ht="22.5" hidden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ht="22.5" hidden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ht="22.5" hidden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ht="22.5" hidden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ht="22.5" hidden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ht="22.5" hidden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ht="22.5" hidden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ht="22.5" hidden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ht="22.5" hidden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hidden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hidden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hidden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hidden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hidden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hidden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hidden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hidden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hidden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hidden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hidden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hidden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hidden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ht="22.5" hidden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4.25" hidden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hidden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hidden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hidden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hidden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hidden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hidden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hidden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ht="22.5" hidden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4.25" hidden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hidden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hidden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hidden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ht="22.5" hidden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4.25" hidden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hidden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hidden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ht="22.5" hidden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4.25" hidden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hidden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hidden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hidden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ht="22.5" hidden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4.25" hidden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hidden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hidden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hidden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ht="22.5" hidden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4.25" hidden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hidden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hidden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hidden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hidden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ht="22.5" hidden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14.25" hidden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hidden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ht="22.5" hidden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ht="22.5" hidden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4.25" hidden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hidden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hidden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hidden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hidden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hidden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hidden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hidden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hidden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hidden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hidden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hidden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hidden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hidden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hidden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hidden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hidden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hidden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hidden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hidden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hidden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hidden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hidden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hidden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hidden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ht="22.5" hidden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ht="22.5" hidden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ht="22.5" hidden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hidden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ht="22.5" hidden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hidden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ht="22.5" hidden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ht="22.5" hidden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ht="22.5" hidden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ht="22.5" hidden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ht="22.5" hidden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hidden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hidden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hidden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hidden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14.25" hidden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hidden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hidden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hidden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4.25" hidden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14.25" hidden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hidden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hidden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14.25" hidden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14.25" hidden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hidden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hidden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hidden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4.25" hidden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14.25" hidden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hidden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hidden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hidden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4.25" hidden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14.25" hidden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hidden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hidden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hidden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14.25" hidden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14.25" hidden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hidden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hidden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4.25" hidden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14.25" hidden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hidden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hidden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hidden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4.25" hidden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14.25" hidden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hidden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hidden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hidden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4.25" hidden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14.25" hidden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hidden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hidden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hidden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14.25" hidden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14.25" hidden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hidden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hidden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hidden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4.25" hidden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14.25" hidden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hidden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hidden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hidden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4.25" hidden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14.25" hidden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hidden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hidden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4.25" hidden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14.25" hidden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hidden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hidden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hidden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4.25" hidden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14.25" hidden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hidden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hidden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hidden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4.25" hidden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14.25" hidden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hidden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hidden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hidden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4.25" hidden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14.25" hidden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hidden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hidden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4.25" hidden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14.25" hidden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hidden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hidden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4.25" hidden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14.25" hidden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hidden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hidden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hidden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4.25" hidden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hidden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hidden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hidden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hidden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hidden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hidden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hidden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hidden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hidden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hidden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hidden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hidden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hidden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hidden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hidden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hidden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hidden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hidden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hidden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hidden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hidden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hidden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hidden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hidden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hidden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hidden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hidden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hidden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hidden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hidden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hidden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hidden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hidden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hidden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hidden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hidden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hidden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hidden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hidden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hidden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hidden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hidden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hidden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hidden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hidden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hidden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hidden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hidden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hidden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hidden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hidden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hidden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hidden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hidden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hidden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hidden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hidden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hidden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hidden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hidden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hidden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hidden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hidden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hidden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hidden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hidden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hidden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hidden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hidden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hidden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ht="22.5" hidden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hidden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hidden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hidden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ht="26.25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hidden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ht="56.25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hidden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hidden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hidden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ht="22.5" hidden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hidden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hidden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hidden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hidden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hidden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hidden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hidden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hidden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hidden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hidden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hidden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hidden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hidden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hidden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hidden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hidden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hidden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hidden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hidden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hidden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hidden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hidden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hidden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hidden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hidden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hidden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hidden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hidden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ht="54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ht="54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ht="42.75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0.46</v>
      </c>
      <c r="K1319" s="137"/>
      <c r="L1319" s="137"/>
      <c r="M1319" s="137"/>
      <c r="N1319" s="137"/>
      <c r="O1319" s="137"/>
      <c r="P1319" s="100">
        <f>I1319+J1319</f>
        <v>6.3</v>
      </c>
      <c r="Q1319" s="101"/>
      <c r="R1319" s="101"/>
      <c r="S1319" s="101"/>
      <c r="T1319" s="101"/>
      <c r="U1319" s="101"/>
    </row>
    <row r="1320" spans="1:21" ht="40.5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ht="39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ht="39.75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ht="41.25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ht="41.25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ht="41.25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ht="81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ht="81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hidden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hidden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ht="26.25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hidden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hidden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ht="50.25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ht="51.75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hidden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hidden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hidden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hidden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hidden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hidden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hidden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hidden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hidden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hidden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hidden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hidden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hidden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hidden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hidden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hidden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hidden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hidden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hidden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hidden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hidden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hidden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hidden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hidden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hidden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hidden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hidden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hidden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hidden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hidden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hidden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hidden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hidden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ht="22.5" hidden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hidden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hidden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hidden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ht="22.5" hidden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ht="22.5" hidden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ht="22.5" hidden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ht="22.5" hidden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ht="22.5" hidden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ht="22.5" hidden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ht="22.5" hidden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ht="22.5" hidden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ht="22.5" hidden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ht="22.5" hidden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ht="22.5" hidden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ht="22.5" hidden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ht="22.5" hidden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ht="22.5" hidden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ht="22.5" hidden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ht="22.5" hidden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ht="22.5" hidden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ht="22.5" hidden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hidden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ht="22.5" hidden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ht="22.5" hidden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ht="22.5" hidden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ht="22.5" hidden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ht="22.5" hidden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ht="22.5" hidden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hidden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ht="22.5" hidden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ht="22.5" hidden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ht="22.5" hidden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hidden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ht="22.5" hidden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hidden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ht="22.5" hidden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ht="22.5" hidden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ht="22.5" hidden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ht="22.5" hidden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hidden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hidden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hidden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hidden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hidden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hidden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hidden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hidden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hidden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hidden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hidden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hidden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hidden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hidden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hidden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hidden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hidden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hidden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hidden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hidden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hidden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hidden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hidden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hidden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hidden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hidden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hidden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hidden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hidden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hidden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hidden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hidden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hidden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hidden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hidden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hidden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hidden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ht="22.5" hidden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ht="22.5" hidden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ht="22.5" hidden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ht="22.5" hidden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ht="22.5" hidden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ht="22.5" hidden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ht="22.5" hidden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ht="22.5" hidden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ht="22.5" hidden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ht="22.5" hidden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ht="22.5" hidden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ht="22.5" hidden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ht="22.5" hidden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ht="22.5" hidden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ht="22.5" hidden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ht="22.5" hidden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ht="22.5" hidden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ht="22.5" hidden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ht="22.5" hidden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ht="22.5" hidden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ht="22.5" hidden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ht="22.5" hidden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ht="22.5" hidden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ht="22.5" hidden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ht="22.5" hidden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ht="22.5" hidden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ht="22.5" hidden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ht="22.5" hidden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ht="22.5" hidden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ht="22.5" hidden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ht="22.5" hidden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ht="22.5" hidden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hidden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ht="22.5" hidden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ht="22.5" hidden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ht="22.5" hidden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ht="22.5" hidden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ht="22.5" hidden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ht="22.5" hidden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ht="22.5" hidden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ht="22.5" hidden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ht="22.5" hidden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ht="22.5" hidden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ht="22.5" hidden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ht="22.5" hidden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ht="22.5" hidden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hidden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hidden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hidden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hidden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hidden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hidden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hidden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hidden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hidden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hidden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hidden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hidden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hidden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hidden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hidden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hidden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hidden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hidden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hidden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hidden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hidden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hidden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hidden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hidden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hidden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hidden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hidden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hidden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hidden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hidden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hidden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hidden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hidden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hidden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hidden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hidden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hidden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hidden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hidden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hidden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hidden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hidden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hidden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hidden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hidden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hidden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hidden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hidden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hidden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hidden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hidden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hidden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hidden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hidden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hidden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hidden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hidden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hidden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hidden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hidden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hidden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hidden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ht="6" customHeight="1" x14ac:dyDescent="0.25"/>
    <row r="1559" spans="1:22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ht="15" customHeight="1" x14ac:dyDescent="0.25"/>
    <row r="1561" spans="1:22" ht="15" customHeight="1" x14ac:dyDescent="0.25">
      <c r="B1561" s="188" t="s">
        <v>1888</v>
      </c>
      <c r="C1561" s="189"/>
      <c r="D1561" s="189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  <row r="1562" spans="1:22" ht="12" customHeight="1" x14ac:dyDescent="0.25"/>
    <row r="1563" spans="1:22" ht="12" hidden="1" customHeight="1" x14ac:dyDescent="0.25">
      <c r="A1563" s="21" t="s">
        <v>1900</v>
      </c>
      <c r="C1563" s="20" t="s">
        <v>1891</v>
      </c>
      <c r="O1563" s="178"/>
      <c r="P1563" s="179"/>
      <c r="Q1563" s="179"/>
      <c r="R1563" s="179"/>
      <c r="S1563" s="179"/>
      <c r="T1563" s="179"/>
      <c r="U1563" s="179"/>
      <c r="V1563" s="179"/>
    </row>
    <row r="1564" spans="1:22" hidden="1" x14ac:dyDescent="0.25">
      <c r="C1564" s="20" t="s">
        <v>1892</v>
      </c>
    </row>
    <row r="1565" spans="1:22" hidden="1" x14ac:dyDescent="0.25">
      <c r="C1565" s="20" t="s">
        <v>1895</v>
      </c>
    </row>
    <row r="1566" spans="1:22" hidden="1" x14ac:dyDescent="0.25">
      <c r="C1566" s="20" t="s">
        <v>1896</v>
      </c>
    </row>
    <row r="1567" spans="1:22" hidden="1" x14ac:dyDescent="0.25">
      <c r="C1567" s="20" t="s">
        <v>1893</v>
      </c>
    </row>
    <row r="1568" spans="1:22" hidden="1" x14ac:dyDescent="0.25">
      <c r="C1568" s="20" t="s">
        <v>1894</v>
      </c>
    </row>
    <row r="1569" spans="3:3" hidden="1" x14ac:dyDescent="0.25">
      <c r="C1569" s="20" t="s">
        <v>1897</v>
      </c>
    </row>
    <row r="1570" spans="3:3" hidden="1" x14ac:dyDescent="0.25">
      <c r="C1570" s="20" t="s">
        <v>1898</v>
      </c>
    </row>
    <row r="1571" spans="3:3" hidden="1" x14ac:dyDescent="0.25">
      <c r="C1571" s="20" t="s">
        <v>1899</v>
      </c>
    </row>
    <row r="1572" spans="3:3" x14ac:dyDescent="0.25">
      <c r="C1572" s="20"/>
    </row>
    <row r="1573" spans="3:3" x14ac:dyDescent="0.25">
      <c r="C1573" s="20"/>
    </row>
    <row r="1574" spans="3:3" x14ac:dyDescent="0.25">
      <c r="C1574" s="20"/>
    </row>
  </sheetData>
  <mergeCells count="9114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O1563:V1563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57999999999999996" right="0.35" top="0.32" bottom="0.33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1"/>
  <sheetViews>
    <sheetView workbookViewId="0">
      <selection activeCell="W10" sqref="W10"/>
    </sheetView>
  </sheetViews>
  <sheetFormatPr defaultRowHeight="15" x14ac:dyDescent="0.25"/>
  <cols>
    <col min="2" max="2" width="0.5703125" customWidth="1"/>
    <col min="8" max="8" width="4.140625" customWidth="1"/>
    <col min="11" max="11" width="4" customWidth="1"/>
    <col min="12" max="13" width="9.140625" hidden="1" customWidth="1"/>
    <col min="15" max="15" width="0.5703125" customWidth="1"/>
    <col min="17" max="17" width="0.42578125" customWidth="1"/>
    <col min="18" max="20" width="9.140625" hidden="1" customWidth="1"/>
    <col min="21" max="21" width="1.4257812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51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customHeight="1" x14ac:dyDescent="0.25">
      <c r="F3" s="3"/>
    </row>
    <row r="4" spans="1:21" s="1" customFormat="1" ht="12" customHeight="1" x14ac:dyDescent="0.25">
      <c r="F4" s="3"/>
      <c r="K4" s="2" t="s">
        <v>1850</v>
      </c>
      <c r="M4" s="173"/>
      <c r="N4" s="173"/>
      <c r="O4" s="173"/>
      <c r="P4" s="173"/>
      <c r="R4" s="172" t="s">
        <v>1890</v>
      </c>
      <c r="S4" s="173"/>
    </row>
    <row r="5" spans="1:21" s="1" customFormat="1" ht="1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64.5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78.75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92.25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30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66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4" customHeight="1" x14ac:dyDescent="0.25">
      <c r="A164" s="134" t="s">
        <v>105</v>
      </c>
      <c r="B164" s="135"/>
      <c r="C164" s="103" t="s">
        <v>1901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36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5.75" hidden="1" customHeight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s="1" customFormat="1" ht="25.5" hidden="1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s="1" customFormat="1" ht="42" hidden="1" customHeight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s="1" customFormat="1" ht="42" hidden="1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s="1" customFormat="1" ht="73.5" hidden="1" customHeight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s="1" customFormat="1" ht="26.25" hidden="1" customHeight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s="1" customFormat="1" ht="52.5" hidden="1" customHeight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s="1" customFormat="1" ht="63" hidden="1" customHeight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s="1" customFormat="1" ht="12" hidden="1" customHeight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s="1" customFormat="1" ht="52.5" hidden="1" customHeight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s="1" customFormat="1" ht="14.25" hidden="1" customHeight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s="1" customFormat="1" ht="26.25" hidden="1" customHeight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s="1" customFormat="1" ht="39" hidden="1" customHeight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s="1" customFormat="1" ht="41.25" hidden="1" customHeight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s="1" customFormat="1" ht="41.25" hidden="1" customHeight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s="1" customFormat="1" ht="43.5" hidden="1" customHeight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s="1" customFormat="1" ht="29.25" hidden="1" customHeight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s="1" customFormat="1" ht="28.5" hidden="1" customHeight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s="1" customFormat="1" ht="39" hidden="1" customHeight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s="1" customFormat="1" ht="38.25" hidden="1" customHeight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s="1" customFormat="1" ht="25.5" hidden="1" customHeight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s="1" customFormat="1" ht="27.75" hidden="1" customHeight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s="1" customFormat="1" ht="27" hidden="1" customHeight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s="1" customFormat="1" ht="30.75" hidden="1" customHeight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s="1" customFormat="1" ht="29.25" hidden="1" customHeight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s="1" customFormat="1" ht="42" hidden="1" customHeight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s="1" customFormat="1" ht="40.5" hidden="1" customHeight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s="1" customFormat="1" ht="39" hidden="1" customHeight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s="1" customFormat="1" ht="39.75" hidden="1" customHeight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s="1" customFormat="1" ht="50.25" hidden="1" customHeight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s="1" customFormat="1" ht="51.75" hidden="1" customHeight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s="1" customFormat="1" ht="65.25" hidden="1" customHeight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s="1" customFormat="1" ht="63" hidden="1" customHeight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s="1" customFormat="1" ht="42" hidden="1" customHeight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s="1" customFormat="1" ht="27" hidden="1" customHeight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s="1" customFormat="1" ht="26.25" hidden="1" customHeight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s="1" customFormat="1" ht="27.75" hidden="1" customHeight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s="1" customFormat="1" ht="27" hidden="1" customHeight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s="1" customFormat="1" ht="51" hidden="1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s="1" customFormat="1" ht="52.5" hidden="1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s="1" customFormat="1" ht="42" hidden="1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s="1" customFormat="1" ht="41.25" hidden="1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s="1" customFormat="1" ht="37.5" hidden="1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s="1" customFormat="1" ht="38.25" hidden="1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s="1" customFormat="1" ht="41.25" hidden="1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s="1" customFormat="1" ht="39.75" hidden="1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s="1" customFormat="1" ht="37.5" hidden="1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s="1" customFormat="1" ht="78" hidden="1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s="1" customFormat="1" ht="75.75" hidden="1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s="1" customFormat="1" ht="105" hidden="1" customHeight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s="1" customFormat="1" ht="101.25" hidden="1" customHeight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s="1" customFormat="1" ht="25.5" hidden="1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s="1" customFormat="1" ht="51.75" hidden="1" customHeight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s="1" customFormat="1" ht="51.75" hidden="1" customHeight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s="1" customFormat="1" ht="52.5" hidden="1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s="1" customFormat="1" ht="51.75" hidden="1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s="1" customFormat="1" ht="38.25" hidden="1" customHeight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s="1" customFormat="1" ht="41.25" hidden="1" customHeight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s="1" customFormat="1" ht="27" hidden="1" customHeight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s="1" customFormat="1" ht="25.5" hidden="1" customHeight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s="1" customFormat="1" ht="27" hidden="1" customHeight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s="1" customFormat="1" ht="27.75" hidden="1" customHeight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s="1" customFormat="1" ht="40.5" hidden="1" customHeight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s="1" customFormat="1" ht="41.25" hidden="1" customHeight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28.5" hidden="1" customHeight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s="1" customFormat="1" ht="27" hidden="1" customHeight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s="1" customFormat="1" ht="39.75" hidden="1" customHeight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s="1" customFormat="1" ht="40.5" hidden="1" customHeight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s="1" customFormat="1" ht="64.5" hidden="1" customHeight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s="1" customFormat="1" ht="62.25" hidden="1" customHeight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s="1" customFormat="1" ht="27" hidden="1" customHeight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s="1" customFormat="1" ht="62.25" hidden="1" customHeight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s="1" customFormat="1" ht="51.75" hidden="1" customHeight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s="1" customFormat="1" ht="41.25" hidden="1" customHeight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s="1" customFormat="1" ht="39" hidden="1" customHeight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s="1" customFormat="1" ht="39.75" hidden="1" customHeight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s="1" customFormat="1" ht="27.75" hidden="1" customHeight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s="1" customFormat="1" ht="89.25" hidden="1" customHeight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s="1" customFormat="1" ht="99.75" hidden="1" customHeight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s="1" customFormat="1" ht="87.75" hidden="1" customHeight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s="1" customFormat="1" ht="90" hidden="1" customHeight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s="1" customFormat="1" ht="88.5" hidden="1" customHeight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s="1" customFormat="1" ht="88.5" hidden="1" customHeight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s="1" customFormat="1" ht="29.25" hidden="1" customHeight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s="1" customFormat="1" ht="103.5" hidden="1" customHeight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s="1" customFormat="1" ht="101.25" hidden="1" customHeight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s="1" customFormat="1" ht="36" hidden="1" customHeight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s="1" customFormat="1" ht="27.75" hidden="1" customHeight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s="1" customFormat="1" ht="15" hidden="1" customHeight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s="1" customFormat="1" ht="21" hidden="1" customHeight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s="1" customFormat="1" ht="15.75" hidden="1" customHeight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s="1" customFormat="1" ht="49.5" hidden="1" customHeight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s="1" customFormat="1" ht="17.25" hidden="1" customHeight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s="1" customFormat="1" ht="21" hidden="1" customHeight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s="1" customFormat="1" ht="26.25" hidden="1" customHeight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s="1" customFormat="1" ht="24.75" hidden="1" customHeight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s="1" customFormat="1" ht="21" hidden="1" customHeight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s="1" customFormat="1" ht="38.25" hidden="1" customHeight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s="1" customFormat="1" ht="40.5" hidden="1" customHeight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s="1" customFormat="1" ht="25.5" hidden="1" customHeight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s="1" customFormat="1" ht="21" hidden="1" customHeight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s="1" customFormat="1" ht="21" hidden="1" customHeight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s="1" customFormat="1" ht="21" hidden="1" customHeight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s="1" customFormat="1" ht="21" hidden="1" customHeight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s="1" customFormat="1" ht="28.5" hidden="1" customHeight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s="1" customFormat="1" ht="17.25" hidden="1" customHeight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s="1" customFormat="1" ht="24" hidden="1" customHeight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5.5" hidden="1" customHeight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37.5" hidden="1" customHeight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s="1" customFormat="1" ht="27.75" hidden="1" customHeight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s="1" customFormat="1" ht="27" hidden="1" customHeight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s="1" customFormat="1" ht="24.75" hidden="1" customHeight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s="1" customFormat="1" ht="20.25" hidden="1" customHeight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s="1" customFormat="1" ht="42" hidden="1" customHeight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s="1" customFormat="1" ht="21" hidden="1" customHeight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hidden="1" customHeight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s="1" customFormat="1" ht="26.25" hidden="1" customHeight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s="1" customFormat="1" ht="23.25" hidden="1" customHeight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s="1" customFormat="1" ht="25.5" hidden="1" customHeight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s="1" customFormat="1" ht="38.25" hidden="1" customHeight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s="1" customFormat="1" ht="18" hidden="1" customHeight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s="1" customFormat="1" ht="25.5" hidden="1" customHeight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s="1" customFormat="1" ht="27" hidden="1" customHeight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38.25" hidden="1" customHeight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s="1" customFormat="1" ht="51.75" hidden="1" customHeight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s="1" customFormat="1" ht="28.5" hidden="1" customHeight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s="1" customFormat="1" ht="76.5" hidden="1" customHeight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102" hidden="1" customHeight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s="1" customFormat="1" ht="63.75" hidden="1" customHeight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s="1" customFormat="1" ht="27.75" hidden="1" customHeight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27" hidden="1" customHeight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s="1" customFormat="1" ht="36.75" hidden="1" customHeight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s="1" customFormat="1" ht="27" hidden="1" customHeight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s="1" customFormat="1" ht="30" hidden="1" customHeight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52.5" hidden="1" customHeight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s="1" customFormat="1" ht="62.25" hidden="1" customHeight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s="1" customFormat="1" ht="28.5" hidden="1" customHeight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30" hidden="1" customHeight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s="1" customFormat="1" ht="65.25" hidden="1" customHeight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s="1" customFormat="1" ht="35.25" hidden="1" customHeight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s="1" customFormat="1" ht="42" hidden="1" customHeight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s="1" customFormat="1" ht="53.25" hidden="1" customHeight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s="1" customFormat="1" ht="18.75" hidden="1" customHeight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s="1" customFormat="1" ht="29.25" hidden="1" customHeight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s="1" customFormat="1" ht="25.5" hidden="1" customHeight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s="1" customFormat="1" ht="26.25" hidden="1" customHeight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s="1" customFormat="1" ht="27" hidden="1" customHeight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s="1" customFormat="1" ht="62.25" hidden="1" customHeight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s="1" customFormat="1" ht="26.25" hidden="1" customHeight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s="1" customFormat="1" ht="37.5" hidden="1" customHeight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s="1" customFormat="1" ht="41.25" hidden="1" customHeight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s="1" customFormat="1" ht="59.25" hidden="1" customHeight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78" hidden="1" customHeight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s="1" customFormat="1" ht="87" hidden="1" customHeight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s="1" customFormat="1" ht="37.5" hidden="1" customHeight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s="1" customFormat="1" ht="16.5" hidden="1" customHeight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s="1" customFormat="1" ht="21" hidden="1" customHeight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s="1" customFormat="1" ht="27" hidden="1" customHeight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s="1" customFormat="1" ht="41.25" hidden="1" customHeight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s="1" customFormat="1" ht="38.25" hidden="1" customHeight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s="1" customFormat="1" ht="39" hidden="1" customHeight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s="1" customFormat="1" ht="18.75" hidden="1" customHeight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s="1" customFormat="1" ht="27.75" hidden="1" customHeight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s="1" customFormat="1" ht="41.25" hidden="1" customHeight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s="1" customFormat="1" ht="27.75" hidden="1" customHeight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s="1" customFormat="1" ht="21" hidden="1" customHeight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s="1" customFormat="1" ht="24" hidden="1" customHeight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s="1" customFormat="1" ht="21" hidden="1" customHeight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s="1" customFormat="1" ht="26.25" hidden="1" customHeight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s="1" customFormat="1" ht="27" hidden="1" customHeight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s="1" customFormat="1" ht="21" hidden="1" customHeight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s="1" customFormat="1" ht="24.75" hidden="1" customHeight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s="1" customFormat="1" ht="24.75" hidden="1" customHeight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s="1" customFormat="1" ht="25.5" hidden="1" customHeight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s="1" customFormat="1" ht="28.5" hidden="1" customHeight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s="1" customFormat="1" ht="30.75" hidden="1" customHeight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s="1" customFormat="1" ht="25.5" hidden="1" customHeight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s="1" customFormat="1" ht="27" hidden="1" customHeight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s="1" customFormat="1" ht="27.75" hidden="1" customHeight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s="1" customFormat="1" ht="25.5" hidden="1" customHeight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s="1" customFormat="1" ht="27.75" hidden="1" customHeight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s="1" customFormat="1" ht="27.75" hidden="1" customHeight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s="1" customFormat="1" ht="27" hidden="1" customHeight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s="1" customFormat="1" ht="39" hidden="1" customHeight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s="1" customFormat="1" ht="39" hidden="1" customHeight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s="1" customFormat="1" ht="41.25" hidden="1" customHeight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s="1" customFormat="1" ht="66" hidden="1" customHeight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s="1" customFormat="1" ht="54" hidden="1" customHeight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s="1" customFormat="1" ht="62.25" hidden="1" customHeight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s="1" customFormat="1" ht="15" hidden="1" customHeight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s="1" customFormat="1" ht="21" hidden="1" customHeight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s="1" customFormat="1" ht="21" hidden="1" customHeight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s="1" customFormat="1" ht="21" hidden="1" customHeight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s="1" customFormat="1" ht="21" hidden="1" customHeight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s="1" customFormat="1" ht="21" hidden="1" customHeight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s="1" customFormat="1" ht="21" hidden="1" customHeight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s="1" customFormat="1" ht="21" hidden="1" customHeight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s="1" customFormat="1" ht="27.75" hidden="1" customHeight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s="1" customFormat="1" ht="21" hidden="1" customHeight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s="1" customFormat="1" ht="26.25" hidden="1" customHeight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s="1" customFormat="1" ht="39.75" hidden="1" customHeight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s="1" customFormat="1" ht="24" hidden="1" customHeight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s="1" customFormat="1" ht="90" hidden="1" customHeight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s="1" customFormat="1" ht="36.75" hidden="1" customHeight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s="1" customFormat="1" ht="39" hidden="1" customHeight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s="1" customFormat="1" ht="24.75" hidden="1" customHeight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s="1" customFormat="1" ht="52.5" hidden="1" customHeight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s="1" customFormat="1" ht="21" hidden="1" customHeight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s="1" customFormat="1" ht="24.75" hidden="1" customHeight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s="1" customFormat="1" ht="12" hidden="1" customHeight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s="1" customFormat="1" ht="27" hidden="1" customHeight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s="1" customFormat="1" ht="21" hidden="1" customHeight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s="1" customFormat="1" ht="41.25" hidden="1" customHeight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s="1" customFormat="1" ht="26.25" hidden="1" customHeight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s="1" customFormat="1" ht="21" hidden="1" customHeight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s="1" customFormat="1" ht="39" hidden="1" customHeight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s="1" customFormat="1" ht="24.75" hidden="1" customHeight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s="1" customFormat="1" ht="21" hidden="1" customHeight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s="1" customFormat="1" ht="49.5" hidden="1" customHeight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s="1" customFormat="1" ht="39" hidden="1" customHeight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s="1" customFormat="1" ht="21" hidden="1" customHeight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s="1" customFormat="1" ht="25.5" hidden="1" customHeight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s="1" customFormat="1" ht="21" hidden="1" customHeight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s="1" customFormat="1" ht="39" hidden="1" customHeight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s="1" customFormat="1" ht="26.25" hidden="1" customHeight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s="1" customFormat="1" ht="21" hidden="1" customHeight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s="1" customFormat="1" ht="38.25" hidden="1" customHeight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s="1" customFormat="1" ht="27.75" hidden="1" customHeight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s="1" customFormat="1" ht="21" hidden="1" customHeight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s="1" customFormat="1" ht="42" hidden="1" customHeight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s="1" customFormat="1" ht="27" hidden="1" customHeight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s="1" customFormat="1" ht="35.25" hidden="1" customHeight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s="1" customFormat="1" ht="21" hidden="1" customHeight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37.5" hidden="1" customHeight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s="1" customFormat="1" ht="28.5" hidden="1" customHeight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s="1" customFormat="1" ht="21" hidden="1" customHeight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s="1" customFormat="1" ht="43.5" hidden="1" customHeight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s="1" customFormat="1" ht="27" hidden="1" customHeight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s="1" customFormat="1" ht="21" hidden="1" customHeight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s="1" customFormat="1" ht="49.5" hidden="1" customHeight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s="1" customFormat="1" ht="41.25" hidden="1" customHeight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s="1" customFormat="1" ht="27" hidden="1" customHeight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s="1" customFormat="1" ht="64.5" hidden="1" customHeight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s="1" customFormat="1" ht="37.5" hidden="1" customHeight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s="1" customFormat="1" ht="21" hidden="1" customHeight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s="1" customFormat="1" ht="27" hidden="1" customHeight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s="1" customFormat="1" ht="21" hidden="1" customHeight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s="1" customFormat="1" ht="39" hidden="1" customHeight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s="1" customFormat="1" ht="27.75" hidden="1" customHeight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s="1" customFormat="1" ht="21" hidden="1" customHeight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s="1" customFormat="1" ht="38.25" hidden="1" customHeight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s="1" customFormat="1" ht="29.25" hidden="1" customHeight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s="1" customFormat="1" ht="21" hidden="1" customHeight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s="1" customFormat="1" ht="39" hidden="1" customHeight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s="1" customFormat="1" ht="29.25" hidden="1" customHeight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s="1" customFormat="1" ht="18" hidden="1" customHeight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s="1" customFormat="1" ht="39.75" hidden="1" customHeight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61.5" hidden="1" customHeight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s="1" customFormat="1" ht="51" hidden="1" customHeight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s="1" customFormat="1" ht="39.75" hidden="1" customHeight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s="1" customFormat="1" ht="65.25" hidden="1" customHeight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s="1" customFormat="1" ht="50.25" hidden="1" customHeight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s="1" customFormat="1" ht="18.75" hidden="1" customHeight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s="1" customFormat="1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s="1" customFormat="1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s="1" customFormat="1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s="1" customFormat="1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s="1" customFormat="1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s="1" customFormat="1" ht="6" customHeight="1" x14ac:dyDescent="0.25">
      <c r="F1558" s="3"/>
    </row>
    <row r="1559" spans="1:22" s="1" customFormat="1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s="1" customFormat="1" ht="15" customHeight="1" x14ac:dyDescent="0.25">
      <c r="F1560" s="3"/>
    </row>
    <row r="1561" spans="1:22" s="1" customFormat="1" ht="15" customHeight="1" x14ac:dyDescent="0.25">
      <c r="B1561" s="188" t="s">
        <v>1888</v>
      </c>
      <c r="C1561" s="189"/>
      <c r="D1561" s="189"/>
      <c r="F1561" s="3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</sheetData>
  <mergeCells count="9113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56000000000000005" right="0.35" top="0.34" bottom="0.33" header="0.3" footer="0.3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3"/>
  <sheetViews>
    <sheetView topLeftCell="A570" workbookViewId="0">
      <selection activeCell="H1573" sqref="H1573:V1573"/>
    </sheetView>
  </sheetViews>
  <sheetFormatPr defaultRowHeight="15" x14ac:dyDescent="0.25"/>
  <cols>
    <col min="2" max="2" width="0.42578125" customWidth="1"/>
    <col min="8" max="8" width="0.42578125" customWidth="1"/>
    <col min="11" max="11" width="0.28515625" customWidth="1"/>
    <col min="12" max="12" width="9.140625" hidden="1" customWidth="1"/>
    <col min="13" max="13" width="1.7109375" customWidth="1"/>
    <col min="15" max="15" width="0.42578125" customWidth="1"/>
    <col min="16" max="16" width="10.28515625" customWidth="1"/>
    <col min="17" max="17" width="4.5703125" hidden="1" customWidth="1"/>
    <col min="18" max="20" width="9.140625" hidden="1" customWidth="1"/>
    <col min="21" max="21" width="1.710937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5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0.75" customHeight="1" x14ac:dyDescent="0.25">
      <c r="F3" s="3"/>
    </row>
    <row r="4" spans="1:21" s="1" customFormat="1" ht="12" customHeight="1" x14ac:dyDescent="0.25">
      <c r="F4" s="3"/>
      <c r="K4" s="2" t="s">
        <v>1850</v>
      </c>
      <c r="M4" s="173" t="s">
        <v>1960</v>
      </c>
      <c r="N4" s="173"/>
      <c r="O4" s="173"/>
      <c r="P4" s="173"/>
      <c r="R4" s="172" t="s">
        <v>1890</v>
      </c>
      <c r="S4" s="173"/>
    </row>
    <row r="5" spans="1:21" s="1" customFormat="1" ht="2.25" customHeight="1" x14ac:dyDescent="0.25">
      <c r="F5" s="3"/>
    </row>
    <row r="6" spans="1:21" s="1" customFormat="1" ht="31.5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66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44.25" customHeight="1" x14ac:dyDescent="0.25">
      <c r="A233" s="134" t="s">
        <v>142</v>
      </c>
      <c r="B233" s="135"/>
      <c r="C233" s="103" t="s">
        <v>1902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17.25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38.25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18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26.25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17.25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17.25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6.5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57.75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28.5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17.25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4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.75" customHeight="1" x14ac:dyDescent="0.25">
      <c r="A279" s="124" t="s">
        <v>175</v>
      </c>
      <c r="B279" s="125"/>
      <c r="C279" s="105" t="s">
        <v>1948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26.25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27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42.75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43.5" customHeight="1" x14ac:dyDescent="0.25">
      <c r="A296" s="134" t="s">
        <v>188</v>
      </c>
      <c r="B296" s="135"/>
      <c r="C296" s="103" t="s">
        <v>1903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customHeight="1" x14ac:dyDescent="0.25">
      <c r="A299" s="224" t="s">
        <v>1941</v>
      </c>
      <c r="B299" s="224"/>
      <c r="C299" s="129" t="s">
        <v>1010</v>
      </c>
      <c r="D299" s="130"/>
      <c r="E299" s="130"/>
      <c r="F299" s="4"/>
      <c r="G299" s="136"/>
      <c r="H299" s="136"/>
      <c r="I299" s="53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25.5" customHeight="1" x14ac:dyDescent="0.25">
      <c r="A300" s="108" t="s">
        <v>61</v>
      </c>
      <c r="B300" s="108"/>
      <c r="C300" s="105" t="s">
        <v>1011</v>
      </c>
      <c r="D300" s="106"/>
      <c r="E300" s="106"/>
      <c r="F300" s="9"/>
      <c r="G300" s="137"/>
      <c r="H300" s="137"/>
      <c r="I300" s="51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7" customHeight="1" x14ac:dyDescent="0.25">
      <c r="A301" s="107" t="s">
        <v>190</v>
      </c>
      <c r="B301" s="107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52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customHeight="1" x14ac:dyDescent="0.25">
      <c r="A302" s="107" t="s">
        <v>191</v>
      </c>
      <c r="B302" s="107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52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0.5" customHeight="1" x14ac:dyDescent="0.25">
      <c r="A303" s="107" t="s">
        <v>192</v>
      </c>
      <c r="B303" s="107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52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1.75" customHeight="1" x14ac:dyDescent="0.25">
      <c r="A304" s="107" t="s">
        <v>193</v>
      </c>
      <c r="B304" s="107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52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25.5" customHeight="1" x14ac:dyDescent="0.25">
      <c r="A305" s="107" t="s">
        <v>194</v>
      </c>
      <c r="B305" s="107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52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customHeight="1" x14ac:dyDescent="0.25">
      <c r="A306" s="107" t="s">
        <v>195</v>
      </c>
      <c r="B306" s="107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52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14.25" customHeight="1" x14ac:dyDescent="0.2">
      <c r="A307" s="108"/>
      <c r="B307" s="108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50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58" customFormat="1" ht="37.5" customHeight="1" x14ac:dyDescent="0.2">
      <c r="A308" s="108" t="s">
        <v>62</v>
      </c>
      <c r="B308" s="108"/>
      <c r="C308" s="111" t="s">
        <v>1924</v>
      </c>
      <c r="D308" s="111"/>
      <c r="E308" s="111"/>
      <c r="F308" s="56"/>
      <c r="G308" s="109"/>
      <c r="H308" s="119"/>
      <c r="I308" s="57"/>
      <c r="J308" s="120" t="s">
        <v>1925</v>
      </c>
      <c r="K308" s="121"/>
      <c r="L308" s="121"/>
      <c r="M308" s="122"/>
      <c r="N308" s="139"/>
      <c r="O308" s="140"/>
      <c r="P308" s="138"/>
      <c r="Q308" s="138"/>
      <c r="R308" s="138"/>
      <c r="S308" s="138"/>
      <c r="T308" s="138"/>
      <c r="U308" s="138"/>
    </row>
    <row r="309" spans="1:21" s="58" customFormat="1" ht="93" customHeight="1" x14ac:dyDescent="0.2">
      <c r="A309" s="107" t="s">
        <v>196</v>
      </c>
      <c r="B309" s="107"/>
      <c r="C309" s="102" t="s">
        <v>1926</v>
      </c>
      <c r="D309" s="102"/>
      <c r="E309" s="102"/>
      <c r="F309" s="62" t="s">
        <v>1813</v>
      </c>
      <c r="G309" s="109" t="s">
        <v>1927</v>
      </c>
      <c r="H309" s="109"/>
      <c r="I309" s="55" t="s">
        <v>1927</v>
      </c>
      <c r="J309" s="113" t="s">
        <v>1928</v>
      </c>
      <c r="K309" s="114"/>
      <c r="L309" s="114"/>
      <c r="M309" s="115"/>
      <c r="N309" s="139"/>
      <c r="O309" s="140"/>
      <c r="P309" s="112" t="e">
        <f>I309+J309</f>
        <v>#VALUE!</v>
      </c>
      <c r="Q309" s="112"/>
      <c r="R309" s="112"/>
      <c r="S309" s="112"/>
      <c r="T309" s="112"/>
      <c r="U309" s="112"/>
    </row>
    <row r="310" spans="1:21" s="58" customFormat="1" ht="39.75" customHeight="1" x14ac:dyDescent="0.2">
      <c r="A310" s="107" t="s">
        <v>197</v>
      </c>
      <c r="B310" s="107"/>
      <c r="C310" s="102" t="s">
        <v>835</v>
      </c>
      <c r="D310" s="102"/>
      <c r="E310" s="102"/>
      <c r="F310" s="62" t="s">
        <v>1813</v>
      </c>
      <c r="G310" s="109" t="s">
        <v>1929</v>
      </c>
      <c r="H310" s="109"/>
      <c r="I310" s="55" t="s">
        <v>1929</v>
      </c>
      <c r="J310" s="113" t="s">
        <v>1925</v>
      </c>
      <c r="K310" s="114"/>
      <c r="L310" s="114"/>
      <c r="M310" s="115"/>
      <c r="N310" s="139"/>
      <c r="O310" s="140"/>
      <c r="P310" s="112" t="str">
        <f>I310</f>
        <v>0.21</v>
      </c>
      <c r="Q310" s="112"/>
      <c r="R310" s="112"/>
      <c r="S310" s="112"/>
      <c r="T310" s="112"/>
      <c r="U310" s="112"/>
    </row>
    <row r="311" spans="1:21" s="58" customFormat="1" ht="27" customHeight="1" x14ac:dyDescent="0.2">
      <c r="A311" s="107" t="s">
        <v>198</v>
      </c>
      <c r="B311" s="107"/>
      <c r="C311" s="102" t="s">
        <v>1930</v>
      </c>
      <c r="D311" s="102"/>
      <c r="E311" s="102"/>
      <c r="F311" s="62" t="s">
        <v>1816</v>
      </c>
      <c r="G311" s="109" t="s">
        <v>1931</v>
      </c>
      <c r="H311" s="109"/>
      <c r="I311" s="55" t="s">
        <v>1931</v>
      </c>
      <c r="J311" s="113" t="s">
        <v>1932</v>
      </c>
      <c r="K311" s="114"/>
      <c r="L311" s="114"/>
      <c r="M311" s="115"/>
      <c r="N311" s="139"/>
      <c r="O311" s="140"/>
      <c r="P311" s="112" t="e">
        <f>I311+J311</f>
        <v>#VALUE!</v>
      </c>
      <c r="Q311" s="112"/>
      <c r="R311" s="112"/>
      <c r="S311" s="112"/>
      <c r="T311" s="112"/>
      <c r="U311" s="112"/>
    </row>
    <row r="312" spans="1:21" s="58" customFormat="1" ht="24" customHeight="1" x14ac:dyDescent="0.2">
      <c r="A312" s="107" t="s">
        <v>199</v>
      </c>
      <c r="B312" s="107"/>
      <c r="C312" s="102" t="s">
        <v>1871</v>
      </c>
      <c r="D312" s="102"/>
      <c r="E312" s="102"/>
      <c r="F312" s="62" t="s">
        <v>1814</v>
      </c>
      <c r="G312" s="109" t="s">
        <v>1929</v>
      </c>
      <c r="H312" s="109"/>
      <c r="I312" s="55" t="s">
        <v>1929</v>
      </c>
      <c r="J312" s="113" t="s">
        <v>1933</v>
      </c>
      <c r="K312" s="114"/>
      <c r="L312" s="114"/>
      <c r="M312" s="115"/>
      <c r="N312" s="139"/>
      <c r="O312" s="140"/>
      <c r="P312" s="112" t="e">
        <f>I312+J312</f>
        <v>#VALUE!</v>
      </c>
      <c r="Q312" s="112"/>
      <c r="R312" s="112"/>
      <c r="S312" s="112"/>
      <c r="T312" s="112"/>
      <c r="U312" s="112"/>
    </row>
    <row r="313" spans="1:21" s="61" customFormat="1" ht="15" customHeight="1" x14ac:dyDescent="0.2">
      <c r="A313" s="108"/>
      <c r="B313" s="108"/>
      <c r="C313" s="111" t="s">
        <v>1856</v>
      </c>
      <c r="D313" s="111"/>
      <c r="E313" s="111"/>
      <c r="F313" s="59"/>
      <c r="G313" s="112" t="e">
        <f>G309+G310+G311+G312</f>
        <v>#VALUE!</v>
      </c>
      <c r="H313" s="112"/>
      <c r="I313" s="60" t="e">
        <f>I309+I310+I311+I312</f>
        <v>#VALUE!</v>
      </c>
      <c r="J313" s="116" t="e">
        <f>J309+J311+J312</f>
        <v>#VALUE!</v>
      </c>
      <c r="K313" s="117"/>
      <c r="L313" s="117"/>
      <c r="M313" s="118"/>
      <c r="N313" s="141"/>
      <c r="O313" s="142"/>
      <c r="P313" s="112" t="e">
        <f>P309+P310+P311+P312</f>
        <v>#VALUE!</v>
      </c>
      <c r="Q313" s="112"/>
      <c r="R313" s="112"/>
      <c r="S313" s="112"/>
      <c r="T313" s="112"/>
      <c r="U313" s="112"/>
    </row>
    <row r="314" spans="1:21" s="1" customFormat="1" ht="27" customHeight="1" x14ac:dyDescent="0.25">
      <c r="A314" s="108" t="s">
        <v>63</v>
      </c>
      <c r="B314" s="108"/>
      <c r="C314" s="105" t="s">
        <v>832</v>
      </c>
      <c r="D314" s="106"/>
      <c r="E314" s="106"/>
      <c r="F314" s="9"/>
      <c r="G314" s="137"/>
      <c r="H314" s="137"/>
      <c r="I314" s="51"/>
      <c r="J314" s="137"/>
      <c r="K314" s="137"/>
      <c r="L314" s="137"/>
      <c r="M314" s="137"/>
      <c r="N314" s="137"/>
      <c r="O314" s="137"/>
      <c r="P314" s="175"/>
      <c r="Q314" s="175"/>
      <c r="R314" s="175"/>
      <c r="S314" s="175"/>
      <c r="T314" s="175"/>
      <c r="U314" s="175"/>
    </row>
    <row r="315" spans="1:21" s="1" customFormat="1" ht="30.75" customHeight="1" x14ac:dyDescent="0.25">
      <c r="A315" s="107" t="s">
        <v>204</v>
      </c>
      <c r="B315" s="107"/>
      <c r="C315" s="103" t="s">
        <v>833</v>
      </c>
      <c r="D315" s="104"/>
      <c r="E315" s="104"/>
      <c r="F315" s="11" t="s">
        <v>1813</v>
      </c>
      <c r="G315" s="143">
        <v>0.34</v>
      </c>
      <c r="H315" s="137"/>
      <c r="I315" s="52">
        <v>0.34</v>
      </c>
      <c r="J315" s="143">
        <v>0.06</v>
      </c>
      <c r="K315" s="137"/>
      <c r="L315" s="137"/>
      <c r="M315" s="137"/>
      <c r="N315" s="137"/>
      <c r="O315" s="137"/>
      <c r="P315" s="100">
        <v>0.4</v>
      </c>
      <c r="Q315" s="101"/>
      <c r="R315" s="101"/>
      <c r="S315" s="101"/>
      <c r="T315" s="101"/>
      <c r="U315" s="101"/>
    </row>
    <row r="316" spans="1:21" s="1" customFormat="1" ht="27.75" customHeight="1" x14ac:dyDescent="0.25">
      <c r="A316" s="107" t="s">
        <v>205</v>
      </c>
      <c r="B316" s="107"/>
      <c r="C316" s="103" t="s">
        <v>834</v>
      </c>
      <c r="D316" s="104"/>
      <c r="E316" s="104"/>
      <c r="F316" s="11" t="s">
        <v>1813</v>
      </c>
      <c r="G316" s="143">
        <v>0.42</v>
      </c>
      <c r="H316" s="137"/>
      <c r="I316" s="52">
        <v>0.42</v>
      </c>
      <c r="J316" s="143">
        <v>0.06</v>
      </c>
      <c r="K316" s="137"/>
      <c r="L316" s="137"/>
      <c r="M316" s="137"/>
      <c r="N316" s="137"/>
      <c r="O316" s="137"/>
      <c r="P316" s="100">
        <v>0.48</v>
      </c>
      <c r="Q316" s="101"/>
      <c r="R316" s="101"/>
      <c r="S316" s="101"/>
      <c r="T316" s="101"/>
      <c r="U316" s="101"/>
    </row>
    <row r="317" spans="1:21" s="1" customFormat="1" ht="42" customHeight="1" x14ac:dyDescent="0.25">
      <c r="A317" s="107" t="s">
        <v>1942</v>
      </c>
      <c r="B317" s="107"/>
      <c r="C317" s="103" t="s">
        <v>835</v>
      </c>
      <c r="D317" s="104"/>
      <c r="E317" s="104"/>
      <c r="F317" s="11" t="s">
        <v>1813</v>
      </c>
      <c r="G317" s="143">
        <v>0.21</v>
      </c>
      <c r="H317" s="137"/>
      <c r="I317" s="52">
        <v>0.21</v>
      </c>
      <c r="J317" s="137"/>
      <c r="K317" s="137"/>
      <c r="L317" s="137"/>
      <c r="M317" s="137"/>
      <c r="N317" s="137"/>
      <c r="O317" s="137"/>
      <c r="P317" s="100">
        <v>0.21</v>
      </c>
      <c r="Q317" s="101"/>
      <c r="R317" s="101"/>
      <c r="S317" s="101"/>
      <c r="T317" s="101"/>
      <c r="U317" s="101"/>
    </row>
    <row r="318" spans="1:21" s="1" customFormat="1" ht="51" customHeight="1" x14ac:dyDescent="0.25">
      <c r="A318" s="107" t="s">
        <v>1943</v>
      </c>
      <c r="B318" s="107"/>
      <c r="C318" s="103" t="s">
        <v>836</v>
      </c>
      <c r="D318" s="104"/>
      <c r="E318" s="104"/>
      <c r="F318" s="11" t="s">
        <v>1815</v>
      </c>
      <c r="G318" s="143">
        <v>0.42</v>
      </c>
      <c r="H318" s="137"/>
      <c r="I318" s="52">
        <v>0.42</v>
      </c>
      <c r="J318" s="143">
        <v>0.81</v>
      </c>
      <c r="K318" s="137"/>
      <c r="L318" s="137"/>
      <c r="M318" s="137"/>
      <c r="N318" s="137"/>
      <c r="O318" s="137"/>
      <c r="P318" s="100">
        <v>1.23</v>
      </c>
      <c r="Q318" s="101"/>
      <c r="R318" s="101"/>
      <c r="S318" s="101"/>
      <c r="T318" s="101"/>
      <c r="U318" s="101"/>
    </row>
    <row r="319" spans="1:21" s="1" customFormat="1" ht="27" customHeight="1" x14ac:dyDescent="0.25">
      <c r="A319" s="107" t="s">
        <v>1944</v>
      </c>
      <c r="B319" s="107"/>
      <c r="C319" s="103" t="s">
        <v>837</v>
      </c>
      <c r="D319" s="104"/>
      <c r="E319" s="104"/>
      <c r="F319" s="11" t="s">
        <v>1816</v>
      </c>
      <c r="G319" s="143">
        <v>0.09</v>
      </c>
      <c r="H319" s="137"/>
      <c r="I319" s="52">
        <v>0.09</v>
      </c>
      <c r="J319" s="143">
        <v>0.68</v>
      </c>
      <c r="K319" s="137"/>
      <c r="L319" s="137"/>
      <c r="M319" s="137"/>
      <c r="N319" s="137"/>
      <c r="O319" s="137"/>
      <c r="P319" s="100">
        <v>0.77</v>
      </c>
      <c r="Q319" s="101"/>
      <c r="R319" s="101"/>
      <c r="S319" s="101"/>
      <c r="T319" s="101"/>
      <c r="U319" s="101"/>
    </row>
    <row r="320" spans="1:21" s="1" customFormat="1" ht="22.5" customHeight="1" x14ac:dyDescent="0.25">
      <c r="A320" s="107" t="s">
        <v>1945</v>
      </c>
      <c r="B320" s="107"/>
      <c r="C320" s="103" t="s">
        <v>1871</v>
      </c>
      <c r="D320" s="104"/>
      <c r="E320" s="104"/>
      <c r="F320" s="11" t="s">
        <v>1814</v>
      </c>
      <c r="G320" s="143">
        <v>0.21</v>
      </c>
      <c r="H320" s="137"/>
      <c r="I320" s="52">
        <v>0.21</v>
      </c>
      <c r="J320" s="143">
        <v>0.01</v>
      </c>
      <c r="K320" s="137"/>
      <c r="L320" s="137"/>
      <c r="M320" s="137"/>
      <c r="N320" s="137"/>
      <c r="O320" s="137"/>
      <c r="P320" s="100">
        <v>0.22</v>
      </c>
      <c r="Q320" s="101"/>
      <c r="R320" s="101"/>
      <c r="S320" s="101"/>
      <c r="T320" s="101"/>
      <c r="U320" s="101"/>
    </row>
    <row r="321" spans="1:21" s="1" customFormat="1" ht="63" customHeight="1" x14ac:dyDescent="0.25">
      <c r="A321" s="107" t="s">
        <v>1946</v>
      </c>
      <c r="B321" s="107"/>
      <c r="C321" s="103" t="s">
        <v>838</v>
      </c>
      <c r="D321" s="104"/>
      <c r="E321" s="104"/>
      <c r="F321" s="11" t="s">
        <v>1813</v>
      </c>
      <c r="G321" s="143">
        <v>1.05</v>
      </c>
      <c r="H321" s="137"/>
      <c r="I321" s="52">
        <v>1.05</v>
      </c>
      <c r="J321" s="143">
        <v>0.08</v>
      </c>
      <c r="K321" s="137"/>
      <c r="L321" s="137"/>
      <c r="M321" s="137"/>
      <c r="N321" s="137"/>
      <c r="O321" s="137"/>
      <c r="P321" s="100">
        <v>1.1299999999999999</v>
      </c>
      <c r="Q321" s="101"/>
      <c r="R321" s="101"/>
      <c r="S321" s="101"/>
      <c r="T321" s="101"/>
      <c r="U321" s="101"/>
    </row>
    <row r="322" spans="1:21" s="1" customFormat="1" ht="89.25" customHeight="1" x14ac:dyDescent="0.25">
      <c r="A322" s="107" t="s">
        <v>1947</v>
      </c>
      <c r="B322" s="107"/>
      <c r="C322" s="103" t="s">
        <v>839</v>
      </c>
      <c r="D322" s="104"/>
      <c r="E322" s="104"/>
      <c r="F322" s="11" t="s">
        <v>1813</v>
      </c>
      <c r="G322" s="143">
        <v>0.84</v>
      </c>
      <c r="H322" s="137"/>
      <c r="I322" s="52">
        <v>0.84</v>
      </c>
      <c r="J322" s="143">
        <v>0.21</v>
      </c>
      <c r="K322" s="137"/>
      <c r="L322" s="137"/>
      <c r="M322" s="137"/>
      <c r="N322" s="137"/>
      <c r="O322" s="137"/>
      <c r="P322" s="100">
        <v>1.05</v>
      </c>
      <c r="Q322" s="101"/>
      <c r="R322" s="101"/>
      <c r="S322" s="101"/>
      <c r="T322" s="101"/>
      <c r="U322" s="101"/>
    </row>
    <row r="323" spans="1:21" s="64" customFormat="1" ht="17.25" customHeight="1" x14ac:dyDescent="0.2">
      <c r="A323" s="108"/>
      <c r="B323" s="108"/>
      <c r="C323" s="105" t="s">
        <v>1856</v>
      </c>
      <c r="D323" s="106"/>
      <c r="E323" s="106"/>
      <c r="F323" s="63"/>
      <c r="G323" s="144">
        <f>SUM(G315:H322)</f>
        <v>3.58</v>
      </c>
      <c r="H323" s="123"/>
      <c r="I323" s="50">
        <f>SUM(I315:I322)</f>
        <v>3.58</v>
      </c>
      <c r="J323" s="144">
        <f>SUM(J315:M322)</f>
        <v>1.9100000000000001</v>
      </c>
      <c r="K323" s="123"/>
      <c r="L323" s="123"/>
      <c r="M323" s="123"/>
      <c r="N323" s="123"/>
      <c r="O323" s="123"/>
      <c r="P323" s="100">
        <f>SUM(P315:U322)</f>
        <v>5.49</v>
      </c>
      <c r="Q323" s="101"/>
      <c r="R323" s="101"/>
      <c r="S323" s="101"/>
      <c r="T323" s="101"/>
      <c r="U323" s="101"/>
    </row>
    <row r="324" spans="1:21" s="58" customFormat="1" ht="27" customHeight="1" x14ac:dyDescent="0.2">
      <c r="A324" s="108" t="s">
        <v>64</v>
      </c>
      <c r="B324" s="108"/>
      <c r="C324" s="111" t="s">
        <v>1934</v>
      </c>
      <c r="D324" s="111"/>
      <c r="E324" s="111"/>
      <c r="F324" s="65"/>
      <c r="G324" s="119"/>
      <c r="H324" s="119"/>
      <c r="I324" s="57"/>
      <c r="J324" s="120" t="s">
        <v>1925</v>
      </c>
      <c r="K324" s="121"/>
      <c r="L324" s="121"/>
      <c r="M324" s="122"/>
      <c r="N324" s="110"/>
      <c r="O324" s="110"/>
      <c r="P324" s="110"/>
      <c r="Q324" s="110"/>
      <c r="R324" s="110"/>
      <c r="S324" s="110"/>
      <c r="T324" s="110"/>
      <c r="U324" s="110"/>
    </row>
    <row r="325" spans="1:21" s="58" customFormat="1" ht="91.5" customHeight="1" x14ac:dyDescent="0.2">
      <c r="A325" s="107" t="s">
        <v>206</v>
      </c>
      <c r="B325" s="107"/>
      <c r="C325" s="102" t="s">
        <v>1935</v>
      </c>
      <c r="D325" s="102"/>
      <c r="E325" s="102"/>
      <c r="F325" s="62" t="s">
        <v>1813</v>
      </c>
      <c r="G325" s="109" t="s">
        <v>1936</v>
      </c>
      <c r="H325" s="109"/>
      <c r="I325" s="55" t="s">
        <v>1936</v>
      </c>
      <c r="J325" s="113" t="s">
        <v>1927</v>
      </c>
      <c r="K325" s="114"/>
      <c r="L325" s="114"/>
      <c r="M325" s="115"/>
      <c r="N325" s="110"/>
      <c r="O325" s="110"/>
      <c r="P325" s="112">
        <f>I325+J325</f>
        <v>32875</v>
      </c>
      <c r="Q325" s="112"/>
      <c r="R325" s="112"/>
      <c r="S325" s="112"/>
      <c r="T325" s="112"/>
      <c r="U325" s="112"/>
    </row>
    <row r="326" spans="1:21" s="58" customFormat="1" ht="41.25" customHeight="1" x14ac:dyDescent="0.2">
      <c r="A326" s="107" t="s">
        <v>207</v>
      </c>
      <c r="B326" s="107"/>
      <c r="C326" s="102" t="s">
        <v>835</v>
      </c>
      <c r="D326" s="102"/>
      <c r="E326" s="102"/>
      <c r="F326" s="62" t="s">
        <v>1813</v>
      </c>
      <c r="G326" s="109" t="s">
        <v>1929</v>
      </c>
      <c r="H326" s="109"/>
      <c r="I326" s="55" t="s">
        <v>1929</v>
      </c>
      <c r="J326" s="113" t="s">
        <v>1925</v>
      </c>
      <c r="K326" s="114"/>
      <c r="L326" s="114"/>
      <c r="M326" s="115"/>
      <c r="N326" s="110"/>
      <c r="O326" s="110"/>
      <c r="P326" s="112" t="str">
        <f>I326</f>
        <v>0.21</v>
      </c>
      <c r="Q326" s="112"/>
      <c r="R326" s="112"/>
      <c r="S326" s="112"/>
      <c r="T326" s="112"/>
      <c r="U326" s="112"/>
    </row>
    <row r="327" spans="1:21" s="58" customFormat="1" ht="27" customHeight="1" x14ac:dyDescent="0.2">
      <c r="A327" s="107" t="s">
        <v>1937</v>
      </c>
      <c r="B327" s="107"/>
      <c r="C327" s="102" t="s">
        <v>1930</v>
      </c>
      <c r="D327" s="102"/>
      <c r="E327" s="102"/>
      <c r="F327" s="62" t="s">
        <v>1816</v>
      </c>
      <c r="G327" s="109" t="s">
        <v>1931</v>
      </c>
      <c r="H327" s="109"/>
      <c r="I327" s="55" t="s">
        <v>1931</v>
      </c>
      <c r="J327" s="113" t="s">
        <v>1932</v>
      </c>
      <c r="K327" s="114"/>
      <c r="L327" s="114"/>
      <c r="M327" s="115"/>
      <c r="N327" s="110"/>
      <c r="O327" s="110"/>
      <c r="P327" s="112" t="e">
        <f>I327+J327</f>
        <v>#VALUE!</v>
      </c>
      <c r="Q327" s="112"/>
      <c r="R327" s="112"/>
      <c r="S327" s="112"/>
      <c r="T327" s="112"/>
      <c r="U327" s="112"/>
    </row>
    <row r="328" spans="1:21" s="58" customFormat="1" ht="24" customHeight="1" x14ac:dyDescent="0.2">
      <c r="A328" s="107" t="s">
        <v>1938</v>
      </c>
      <c r="B328" s="107"/>
      <c r="C328" s="102" t="s">
        <v>1871</v>
      </c>
      <c r="D328" s="102"/>
      <c r="E328" s="102"/>
      <c r="F328" s="62" t="s">
        <v>1814</v>
      </c>
      <c r="G328" s="109" t="s">
        <v>1929</v>
      </c>
      <c r="H328" s="109"/>
      <c r="I328" s="55" t="s">
        <v>1929</v>
      </c>
      <c r="J328" s="113" t="s">
        <v>1933</v>
      </c>
      <c r="K328" s="114"/>
      <c r="L328" s="114"/>
      <c r="M328" s="115"/>
      <c r="N328" s="110"/>
      <c r="O328" s="110"/>
      <c r="P328" s="112" t="e">
        <f>I328+J328</f>
        <v>#VALUE!</v>
      </c>
      <c r="Q328" s="112"/>
      <c r="R328" s="112"/>
      <c r="S328" s="112"/>
      <c r="T328" s="112"/>
      <c r="U328" s="112"/>
    </row>
    <row r="329" spans="1:21" s="61" customFormat="1" ht="19.5" customHeight="1" x14ac:dyDescent="0.2">
      <c r="A329" s="110"/>
      <c r="B329" s="110"/>
      <c r="C329" s="111" t="s">
        <v>1856</v>
      </c>
      <c r="D329" s="111"/>
      <c r="E329" s="111"/>
      <c r="F329" s="59"/>
      <c r="G329" s="112" t="e">
        <f>G325+G326+G327+G328</f>
        <v>#VALUE!</v>
      </c>
      <c r="H329" s="112"/>
      <c r="I329" s="60" t="e">
        <f>I325+I326+I327+I328</f>
        <v>#VALUE!</v>
      </c>
      <c r="J329" s="116" t="e">
        <f>J325+J327+J328</f>
        <v>#VALUE!</v>
      </c>
      <c r="K329" s="117"/>
      <c r="L329" s="117"/>
      <c r="M329" s="118"/>
      <c r="N329" s="138"/>
      <c r="O329" s="138"/>
      <c r="P329" s="112" t="e">
        <f>P325+P326+P327+P328</f>
        <v>#VALUE!</v>
      </c>
      <c r="Q329" s="112"/>
      <c r="R329" s="112"/>
      <c r="S329" s="112"/>
      <c r="T329" s="112"/>
      <c r="U329" s="112"/>
    </row>
    <row r="330" spans="1:21" s="1" customFormat="1" ht="17.25" customHeight="1" x14ac:dyDescent="0.25">
      <c r="A330" s="108" t="s">
        <v>65</v>
      </c>
      <c r="B330" s="108"/>
      <c r="C330" s="105" t="s">
        <v>1012</v>
      </c>
      <c r="D330" s="106"/>
      <c r="E330" s="106"/>
      <c r="F330" s="9"/>
      <c r="G330" s="137"/>
      <c r="H330" s="137"/>
      <c r="I330" s="51"/>
      <c r="J330" s="137"/>
      <c r="K330" s="137"/>
      <c r="L330" s="137"/>
      <c r="M330" s="137"/>
      <c r="N330" s="137"/>
      <c r="O330" s="137"/>
      <c r="P330" s="175"/>
      <c r="Q330" s="175"/>
      <c r="R330" s="175"/>
      <c r="S330" s="175"/>
      <c r="T330" s="175"/>
      <c r="U330" s="175"/>
    </row>
    <row r="331" spans="1:21" s="1" customFormat="1" ht="78.75" customHeight="1" x14ac:dyDescent="0.25">
      <c r="A331" s="107" t="s">
        <v>208</v>
      </c>
      <c r="B331" s="107"/>
      <c r="C331" s="103" t="s">
        <v>838</v>
      </c>
      <c r="D331" s="104"/>
      <c r="E331" s="104"/>
      <c r="F331" s="11" t="s">
        <v>1813</v>
      </c>
      <c r="G331" s="143">
        <v>1.05</v>
      </c>
      <c r="H331" s="137"/>
      <c r="I331" s="52">
        <v>1.05</v>
      </c>
      <c r="J331" s="143">
        <v>0.08</v>
      </c>
      <c r="K331" s="137"/>
      <c r="L331" s="137"/>
      <c r="M331" s="137"/>
      <c r="N331" s="137"/>
      <c r="O331" s="137"/>
      <c r="P331" s="100">
        <v>1.1299999999999999</v>
      </c>
      <c r="Q331" s="101"/>
      <c r="R331" s="101"/>
      <c r="S331" s="101"/>
      <c r="T331" s="101"/>
      <c r="U331" s="101"/>
    </row>
    <row r="332" spans="1:21" s="1" customFormat="1" ht="90" customHeight="1" x14ac:dyDescent="0.25">
      <c r="A332" s="107" t="s">
        <v>1939</v>
      </c>
      <c r="B332" s="107"/>
      <c r="C332" s="103" t="s">
        <v>839</v>
      </c>
      <c r="D332" s="104"/>
      <c r="E332" s="104"/>
      <c r="F332" s="11" t="s">
        <v>1813</v>
      </c>
      <c r="G332" s="143">
        <v>0.84</v>
      </c>
      <c r="H332" s="137"/>
      <c r="I332" s="52">
        <v>0.84</v>
      </c>
      <c r="J332" s="143">
        <v>0.21</v>
      </c>
      <c r="K332" s="137"/>
      <c r="L332" s="137"/>
      <c r="M332" s="137"/>
      <c r="N332" s="137"/>
      <c r="O332" s="137"/>
      <c r="P332" s="100">
        <v>1.05</v>
      </c>
      <c r="Q332" s="101"/>
      <c r="R332" s="101"/>
      <c r="S332" s="101"/>
      <c r="T332" s="101"/>
      <c r="U332" s="101"/>
    </row>
    <row r="333" spans="1:21" s="15" customFormat="1" ht="16.5" customHeight="1" x14ac:dyDescent="0.2">
      <c r="A333" s="149"/>
      <c r="B333" s="150"/>
      <c r="C333" s="105" t="s">
        <v>1856</v>
      </c>
      <c r="D333" s="106"/>
      <c r="E333" s="106"/>
      <c r="F333" s="18"/>
      <c r="G333" s="144">
        <f>G331+G332</f>
        <v>1.8900000000000001</v>
      </c>
      <c r="H333" s="123"/>
      <c r="I333" s="50">
        <f>I331+I332</f>
        <v>1.8900000000000001</v>
      </c>
      <c r="J333" s="144">
        <f>J331+J332</f>
        <v>0.28999999999999998</v>
      </c>
      <c r="K333" s="123"/>
      <c r="L333" s="123"/>
      <c r="M333" s="123"/>
      <c r="N333" s="123"/>
      <c r="O333" s="123"/>
      <c r="P333" s="100">
        <f>P331+P332</f>
        <v>2.1799999999999997</v>
      </c>
      <c r="Q333" s="101"/>
      <c r="R333" s="101"/>
      <c r="S333" s="101"/>
      <c r="T333" s="101"/>
      <c r="U333" s="101"/>
    </row>
    <row r="334" spans="1:21" s="1" customFormat="1" ht="27" customHeight="1" x14ac:dyDescent="0.25">
      <c r="A334" s="108" t="s">
        <v>66</v>
      </c>
      <c r="B334" s="108"/>
      <c r="C334" s="105" t="s">
        <v>1013</v>
      </c>
      <c r="D334" s="106"/>
      <c r="E334" s="106"/>
      <c r="F334" s="9"/>
      <c r="G334" s="137"/>
      <c r="H334" s="137"/>
      <c r="I334" s="51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76.5" customHeight="1" x14ac:dyDescent="0.25">
      <c r="A335" s="107" t="s">
        <v>209</v>
      </c>
      <c r="B335" s="107"/>
      <c r="C335" s="103" t="s">
        <v>838</v>
      </c>
      <c r="D335" s="104"/>
      <c r="E335" s="104"/>
      <c r="F335" s="11" t="s">
        <v>1813</v>
      </c>
      <c r="G335" s="143">
        <v>1.05</v>
      </c>
      <c r="H335" s="137"/>
      <c r="I335" s="52">
        <v>1.05</v>
      </c>
      <c r="J335" s="143">
        <v>0.08</v>
      </c>
      <c r="K335" s="137"/>
      <c r="L335" s="137"/>
      <c r="M335" s="137"/>
      <c r="N335" s="137"/>
      <c r="O335" s="137"/>
      <c r="P335" s="100">
        <v>1.1299999999999999</v>
      </c>
      <c r="Q335" s="101"/>
      <c r="R335" s="101"/>
      <c r="S335" s="101"/>
      <c r="T335" s="101"/>
      <c r="U335" s="101"/>
    </row>
    <row r="336" spans="1:21" s="1" customFormat="1" ht="88.5" customHeight="1" x14ac:dyDescent="0.25">
      <c r="A336" s="107" t="s">
        <v>815</v>
      </c>
      <c r="B336" s="107"/>
      <c r="C336" s="103" t="s">
        <v>839</v>
      </c>
      <c r="D336" s="104"/>
      <c r="E336" s="104"/>
      <c r="F336" s="11" t="s">
        <v>1813</v>
      </c>
      <c r="G336" s="143">
        <v>0.84</v>
      </c>
      <c r="H336" s="137"/>
      <c r="I336" s="52">
        <v>0.84</v>
      </c>
      <c r="J336" s="143">
        <v>0.21</v>
      </c>
      <c r="K336" s="137"/>
      <c r="L336" s="137"/>
      <c r="M336" s="137"/>
      <c r="N336" s="137"/>
      <c r="O336" s="137"/>
      <c r="P336" s="100">
        <v>1.05</v>
      </c>
      <c r="Q336" s="101"/>
      <c r="R336" s="101"/>
      <c r="S336" s="101"/>
      <c r="T336" s="101"/>
      <c r="U336" s="101"/>
    </row>
    <row r="337" spans="1:21" s="15" customFormat="1" ht="16.5" customHeight="1" x14ac:dyDescent="0.2">
      <c r="A337" s="149"/>
      <c r="B337" s="150"/>
      <c r="C337" s="105" t="s">
        <v>1856</v>
      </c>
      <c r="D337" s="106"/>
      <c r="E337" s="106"/>
      <c r="F337" s="18"/>
      <c r="G337" s="144">
        <f>G335+G336</f>
        <v>1.8900000000000001</v>
      </c>
      <c r="H337" s="123"/>
      <c r="I337" s="50">
        <f>I335+I336</f>
        <v>1.8900000000000001</v>
      </c>
      <c r="J337" s="144">
        <f>J335+J336</f>
        <v>0.28999999999999998</v>
      </c>
      <c r="K337" s="123"/>
      <c r="L337" s="123"/>
      <c r="M337" s="123"/>
      <c r="N337" s="123"/>
      <c r="O337" s="123"/>
      <c r="P337" s="100">
        <f>P335+P336</f>
        <v>2.1799999999999997</v>
      </c>
      <c r="Q337" s="101"/>
      <c r="R337" s="101"/>
      <c r="S337" s="101"/>
      <c r="T337" s="101"/>
      <c r="U337" s="101"/>
    </row>
    <row r="338" spans="1:21" s="1" customFormat="1" ht="15.75" customHeight="1" x14ac:dyDescent="0.25">
      <c r="A338" s="108" t="s">
        <v>67</v>
      </c>
      <c r="B338" s="108"/>
      <c r="C338" s="105" t="s">
        <v>1014</v>
      </c>
      <c r="D338" s="106"/>
      <c r="E338" s="106"/>
      <c r="F338" s="9"/>
      <c r="G338" s="137"/>
      <c r="H338" s="137"/>
      <c r="I338" s="51"/>
      <c r="J338" s="137"/>
      <c r="K338" s="137"/>
      <c r="L338" s="137"/>
      <c r="M338" s="137"/>
      <c r="N338" s="137"/>
      <c r="O338" s="137"/>
      <c r="P338" s="101"/>
      <c r="Q338" s="101"/>
      <c r="R338" s="101"/>
      <c r="S338" s="101"/>
      <c r="T338" s="101"/>
      <c r="U338" s="101"/>
    </row>
    <row r="339" spans="1:21" s="1" customFormat="1" ht="27" customHeight="1" x14ac:dyDescent="0.25">
      <c r="A339" s="107" t="s">
        <v>210</v>
      </c>
      <c r="B339" s="107"/>
      <c r="C339" s="103" t="s">
        <v>1015</v>
      </c>
      <c r="D339" s="104"/>
      <c r="E339" s="104"/>
      <c r="F339" s="11" t="s">
        <v>1813</v>
      </c>
      <c r="G339" s="143">
        <v>0.53</v>
      </c>
      <c r="H339" s="137"/>
      <c r="I339" s="52">
        <v>0.53</v>
      </c>
      <c r="J339" s="143">
        <v>0.03</v>
      </c>
      <c r="K339" s="137"/>
      <c r="L339" s="137"/>
      <c r="M339" s="137"/>
      <c r="N339" s="137"/>
      <c r="O339" s="137"/>
      <c r="P339" s="100">
        <v>0.56000000000000005</v>
      </c>
      <c r="Q339" s="101"/>
      <c r="R339" s="101"/>
      <c r="S339" s="101"/>
      <c r="T339" s="101"/>
      <c r="U339" s="101"/>
    </row>
    <row r="340" spans="1:21" s="1" customFormat="1" ht="15.75" customHeight="1" x14ac:dyDescent="0.25">
      <c r="A340" s="108" t="s">
        <v>68</v>
      </c>
      <c r="B340" s="108"/>
      <c r="C340" s="105" t="s">
        <v>1016</v>
      </c>
      <c r="D340" s="106"/>
      <c r="E340" s="106"/>
      <c r="F340" s="9"/>
      <c r="G340" s="137"/>
      <c r="H340" s="137"/>
      <c r="I340" s="51"/>
      <c r="J340" s="137"/>
      <c r="K340" s="137"/>
      <c r="L340" s="137"/>
      <c r="M340" s="137"/>
      <c r="N340" s="137"/>
      <c r="O340" s="137"/>
      <c r="P340" s="101"/>
      <c r="Q340" s="101"/>
      <c r="R340" s="101"/>
      <c r="S340" s="101"/>
      <c r="T340" s="101"/>
      <c r="U340" s="101"/>
    </row>
    <row r="341" spans="1:21" s="1" customFormat="1" ht="28.5" customHeight="1" x14ac:dyDescent="0.25">
      <c r="A341" s="107" t="s">
        <v>817</v>
      </c>
      <c r="B341" s="107"/>
      <c r="C341" s="103" t="s">
        <v>1017</v>
      </c>
      <c r="D341" s="104"/>
      <c r="E341" s="104"/>
      <c r="F341" s="11" t="s">
        <v>1813</v>
      </c>
      <c r="G341" s="143">
        <v>1.51</v>
      </c>
      <c r="H341" s="137"/>
      <c r="I341" s="52">
        <v>1.51</v>
      </c>
      <c r="J341" s="143">
        <v>0.4</v>
      </c>
      <c r="K341" s="137"/>
      <c r="L341" s="137"/>
      <c r="M341" s="137"/>
      <c r="N341" s="137"/>
      <c r="O341" s="137"/>
      <c r="P341" s="100">
        <v>1.91</v>
      </c>
      <c r="Q341" s="101"/>
      <c r="R341" s="101"/>
      <c r="S341" s="101"/>
      <c r="T341" s="101"/>
      <c r="U341" s="101"/>
    </row>
    <row r="342" spans="1:21" s="1" customFormat="1" ht="16.5" customHeight="1" x14ac:dyDescent="0.25">
      <c r="A342" s="108" t="s">
        <v>69</v>
      </c>
      <c r="B342" s="108"/>
      <c r="C342" s="105" t="s">
        <v>840</v>
      </c>
      <c r="D342" s="106"/>
      <c r="E342" s="106"/>
      <c r="F342" s="9"/>
      <c r="G342" s="137"/>
      <c r="H342" s="137"/>
      <c r="I342" s="51"/>
      <c r="J342" s="137"/>
      <c r="K342" s="137"/>
      <c r="L342" s="137"/>
      <c r="M342" s="137"/>
      <c r="N342" s="137"/>
      <c r="O342" s="137"/>
      <c r="P342" s="101"/>
      <c r="Q342" s="101"/>
      <c r="R342" s="101"/>
      <c r="S342" s="101"/>
      <c r="T342" s="101"/>
      <c r="U342" s="101"/>
    </row>
    <row r="343" spans="1:21" s="1" customFormat="1" ht="28.5" customHeight="1" x14ac:dyDescent="0.25">
      <c r="A343" s="107" t="s">
        <v>1940</v>
      </c>
      <c r="B343" s="107"/>
      <c r="C343" s="103" t="s">
        <v>841</v>
      </c>
      <c r="D343" s="104"/>
      <c r="E343" s="104"/>
      <c r="F343" s="11" t="s">
        <v>1813</v>
      </c>
      <c r="G343" s="143">
        <v>1.9</v>
      </c>
      <c r="H343" s="137"/>
      <c r="I343" s="52">
        <v>1.9</v>
      </c>
      <c r="J343" s="143">
        <v>7.0000000000000007E-2</v>
      </c>
      <c r="K343" s="137"/>
      <c r="L343" s="137"/>
      <c r="M343" s="137"/>
      <c r="N343" s="137"/>
      <c r="O343" s="137"/>
      <c r="P343" s="100">
        <v>1.97</v>
      </c>
      <c r="Q343" s="101"/>
      <c r="R343" s="101"/>
      <c r="S343" s="101"/>
      <c r="T343" s="101"/>
      <c r="U343" s="101"/>
    </row>
    <row r="344" spans="1:21" s="1" customFormat="1" ht="28.5" customHeight="1" x14ac:dyDescent="0.25">
      <c r="A344" s="165">
        <v>3</v>
      </c>
      <c r="B344" s="166"/>
      <c r="C344" s="129" t="s">
        <v>1018</v>
      </c>
      <c r="D344" s="130"/>
      <c r="E344" s="130"/>
      <c r="F344" s="4"/>
      <c r="G344" s="136"/>
      <c r="H344" s="136"/>
      <c r="I344" s="5"/>
      <c r="J344" s="136"/>
      <c r="K344" s="136"/>
      <c r="L344" s="136"/>
      <c r="M344" s="136"/>
      <c r="N344" s="136"/>
      <c r="O344" s="136"/>
      <c r="P344" s="126"/>
      <c r="Q344" s="126"/>
      <c r="R344" s="126"/>
      <c r="S344" s="126"/>
      <c r="T344" s="126"/>
      <c r="U344" s="126"/>
    </row>
    <row r="345" spans="1:21" s="1" customFormat="1" ht="15" customHeight="1" x14ac:dyDescent="0.25">
      <c r="A345" s="124" t="s">
        <v>5</v>
      </c>
      <c r="B345" s="125"/>
      <c r="C345" s="105" t="s">
        <v>1019</v>
      </c>
      <c r="D345" s="106"/>
      <c r="E345" s="106"/>
      <c r="F345" s="9"/>
      <c r="G345" s="137"/>
      <c r="H345" s="137"/>
      <c r="I345" s="10"/>
      <c r="J345" s="137"/>
      <c r="K345" s="137"/>
      <c r="L345" s="137"/>
      <c r="M345" s="137"/>
      <c r="N345" s="137"/>
      <c r="O345" s="137"/>
      <c r="P345" s="101"/>
      <c r="Q345" s="101"/>
      <c r="R345" s="101"/>
      <c r="S345" s="101"/>
      <c r="T345" s="101"/>
      <c r="U345" s="101"/>
    </row>
    <row r="346" spans="1:21" s="1" customFormat="1" ht="27" customHeight="1" x14ac:dyDescent="0.25">
      <c r="A346" s="124" t="s">
        <v>6</v>
      </c>
      <c r="B346" s="125"/>
      <c r="C346" s="105" t="s">
        <v>1020</v>
      </c>
      <c r="D346" s="106"/>
      <c r="E346" s="106"/>
      <c r="F346" s="9"/>
      <c r="G346" s="137"/>
      <c r="H346" s="137"/>
      <c r="I346" s="10"/>
      <c r="J346" s="137"/>
      <c r="K346" s="137"/>
      <c r="L346" s="137"/>
      <c r="M346" s="137"/>
      <c r="N346" s="137"/>
      <c r="O346" s="137"/>
      <c r="P346" s="101"/>
      <c r="Q346" s="101"/>
      <c r="R346" s="101"/>
      <c r="S346" s="101"/>
      <c r="T346" s="101"/>
      <c r="U346" s="101"/>
    </row>
    <row r="347" spans="1:21" s="1" customFormat="1" ht="23.25" customHeight="1" x14ac:dyDescent="0.25">
      <c r="A347" s="134" t="s">
        <v>211</v>
      </c>
      <c r="B347" s="135"/>
      <c r="C347" s="103" t="s">
        <v>1871</v>
      </c>
      <c r="D347" s="104"/>
      <c r="E347" s="104"/>
      <c r="F347" s="11" t="s">
        <v>1814</v>
      </c>
      <c r="G347" s="143">
        <v>0.21</v>
      </c>
      <c r="H347" s="137"/>
      <c r="I347" s="8">
        <v>0.21</v>
      </c>
      <c r="J347" s="143">
        <v>0.01</v>
      </c>
      <c r="K347" s="137"/>
      <c r="L347" s="137"/>
      <c r="M347" s="137"/>
      <c r="N347" s="137"/>
      <c r="O347" s="137"/>
      <c r="P347" s="100">
        <v>0.22</v>
      </c>
      <c r="Q347" s="101"/>
      <c r="R347" s="101"/>
      <c r="S347" s="101"/>
      <c r="T347" s="101"/>
      <c r="U347" s="101"/>
    </row>
    <row r="348" spans="1:21" s="1" customFormat="1" ht="15.75" customHeight="1" x14ac:dyDescent="0.25">
      <c r="A348" s="134" t="s">
        <v>212</v>
      </c>
      <c r="B348" s="135"/>
      <c r="C348" s="103" t="s">
        <v>829</v>
      </c>
      <c r="D348" s="104"/>
      <c r="E348" s="104"/>
      <c r="F348" s="11" t="s">
        <v>1815</v>
      </c>
      <c r="G348" s="143">
        <v>0.46</v>
      </c>
      <c r="H348" s="137"/>
      <c r="I348" s="8">
        <v>0.46</v>
      </c>
      <c r="J348" s="143">
        <v>0.84</v>
      </c>
      <c r="K348" s="137"/>
      <c r="L348" s="137"/>
      <c r="M348" s="137"/>
      <c r="N348" s="137"/>
      <c r="O348" s="137"/>
      <c r="P348" s="100">
        <v>1.3</v>
      </c>
      <c r="Q348" s="101"/>
      <c r="R348" s="101"/>
      <c r="S348" s="101"/>
      <c r="T348" s="101"/>
      <c r="U348" s="101"/>
    </row>
    <row r="349" spans="1:21" s="1" customFormat="1" ht="27" customHeight="1" x14ac:dyDescent="0.25">
      <c r="A349" s="134" t="s">
        <v>213</v>
      </c>
      <c r="B349" s="135"/>
      <c r="C349" s="103" t="s">
        <v>830</v>
      </c>
      <c r="D349" s="104"/>
      <c r="E349" s="104"/>
      <c r="F349" s="11" t="s">
        <v>1815</v>
      </c>
      <c r="G349" s="143">
        <v>0.31</v>
      </c>
      <c r="H349" s="137"/>
      <c r="I349" s="8">
        <v>0.31</v>
      </c>
      <c r="J349" s="143">
        <v>0.12</v>
      </c>
      <c r="K349" s="137"/>
      <c r="L349" s="137"/>
      <c r="M349" s="137"/>
      <c r="N349" s="137"/>
      <c r="O349" s="137"/>
      <c r="P349" s="100">
        <v>0.43</v>
      </c>
      <c r="Q349" s="101"/>
      <c r="R349" s="101"/>
      <c r="S349" s="101"/>
      <c r="T349" s="101"/>
      <c r="U349" s="101"/>
    </row>
    <row r="350" spans="1:21" s="15" customFormat="1" ht="18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G347+G348+G349</f>
        <v>0.98</v>
      </c>
      <c r="H350" s="123"/>
      <c r="I350" s="13">
        <f>I347+I348+I349</f>
        <v>0.98</v>
      </c>
      <c r="J350" s="144">
        <f>J347+J348+J349</f>
        <v>0.97</v>
      </c>
      <c r="K350" s="123"/>
      <c r="L350" s="123"/>
      <c r="M350" s="123"/>
      <c r="N350" s="123"/>
      <c r="O350" s="123"/>
      <c r="P350" s="100">
        <f>P347+P348+P349</f>
        <v>1.95</v>
      </c>
      <c r="Q350" s="101"/>
      <c r="R350" s="101"/>
      <c r="S350" s="101"/>
      <c r="T350" s="101"/>
      <c r="U350" s="101"/>
    </row>
    <row r="351" spans="1:21" s="1" customFormat="1" ht="27" customHeight="1" x14ac:dyDescent="0.25">
      <c r="A351" s="124" t="s">
        <v>7</v>
      </c>
      <c r="B351" s="125"/>
      <c r="C351" s="105" t="s">
        <v>1021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52.5" customHeight="1" x14ac:dyDescent="0.25">
      <c r="A352" s="134" t="s">
        <v>214</v>
      </c>
      <c r="B352" s="135"/>
      <c r="C352" s="103" t="s">
        <v>1022</v>
      </c>
      <c r="D352" s="104"/>
      <c r="E352" s="104"/>
      <c r="F352" s="11" t="s">
        <v>1813</v>
      </c>
      <c r="G352" s="143">
        <v>0.34</v>
      </c>
      <c r="H352" s="137"/>
      <c r="I352" s="8">
        <v>0.34</v>
      </c>
      <c r="J352" s="143">
        <v>0.16</v>
      </c>
      <c r="K352" s="137"/>
      <c r="L352" s="137"/>
      <c r="M352" s="137"/>
      <c r="N352" s="137"/>
      <c r="O352" s="137"/>
      <c r="P352" s="100">
        <v>0.5</v>
      </c>
      <c r="Q352" s="101"/>
      <c r="R352" s="101"/>
      <c r="S352" s="101"/>
      <c r="T352" s="101"/>
      <c r="U352" s="101"/>
    </row>
    <row r="353" spans="1:21" s="1" customFormat="1" ht="30.75" customHeight="1" x14ac:dyDescent="0.25">
      <c r="A353" s="134" t="s">
        <v>215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8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G352+G353</f>
        <v>0.36000000000000004</v>
      </c>
      <c r="H354" s="123"/>
      <c r="I354" s="13">
        <f>I352+I353</f>
        <v>0.36000000000000004</v>
      </c>
      <c r="J354" s="144">
        <f>J352+J353</f>
        <v>0.31</v>
      </c>
      <c r="K354" s="123"/>
      <c r="L354" s="123"/>
      <c r="M354" s="123"/>
      <c r="N354" s="123"/>
      <c r="O354" s="123"/>
      <c r="P354" s="100">
        <f>P352+P353</f>
        <v>0.67</v>
      </c>
      <c r="Q354" s="101"/>
      <c r="R354" s="101"/>
      <c r="S354" s="101"/>
      <c r="T354" s="101"/>
      <c r="U354" s="101"/>
    </row>
    <row r="355" spans="1:21" s="1" customFormat="1" ht="27.75" customHeight="1" x14ac:dyDescent="0.25">
      <c r="A355" s="124" t="s">
        <v>216</v>
      </c>
      <c r="B355" s="125"/>
      <c r="C355" s="105" t="s">
        <v>1023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53.25" customHeight="1" x14ac:dyDescent="0.25">
      <c r="A356" s="134" t="s">
        <v>217</v>
      </c>
      <c r="B356" s="135"/>
      <c r="C356" s="103" t="s">
        <v>1024</v>
      </c>
      <c r="D356" s="104"/>
      <c r="E356" s="104"/>
      <c r="F356" s="11" t="s">
        <v>1813</v>
      </c>
      <c r="G356" s="143">
        <v>0.34</v>
      </c>
      <c r="H356" s="137"/>
      <c r="I356" s="8">
        <v>0.34</v>
      </c>
      <c r="J356" s="143">
        <v>0.25</v>
      </c>
      <c r="K356" s="137"/>
      <c r="L356" s="137"/>
      <c r="M356" s="137"/>
      <c r="N356" s="137"/>
      <c r="O356" s="137"/>
      <c r="P356" s="100">
        <v>0.59</v>
      </c>
      <c r="Q356" s="101"/>
      <c r="R356" s="101"/>
      <c r="S356" s="101"/>
      <c r="T356" s="101"/>
      <c r="U356" s="101"/>
    </row>
    <row r="357" spans="1:21" s="1" customFormat="1" ht="27.75" customHeight="1" x14ac:dyDescent="0.25">
      <c r="A357" s="134" t="s">
        <v>218</v>
      </c>
      <c r="B357" s="135"/>
      <c r="C357" s="103" t="s">
        <v>1873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6.5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G356+G357</f>
        <v>0.36000000000000004</v>
      </c>
      <c r="H358" s="123"/>
      <c r="I358" s="13">
        <f>I356+I357</f>
        <v>0.36000000000000004</v>
      </c>
      <c r="J358" s="144">
        <f>J356+J357</f>
        <v>0.4</v>
      </c>
      <c r="K358" s="123"/>
      <c r="L358" s="123"/>
      <c r="M358" s="123"/>
      <c r="N358" s="123"/>
      <c r="O358" s="123"/>
      <c r="P358" s="100">
        <f>P356+P357</f>
        <v>0.76</v>
      </c>
      <c r="Q358" s="101"/>
      <c r="R358" s="101"/>
      <c r="S358" s="101"/>
      <c r="T358" s="101"/>
      <c r="U358" s="101"/>
    </row>
    <row r="359" spans="1:21" s="15" customFormat="1" ht="27" customHeight="1" x14ac:dyDescent="0.2">
      <c r="A359" s="124" t="s">
        <v>219</v>
      </c>
      <c r="B359" s="125"/>
      <c r="C359" s="105" t="s">
        <v>1025</v>
      </c>
      <c r="D359" s="106"/>
      <c r="E359" s="106"/>
      <c r="F359" s="18"/>
      <c r="G359" s="123"/>
      <c r="H359" s="123"/>
      <c r="I359" s="14"/>
      <c r="J359" s="123"/>
      <c r="K359" s="123"/>
      <c r="L359" s="123"/>
      <c r="M359" s="123"/>
      <c r="N359" s="123"/>
      <c r="O359" s="123"/>
      <c r="P359" s="101"/>
      <c r="Q359" s="101"/>
      <c r="R359" s="101"/>
      <c r="S359" s="101"/>
      <c r="T359" s="101"/>
      <c r="U359" s="101"/>
    </row>
    <row r="360" spans="1:21" s="1" customFormat="1" ht="66" customHeight="1" x14ac:dyDescent="0.25">
      <c r="A360" s="134" t="s">
        <v>220</v>
      </c>
      <c r="B360" s="135"/>
      <c r="C360" s="103" t="s">
        <v>1956</v>
      </c>
      <c r="D360" s="104"/>
      <c r="E360" s="104"/>
      <c r="F360" s="11" t="s">
        <v>1813</v>
      </c>
      <c r="G360" s="143">
        <v>0.56000000000000005</v>
      </c>
      <c r="H360" s="137"/>
      <c r="I360" s="8">
        <v>0.56000000000000005</v>
      </c>
      <c r="J360" s="143">
        <v>0.77</v>
      </c>
      <c r="K360" s="137"/>
      <c r="L360" s="137"/>
      <c r="M360" s="137"/>
      <c r="N360" s="137"/>
      <c r="O360" s="137"/>
      <c r="P360" s="100">
        <v>1.33</v>
      </c>
      <c r="Q360" s="101"/>
      <c r="R360" s="101"/>
      <c r="S360" s="101"/>
      <c r="T360" s="101"/>
      <c r="U360" s="101"/>
    </row>
    <row r="361" spans="1:21" s="1" customFormat="1" ht="27.75" customHeight="1" x14ac:dyDescent="0.25">
      <c r="A361" s="134" t="s">
        <v>221</v>
      </c>
      <c r="B361" s="135"/>
      <c r="C361" s="103" t="s">
        <v>1873</v>
      </c>
      <c r="D361" s="104"/>
      <c r="E361" s="104"/>
      <c r="F361" s="11" t="s">
        <v>1816</v>
      </c>
      <c r="G361" s="143">
        <v>0.02</v>
      </c>
      <c r="H361" s="137"/>
      <c r="I361" s="8">
        <v>0.02</v>
      </c>
      <c r="J361" s="143">
        <v>0.15</v>
      </c>
      <c r="K361" s="137"/>
      <c r="L361" s="137"/>
      <c r="M361" s="137"/>
      <c r="N361" s="137"/>
      <c r="O361" s="137"/>
      <c r="P361" s="100">
        <v>0.17</v>
      </c>
      <c r="Q361" s="101"/>
      <c r="R361" s="101"/>
      <c r="S361" s="101"/>
      <c r="T361" s="101"/>
      <c r="U361" s="101"/>
    </row>
    <row r="362" spans="1:21" s="15" customFormat="1" ht="17.25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0.58000000000000007</v>
      </c>
      <c r="H362" s="123"/>
      <c r="I362" s="13">
        <f>SUM(I360:I361)</f>
        <v>0.58000000000000007</v>
      </c>
      <c r="J362" s="144">
        <f>SUM(J360:M361)</f>
        <v>0.92</v>
      </c>
      <c r="K362" s="123"/>
      <c r="L362" s="123"/>
      <c r="M362" s="123"/>
      <c r="N362" s="123"/>
      <c r="O362" s="123"/>
      <c r="P362" s="100">
        <f>SUM(P360:U361)</f>
        <v>1.5</v>
      </c>
      <c r="Q362" s="101"/>
      <c r="R362" s="101"/>
      <c r="S362" s="101"/>
      <c r="T362" s="101"/>
      <c r="U362" s="101"/>
    </row>
    <row r="363" spans="1:21" s="1" customFormat="1" ht="28.5" customHeight="1" x14ac:dyDescent="0.25">
      <c r="A363" s="124" t="s">
        <v>222</v>
      </c>
      <c r="B363" s="125"/>
      <c r="C363" s="105" t="s">
        <v>1027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5.25" customHeight="1" x14ac:dyDescent="0.25">
      <c r="A364" s="134" t="s">
        <v>223</v>
      </c>
      <c r="B364" s="135"/>
      <c r="C364" s="103" t="s">
        <v>1028</v>
      </c>
      <c r="D364" s="104"/>
      <c r="E364" s="104"/>
      <c r="F364" s="11" t="s">
        <v>1813</v>
      </c>
      <c r="G364" s="143">
        <v>0.56000000000000005</v>
      </c>
      <c r="H364" s="137"/>
      <c r="I364" s="8">
        <v>0.56000000000000005</v>
      </c>
      <c r="J364" s="143">
        <v>0.17</v>
      </c>
      <c r="K364" s="137"/>
      <c r="L364" s="137"/>
      <c r="M364" s="137"/>
      <c r="N364" s="137"/>
      <c r="O364" s="137"/>
      <c r="P364" s="100">
        <v>0.73</v>
      </c>
      <c r="Q364" s="101"/>
      <c r="R364" s="101"/>
      <c r="S364" s="101"/>
      <c r="T364" s="101"/>
      <c r="U364" s="101"/>
    </row>
    <row r="365" spans="1:21" s="1" customFormat="1" ht="28.5" customHeight="1" x14ac:dyDescent="0.25">
      <c r="A365" s="134" t="s">
        <v>224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7.25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0.58000000000000007</v>
      </c>
      <c r="H366" s="123"/>
      <c r="I366" s="13">
        <f>SUM(I364:I365)</f>
        <v>0.58000000000000007</v>
      </c>
      <c r="J366" s="154">
        <f>SUM(J364:M365)</f>
        <v>0.32</v>
      </c>
      <c r="K366" s="161"/>
      <c r="L366" s="161"/>
      <c r="M366" s="162"/>
      <c r="N366" s="123"/>
      <c r="O366" s="123"/>
      <c r="P366" s="100">
        <f>SUM(P364:U365)</f>
        <v>0.9</v>
      </c>
      <c r="Q366" s="101"/>
      <c r="R366" s="101"/>
      <c r="S366" s="101"/>
      <c r="T366" s="101"/>
      <c r="U366" s="101"/>
    </row>
    <row r="367" spans="1:21" s="1" customFormat="1" ht="30" customHeight="1" x14ac:dyDescent="0.25">
      <c r="A367" s="124" t="s">
        <v>225</v>
      </c>
      <c r="B367" s="125"/>
      <c r="C367" s="105" t="s">
        <v>1954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65.25" customHeight="1" x14ac:dyDescent="0.25">
      <c r="A368" s="134" t="s">
        <v>226</v>
      </c>
      <c r="B368" s="135"/>
      <c r="C368" s="103" t="s">
        <v>1030</v>
      </c>
      <c r="D368" s="104"/>
      <c r="E368" s="104"/>
      <c r="F368" s="11" t="s">
        <v>1813</v>
      </c>
      <c r="G368" s="143">
        <v>0.56000000000000005</v>
      </c>
      <c r="H368" s="137"/>
      <c r="I368" s="8">
        <v>0.56000000000000005</v>
      </c>
      <c r="J368" s="143">
        <v>0.59</v>
      </c>
      <c r="K368" s="137"/>
      <c r="L368" s="137"/>
      <c r="M368" s="137"/>
      <c r="N368" s="137"/>
      <c r="O368" s="137"/>
      <c r="P368" s="100">
        <v>1.1499999999999999</v>
      </c>
      <c r="Q368" s="101"/>
      <c r="R368" s="101"/>
      <c r="S368" s="101"/>
      <c r="T368" s="101"/>
      <c r="U368" s="101"/>
    </row>
    <row r="369" spans="1:21" s="1" customFormat="1" ht="28.5" customHeight="1" x14ac:dyDescent="0.25">
      <c r="A369" s="134" t="s">
        <v>227</v>
      </c>
      <c r="B369" s="135"/>
      <c r="C369" s="103" t="s">
        <v>926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SUM(G368:H369)</f>
        <v>0.58000000000000007</v>
      </c>
      <c r="H370" s="123"/>
      <c r="I370" s="13">
        <f>SUM(I368:I369)</f>
        <v>0.58000000000000007</v>
      </c>
      <c r="J370" s="144">
        <f>SUM(J368:M369)</f>
        <v>0.74</v>
      </c>
      <c r="K370" s="123"/>
      <c r="L370" s="123"/>
      <c r="M370" s="123"/>
      <c r="N370" s="123"/>
      <c r="O370" s="123"/>
      <c r="P370" s="100">
        <f>SUM(P368:U369)</f>
        <v>1.3199999999999998</v>
      </c>
      <c r="Q370" s="101"/>
      <c r="R370" s="101"/>
      <c r="S370" s="101"/>
      <c r="T370" s="101"/>
      <c r="U370" s="101"/>
    </row>
    <row r="371" spans="1:21" s="1" customFormat="1" ht="27.75" customHeight="1" x14ac:dyDescent="0.25">
      <c r="A371" s="124" t="s">
        <v>228</v>
      </c>
      <c r="B371" s="125"/>
      <c r="C371" s="105" t="s">
        <v>1955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52.5" customHeight="1" x14ac:dyDescent="0.25">
      <c r="A372" s="134" t="s">
        <v>229</v>
      </c>
      <c r="B372" s="135"/>
      <c r="C372" s="103" t="s">
        <v>1032</v>
      </c>
      <c r="D372" s="104"/>
      <c r="E372" s="104"/>
      <c r="F372" s="11" t="s">
        <v>1813</v>
      </c>
      <c r="G372" s="143">
        <v>0.78</v>
      </c>
      <c r="H372" s="137"/>
      <c r="I372" s="8">
        <v>0.78</v>
      </c>
      <c r="J372" s="143">
        <v>0.27</v>
      </c>
      <c r="K372" s="137"/>
      <c r="L372" s="137"/>
      <c r="M372" s="137"/>
      <c r="N372" s="137"/>
      <c r="O372" s="137"/>
      <c r="P372" s="100">
        <v>1.05</v>
      </c>
      <c r="Q372" s="101"/>
      <c r="R372" s="101"/>
      <c r="S372" s="101"/>
      <c r="T372" s="101"/>
      <c r="U372" s="101"/>
    </row>
    <row r="373" spans="1:21" s="1" customFormat="1" ht="39.75" customHeight="1" x14ac:dyDescent="0.25">
      <c r="A373" s="134" t="s">
        <v>230</v>
      </c>
      <c r="B373" s="135"/>
      <c r="C373" s="103" t="s">
        <v>831</v>
      </c>
      <c r="D373" s="104"/>
      <c r="E373" s="104"/>
      <c r="F373" s="11" t="s">
        <v>1816</v>
      </c>
      <c r="G373" s="143">
        <v>0.04</v>
      </c>
      <c r="H373" s="137"/>
      <c r="I373" s="8">
        <v>0.04</v>
      </c>
      <c r="J373" s="143">
        <v>0.15</v>
      </c>
      <c r="K373" s="137"/>
      <c r="L373" s="137"/>
      <c r="M373" s="137"/>
      <c r="N373" s="137"/>
      <c r="O373" s="137"/>
      <c r="P373" s="100">
        <v>0.19</v>
      </c>
      <c r="Q373" s="101"/>
      <c r="R373" s="101"/>
      <c r="S373" s="101"/>
      <c r="T373" s="101"/>
      <c r="U373" s="101"/>
    </row>
    <row r="374" spans="1:21" s="15" customFormat="1" ht="18.75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SUM(G372:H373)</f>
        <v>0.82000000000000006</v>
      </c>
      <c r="H374" s="123"/>
      <c r="I374" s="13">
        <f>SUM(I372:I373)</f>
        <v>0.82000000000000006</v>
      </c>
      <c r="J374" s="144">
        <f>SUM(J372:M373)</f>
        <v>0.42000000000000004</v>
      </c>
      <c r="K374" s="123"/>
      <c r="L374" s="123"/>
      <c r="M374" s="123"/>
      <c r="N374" s="123"/>
      <c r="O374" s="123"/>
      <c r="P374" s="100">
        <f>SUM(P372:U373)</f>
        <v>1.24</v>
      </c>
      <c r="Q374" s="101"/>
      <c r="R374" s="101"/>
      <c r="S374" s="101"/>
      <c r="T374" s="101"/>
      <c r="U374" s="101"/>
    </row>
    <row r="375" spans="1:21" s="1" customFormat="1" ht="27.75" customHeight="1" x14ac:dyDescent="0.25">
      <c r="A375" s="124" t="s">
        <v>231</v>
      </c>
      <c r="B375" s="125"/>
      <c r="C375" s="105" t="s">
        <v>1033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63.75" customHeight="1" x14ac:dyDescent="0.25">
      <c r="A376" s="134" t="s">
        <v>232</v>
      </c>
      <c r="B376" s="135"/>
      <c r="C376" s="103" t="s">
        <v>1034</v>
      </c>
      <c r="D376" s="104"/>
      <c r="E376" s="104"/>
      <c r="F376" s="11" t="s">
        <v>1813</v>
      </c>
      <c r="G376" s="143">
        <v>0.54</v>
      </c>
      <c r="H376" s="137"/>
      <c r="I376" s="8">
        <v>0.54</v>
      </c>
      <c r="J376" s="143">
        <v>1.03</v>
      </c>
      <c r="K376" s="137"/>
      <c r="L376" s="137"/>
      <c r="M376" s="137"/>
      <c r="N376" s="137"/>
      <c r="O376" s="137"/>
      <c r="P376" s="100">
        <v>1.57</v>
      </c>
      <c r="Q376" s="101"/>
      <c r="R376" s="101"/>
      <c r="S376" s="101"/>
      <c r="T376" s="101"/>
      <c r="U376" s="101"/>
    </row>
    <row r="377" spans="1:21" s="1" customFormat="1" ht="29.25" customHeight="1" x14ac:dyDescent="0.25">
      <c r="A377" s="134" t="s">
        <v>233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8.75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SUM(G376:H377)</f>
        <v>0.56000000000000005</v>
      </c>
      <c r="H378" s="123"/>
      <c r="I378" s="13">
        <f>SUM(I376:I377)</f>
        <v>0.56000000000000005</v>
      </c>
      <c r="J378" s="144">
        <f>SUM(J376:M377)</f>
        <v>1.18</v>
      </c>
      <c r="K378" s="123"/>
      <c r="L378" s="123"/>
      <c r="M378" s="123"/>
      <c r="N378" s="123"/>
      <c r="O378" s="123"/>
      <c r="P378" s="100">
        <f>SUM(P376:U377)</f>
        <v>1.74</v>
      </c>
      <c r="Q378" s="101"/>
      <c r="R378" s="101"/>
      <c r="S378" s="101"/>
      <c r="T378" s="101"/>
      <c r="U378" s="101"/>
    </row>
    <row r="379" spans="1:21" s="1" customFormat="1" ht="27.75" customHeight="1" x14ac:dyDescent="0.25">
      <c r="A379" s="124" t="s">
        <v>234</v>
      </c>
      <c r="B379" s="125"/>
      <c r="C379" s="105" t="s">
        <v>1957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8" customHeight="1" x14ac:dyDescent="0.25">
      <c r="A380" s="134" t="s">
        <v>235</v>
      </c>
      <c r="B380" s="135"/>
      <c r="C380" s="103" t="s">
        <v>1036</v>
      </c>
      <c r="D380" s="104"/>
      <c r="E380" s="104"/>
      <c r="F380" s="11" t="s">
        <v>1813</v>
      </c>
      <c r="G380" s="143">
        <v>0.67</v>
      </c>
      <c r="H380" s="137"/>
      <c r="I380" s="8">
        <v>0.67</v>
      </c>
      <c r="J380" s="143">
        <v>0.43</v>
      </c>
      <c r="K380" s="137"/>
      <c r="L380" s="137"/>
      <c r="M380" s="137"/>
      <c r="N380" s="137"/>
      <c r="O380" s="137"/>
      <c r="P380" s="100">
        <v>1.1000000000000001</v>
      </c>
      <c r="Q380" s="101"/>
      <c r="R380" s="101"/>
      <c r="S380" s="101"/>
      <c r="T380" s="101"/>
      <c r="U380" s="101"/>
    </row>
    <row r="381" spans="1:21" s="1" customFormat="1" ht="29.25" customHeight="1" x14ac:dyDescent="0.25">
      <c r="A381" s="134" t="s">
        <v>236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8.75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0.69000000000000006</v>
      </c>
      <c r="H382" s="123"/>
      <c r="I382" s="13">
        <f>I380+I381</f>
        <v>0.69000000000000006</v>
      </c>
      <c r="J382" s="144">
        <f>J380+J381</f>
        <v>0.57999999999999996</v>
      </c>
      <c r="K382" s="123"/>
      <c r="L382" s="123"/>
      <c r="M382" s="123"/>
      <c r="N382" s="123"/>
      <c r="O382" s="123"/>
      <c r="P382" s="100">
        <f>P380+P381</f>
        <v>1.27</v>
      </c>
      <c r="Q382" s="101"/>
      <c r="R382" s="101"/>
      <c r="S382" s="101"/>
      <c r="T382" s="101"/>
      <c r="U382" s="101"/>
    </row>
    <row r="383" spans="1:21" s="1" customFormat="1" ht="40.5" customHeight="1" x14ac:dyDescent="0.25">
      <c r="A383" s="124" t="s">
        <v>237</v>
      </c>
      <c r="B383" s="125"/>
      <c r="C383" s="105" t="s">
        <v>1037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76.5" customHeight="1" x14ac:dyDescent="0.25">
      <c r="A384" s="134" t="s">
        <v>238</v>
      </c>
      <c r="B384" s="135"/>
      <c r="C384" s="103" t="s">
        <v>1036</v>
      </c>
      <c r="D384" s="104"/>
      <c r="E384" s="104"/>
      <c r="F384" s="11" t="s">
        <v>1813</v>
      </c>
      <c r="G384" s="143">
        <v>0.67</v>
      </c>
      <c r="H384" s="137"/>
      <c r="I384" s="8">
        <v>0.67</v>
      </c>
      <c r="J384" s="143">
        <v>0.46</v>
      </c>
      <c r="K384" s="137"/>
      <c r="L384" s="137"/>
      <c r="M384" s="137"/>
      <c r="N384" s="137"/>
      <c r="O384" s="137"/>
      <c r="P384" s="100">
        <v>1.1299999999999999</v>
      </c>
      <c r="Q384" s="101"/>
      <c r="R384" s="101"/>
      <c r="S384" s="101"/>
      <c r="T384" s="101"/>
      <c r="U384" s="101"/>
    </row>
    <row r="385" spans="1:21" s="1" customFormat="1" ht="28.5" customHeight="1" x14ac:dyDescent="0.25">
      <c r="A385" s="134" t="s">
        <v>239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SUM(G384+G385)</f>
        <v>0.69000000000000006</v>
      </c>
      <c r="H386" s="123"/>
      <c r="I386" s="13">
        <f>SUM(I384+I385)</f>
        <v>0.69000000000000006</v>
      </c>
      <c r="J386" s="144">
        <f>SUM(J384+J385)</f>
        <v>0.61</v>
      </c>
      <c r="K386" s="123"/>
      <c r="L386" s="123"/>
      <c r="M386" s="123"/>
      <c r="N386" s="123"/>
      <c r="O386" s="123"/>
      <c r="P386" s="100">
        <f>SUM(P384+P385)</f>
        <v>1.2999999999999998</v>
      </c>
      <c r="Q386" s="101"/>
      <c r="R386" s="101"/>
      <c r="S386" s="101"/>
      <c r="T386" s="101"/>
      <c r="U386" s="101"/>
    </row>
    <row r="387" spans="1:21" s="1" customFormat="1" ht="28.5" customHeight="1" x14ac:dyDescent="0.25">
      <c r="A387" s="124" t="s">
        <v>240</v>
      </c>
      <c r="B387" s="125"/>
      <c r="C387" s="105" t="s">
        <v>1038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3.25" customHeight="1" x14ac:dyDescent="0.25">
      <c r="A388" s="134" t="s">
        <v>241</v>
      </c>
      <c r="B388" s="135"/>
      <c r="C388" s="103" t="s">
        <v>1039</v>
      </c>
      <c r="D388" s="104"/>
      <c r="E388" s="104"/>
      <c r="F388" s="11" t="s">
        <v>1813</v>
      </c>
      <c r="G388" s="143">
        <v>0.73</v>
      </c>
      <c r="H388" s="137"/>
      <c r="I388" s="8">
        <v>0.73</v>
      </c>
      <c r="J388" s="143">
        <v>1.71</v>
      </c>
      <c r="K388" s="137"/>
      <c r="L388" s="137"/>
      <c r="M388" s="137"/>
      <c r="N388" s="137"/>
      <c r="O388" s="137"/>
      <c r="P388" s="100">
        <v>2.44</v>
      </c>
      <c r="Q388" s="101"/>
      <c r="R388" s="101"/>
      <c r="S388" s="101"/>
      <c r="T388" s="101"/>
      <c r="U388" s="101"/>
    </row>
    <row r="389" spans="1:21" s="1" customFormat="1" ht="30" customHeight="1" x14ac:dyDescent="0.25">
      <c r="A389" s="134" t="s">
        <v>242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6.5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0.75</v>
      </c>
      <c r="H390" s="123"/>
      <c r="I390" s="13">
        <f>I388+I389</f>
        <v>0.75</v>
      </c>
      <c r="J390" s="144">
        <f>J388+J389</f>
        <v>1.8599999999999999</v>
      </c>
      <c r="K390" s="123"/>
      <c r="L390" s="123"/>
      <c r="M390" s="123"/>
      <c r="N390" s="123"/>
      <c r="O390" s="123"/>
      <c r="P390" s="100">
        <f>P388+P389</f>
        <v>2.61</v>
      </c>
      <c r="Q390" s="101"/>
      <c r="R390" s="101"/>
      <c r="S390" s="101"/>
      <c r="T390" s="101"/>
      <c r="U390" s="101"/>
    </row>
    <row r="391" spans="1:21" s="1" customFormat="1" ht="27" customHeight="1" x14ac:dyDescent="0.25">
      <c r="A391" s="124" t="s">
        <v>243</v>
      </c>
      <c r="B391" s="125"/>
      <c r="C391" s="105" t="s">
        <v>1040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77.25" customHeight="1" x14ac:dyDescent="0.25">
      <c r="A392" s="134" t="s">
        <v>244</v>
      </c>
      <c r="B392" s="135"/>
      <c r="C392" s="103" t="s">
        <v>1041</v>
      </c>
      <c r="D392" s="104"/>
      <c r="E392" s="104"/>
      <c r="F392" s="11" t="s">
        <v>1813</v>
      </c>
      <c r="G392" s="143">
        <v>0.51</v>
      </c>
      <c r="H392" s="137"/>
      <c r="I392" s="8">
        <v>0.51</v>
      </c>
      <c r="J392" s="143">
        <v>0.66</v>
      </c>
      <c r="K392" s="137"/>
      <c r="L392" s="137"/>
      <c r="M392" s="137"/>
      <c r="N392" s="137"/>
      <c r="O392" s="137"/>
      <c r="P392" s="100">
        <v>1.17</v>
      </c>
      <c r="Q392" s="101"/>
      <c r="R392" s="101"/>
      <c r="S392" s="101"/>
      <c r="T392" s="101"/>
      <c r="U392" s="101"/>
    </row>
    <row r="393" spans="1:21" s="1" customFormat="1" ht="31.5" customHeight="1" x14ac:dyDescent="0.25">
      <c r="A393" s="134" t="s">
        <v>245</v>
      </c>
      <c r="B393" s="135"/>
      <c r="C393" s="103" t="s">
        <v>1873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9.5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0.53</v>
      </c>
      <c r="H394" s="123"/>
      <c r="I394" s="13">
        <f>I392+I393</f>
        <v>0.53</v>
      </c>
      <c r="J394" s="144">
        <f>J392+J393</f>
        <v>0.81</v>
      </c>
      <c r="K394" s="123"/>
      <c r="L394" s="123"/>
      <c r="M394" s="123"/>
      <c r="N394" s="123"/>
      <c r="O394" s="123"/>
      <c r="P394" s="100">
        <f>P392+P393</f>
        <v>1.3399999999999999</v>
      </c>
      <c r="Q394" s="101"/>
      <c r="R394" s="101"/>
      <c r="S394" s="101"/>
      <c r="T394" s="101"/>
      <c r="U394" s="101"/>
    </row>
    <row r="395" spans="1:21" s="1" customFormat="1" ht="29.25" customHeight="1" x14ac:dyDescent="0.25">
      <c r="A395" s="124" t="s">
        <v>246</v>
      </c>
      <c r="B395" s="125"/>
      <c r="C395" s="105" t="s">
        <v>1958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6.75" customHeight="1" x14ac:dyDescent="0.25">
      <c r="A396" s="134" t="s">
        <v>247</v>
      </c>
      <c r="B396" s="135"/>
      <c r="C396" s="103" t="s">
        <v>1043</v>
      </c>
      <c r="D396" s="104"/>
      <c r="E396" s="104"/>
      <c r="F396" s="11" t="s">
        <v>1813</v>
      </c>
      <c r="G396" s="143">
        <v>0.45</v>
      </c>
      <c r="H396" s="137"/>
      <c r="I396" s="8">
        <v>0.45</v>
      </c>
      <c r="J396" s="143">
        <v>0.6</v>
      </c>
      <c r="K396" s="137"/>
      <c r="L396" s="137"/>
      <c r="M396" s="137"/>
      <c r="N396" s="137"/>
      <c r="O396" s="137"/>
      <c r="P396" s="100">
        <v>1.05</v>
      </c>
      <c r="Q396" s="101"/>
      <c r="R396" s="101"/>
      <c r="S396" s="101"/>
      <c r="T396" s="101"/>
      <c r="U396" s="101"/>
    </row>
    <row r="397" spans="1:21" s="1" customFormat="1" ht="31.5" customHeight="1" x14ac:dyDescent="0.25">
      <c r="A397" s="134" t="s">
        <v>248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7.25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0.47000000000000003</v>
      </c>
      <c r="H398" s="123"/>
      <c r="I398" s="13">
        <f>I396+I397</f>
        <v>0.47000000000000003</v>
      </c>
      <c r="J398" s="144">
        <f>J396+J397</f>
        <v>0.75</v>
      </c>
      <c r="K398" s="123"/>
      <c r="L398" s="123"/>
      <c r="M398" s="123"/>
      <c r="N398" s="123"/>
      <c r="O398" s="123"/>
      <c r="P398" s="100">
        <f>P396+P397</f>
        <v>1.22</v>
      </c>
      <c r="Q398" s="101"/>
      <c r="R398" s="101"/>
      <c r="S398" s="101"/>
      <c r="T398" s="101"/>
      <c r="U398" s="101"/>
    </row>
    <row r="399" spans="1:21" s="1" customFormat="1" ht="28.5" customHeight="1" x14ac:dyDescent="0.25">
      <c r="A399" s="124" t="s">
        <v>249</v>
      </c>
      <c r="B399" s="125"/>
      <c r="C399" s="105" t="s">
        <v>1044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1" customHeight="1" x14ac:dyDescent="0.25">
      <c r="A400" s="134" t="s">
        <v>250</v>
      </c>
      <c r="B400" s="135"/>
      <c r="C400" s="103" t="s">
        <v>1045</v>
      </c>
      <c r="D400" s="104"/>
      <c r="E400" s="104"/>
      <c r="F400" s="11" t="s">
        <v>1813</v>
      </c>
      <c r="G400" s="143">
        <v>0.78</v>
      </c>
      <c r="H400" s="137"/>
      <c r="I400" s="8">
        <v>0.78</v>
      </c>
      <c r="J400" s="143">
        <v>1.81</v>
      </c>
      <c r="K400" s="137"/>
      <c r="L400" s="137"/>
      <c r="M400" s="137"/>
      <c r="N400" s="137"/>
      <c r="O400" s="137"/>
      <c r="P400" s="100">
        <v>2.59</v>
      </c>
      <c r="Q400" s="101"/>
      <c r="R400" s="101"/>
      <c r="S400" s="101"/>
      <c r="T400" s="101"/>
      <c r="U400" s="101"/>
    </row>
    <row r="401" spans="1:21" s="1" customFormat="1" ht="39" customHeight="1" x14ac:dyDescent="0.25">
      <c r="A401" s="134" t="s">
        <v>251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G400+G401</f>
        <v>0.8</v>
      </c>
      <c r="H402" s="123"/>
      <c r="I402" s="13">
        <f>I400+I401</f>
        <v>0.8</v>
      </c>
      <c r="J402" s="144">
        <f>J400+J401</f>
        <v>1.96</v>
      </c>
      <c r="K402" s="123"/>
      <c r="L402" s="123"/>
      <c r="M402" s="123"/>
      <c r="N402" s="123"/>
      <c r="O402" s="123"/>
      <c r="P402" s="100">
        <f>P400+P401</f>
        <v>2.76</v>
      </c>
      <c r="Q402" s="101"/>
      <c r="R402" s="101"/>
      <c r="S402" s="101"/>
      <c r="T402" s="101"/>
      <c r="U402" s="101"/>
    </row>
    <row r="403" spans="1:21" s="1" customFormat="1" ht="27.75" customHeight="1" x14ac:dyDescent="0.25">
      <c r="A403" s="124" t="s">
        <v>252</v>
      </c>
      <c r="B403" s="125"/>
      <c r="C403" s="105" t="s">
        <v>1046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66.75" customHeight="1" x14ac:dyDescent="0.25">
      <c r="A404" s="134" t="s">
        <v>253</v>
      </c>
      <c r="B404" s="135"/>
      <c r="C404" s="103" t="s">
        <v>1047</v>
      </c>
      <c r="D404" s="104"/>
      <c r="E404" s="104"/>
      <c r="F404" s="11" t="s">
        <v>1813</v>
      </c>
      <c r="G404" s="143">
        <v>0.56000000000000005</v>
      </c>
      <c r="H404" s="137"/>
      <c r="I404" s="8">
        <v>0.56000000000000005</v>
      </c>
      <c r="J404" s="143">
        <v>0.49</v>
      </c>
      <c r="K404" s="137"/>
      <c r="L404" s="137"/>
      <c r="M404" s="137"/>
      <c r="N404" s="137"/>
      <c r="O404" s="137"/>
      <c r="P404" s="100">
        <v>1.05</v>
      </c>
      <c r="Q404" s="101"/>
      <c r="R404" s="101"/>
      <c r="S404" s="101"/>
      <c r="T404" s="101"/>
      <c r="U404" s="101"/>
    </row>
    <row r="405" spans="1:21" s="1" customFormat="1" ht="40.5" customHeight="1" x14ac:dyDescent="0.25">
      <c r="A405" s="134" t="s">
        <v>254</v>
      </c>
      <c r="B405" s="135"/>
      <c r="C405" s="103" t="s">
        <v>1874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6.5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0.58000000000000007</v>
      </c>
      <c r="H406" s="123"/>
      <c r="I406" s="13">
        <f>I404+I405</f>
        <v>0.58000000000000007</v>
      </c>
      <c r="J406" s="144">
        <f>J404+J405</f>
        <v>0.64</v>
      </c>
      <c r="K406" s="123"/>
      <c r="L406" s="123"/>
      <c r="M406" s="123"/>
      <c r="N406" s="123"/>
      <c r="O406" s="123"/>
      <c r="P406" s="100">
        <f>P404+P405</f>
        <v>1.22</v>
      </c>
      <c r="Q406" s="101"/>
      <c r="R406" s="101"/>
      <c r="S406" s="101"/>
      <c r="T406" s="101"/>
      <c r="U406" s="101"/>
    </row>
    <row r="407" spans="1:21" s="1" customFormat="1" ht="27" customHeight="1" x14ac:dyDescent="0.25">
      <c r="A407" s="124" t="s">
        <v>255</v>
      </c>
      <c r="B407" s="125"/>
      <c r="C407" s="105" t="s">
        <v>1048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65.25" customHeight="1" x14ac:dyDescent="0.25">
      <c r="A408" s="134" t="s">
        <v>256</v>
      </c>
      <c r="B408" s="135"/>
      <c r="C408" s="103" t="s">
        <v>1049</v>
      </c>
      <c r="D408" s="104"/>
      <c r="E408" s="104"/>
      <c r="F408" s="11" t="s">
        <v>1813</v>
      </c>
      <c r="G408" s="143">
        <v>0.56000000000000005</v>
      </c>
      <c r="H408" s="137"/>
      <c r="I408" s="8">
        <v>0.56000000000000005</v>
      </c>
      <c r="J408" s="143">
        <v>1.95</v>
      </c>
      <c r="K408" s="137"/>
      <c r="L408" s="137"/>
      <c r="M408" s="137"/>
      <c r="N408" s="137"/>
      <c r="O408" s="137"/>
      <c r="P408" s="100">
        <v>2.5099999999999998</v>
      </c>
      <c r="Q408" s="101"/>
      <c r="R408" s="101"/>
      <c r="S408" s="101"/>
      <c r="T408" s="101"/>
      <c r="U408" s="101"/>
    </row>
    <row r="409" spans="1:21" s="1" customFormat="1" ht="40.5" customHeight="1" x14ac:dyDescent="0.25">
      <c r="A409" s="134" t="s">
        <v>257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6.5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0.58000000000000007</v>
      </c>
      <c r="H410" s="123"/>
      <c r="I410" s="13">
        <f>I408+I409</f>
        <v>0.58000000000000007</v>
      </c>
      <c r="J410" s="144">
        <f>J408+J409</f>
        <v>2.1</v>
      </c>
      <c r="K410" s="123"/>
      <c r="L410" s="123"/>
      <c r="M410" s="123"/>
      <c r="N410" s="123"/>
      <c r="O410" s="123"/>
      <c r="P410" s="100">
        <f>P408+P409</f>
        <v>2.6799999999999997</v>
      </c>
      <c r="Q410" s="101"/>
      <c r="R410" s="101"/>
      <c r="S410" s="101"/>
      <c r="T410" s="101"/>
      <c r="U410" s="101"/>
    </row>
    <row r="411" spans="1:21" s="1" customFormat="1" ht="27.75" customHeight="1" x14ac:dyDescent="0.25">
      <c r="A411" s="124" t="s">
        <v>258</v>
      </c>
      <c r="B411" s="125"/>
      <c r="C411" s="105" t="s">
        <v>1050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6" customHeight="1" x14ac:dyDescent="0.25">
      <c r="A412" s="134" t="s">
        <v>259</v>
      </c>
      <c r="B412" s="135"/>
      <c r="C412" s="103" t="s">
        <v>1959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0.55000000000000004</v>
      </c>
      <c r="K412" s="137"/>
      <c r="L412" s="137"/>
      <c r="M412" s="137"/>
      <c r="N412" s="137"/>
      <c r="O412" s="137"/>
      <c r="P412" s="100">
        <v>1.1100000000000001</v>
      </c>
      <c r="Q412" s="101"/>
      <c r="R412" s="101"/>
      <c r="S412" s="101"/>
      <c r="T412" s="101"/>
      <c r="U412" s="101"/>
    </row>
    <row r="413" spans="1:21" s="1" customFormat="1" ht="40.5" customHeight="1" x14ac:dyDescent="0.25">
      <c r="A413" s="134" t="s">
        <v>260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8.75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SUM(G412:H413)</f>
        <v>0.58000000000000007</v>
      </c>
      <c r="H414" s="123"/>
      <c r="I414" s="13">
        <f>I412+I413</f>
        <v>0.58000000000000007</v>
      </c>
      <c r="J414" s="144">
        <f>J412+J413</f>
        <v>0.70000000000000007</v>
      </c>
      <c r="K414" s="123"/>
      <c r="L414" s="123"/>
      <c r="M414" s="123"/>
      <c r="N414" s="123"/>
      <c r="O414" s="123"/>
      <c r="P414" s="100">
        <f>P412+P413</f>
        <v>1.28</v>
      </c>
      <c r="Q414" s="101"/>
      <c r="R414" s="101"/>
      <c r="S414" s="101"/>
      <c r="T414" s="101"/>
      <c r="U414" s="101"/>
    </row>
    <row r="415" spans="1:21" s="1" customFormat="1" ht="41.25" customHeight="1" x14ac:dyDescent="0.25">
      <c r="A415" s="124" t="s">
        <v>261</v>
      </c>
      <c r="B415" s="125"/>
      <c r="C415" s="105" t="s">
        <v>1052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52.5" customHeight="1" x14ac:dyDescent="0.25">
      <c r="A416" s="134" t="s">
        <v>262</v>
      </c>
      <c r="B416" s="135"/>
      <c r="C416" s="103" t="s">
        <v>1053</v>
      </c>
      <c r="D416" s="104"/>
      <c r="E416" s="104"/>
      <c r="F416" s="11" t="s">
        <v>1813</v>
      </c>
      <c r="G416" s="143">
        <v>0.89</v>
      </c>
      <c r="H416" s="137"/>
      <c r="I416" s="8">
        <v>0.89</v>
      </c>
      <c r="J416" s="143">
        <v>0.31</v>
      </c>
      <c r="K416" s="137"/>
      <c r="L416" s="137"/>
      <c r="M416" s="137"/>
      <c r="N416" s="137"/>
      <c r="O416" s="137"/>
      <c r="P416" s="100">
        <v>1.2</v>
      </c>
      <c r="Q416" s="101"/>
      <c r="R416" s="101"/>
      <c r="S416" s="101"/>
      <c r="T416" s="101"/>
      <c r="U416" s="101"/>
    </row>
    <row r="417" spans="1:21" s="1" customFormat="1" ht="39" customHeight="1" x14ac:dyDescent="0.25">
      <c r="A417" s="134" t="s">
        <v>263</v>
      </c>
      <c r="B417" s="135"/>
      <c r="C417" s="103" t="s">
        <v>1873</v>
      </c>
      <c r="D417" s="104"/>
      <c r="E417" s="104"/>
      <c r="F417" s="11" t="s">
        <v>1816</v>
      </c>
      <c r="G417" s="143">
        <v>0.02</v>
      </c>
      <c r="H417" s="137"/>
      <c r="I417" s="8">
        <v>0.02</v>
      </c>
      <c r="J417" s="143">
        <v>0.15</v>
      </c>
      <c r="K417" s="137"/>
      <c r="L417" s="137"/>
      <c r="M417" s="137"/>
      <c r="N417" s="137"/>
      <c r="O417" s="137"/>
      <c r="P417" s="100">
        <v>0.17</v>
      </c>
      <c r="Q417" s="101"/>
      <c r="R417" s="101"/>
      <c r="S417" s="101"/>
      <c r="T417" s="101"/>
      <c r="U417" s="101"/>
    </row>
    <row r="418" spans="1:21" s="15" customFormat="1" ht="19.5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0.91</v>
      </c>
      <c r="H418" s="123"/>
      <c r="I418" s="13">
        <f>I416+I417</f>
        <v>0.91</v>
      </c>
      <c r="J418" s="144">
        <f>J416+J417</f>
        <v>0.45999999999999996</v>
      </c>
      <c r="K418" s="123"/>
      <c r="L418" s="123"/>
      <c r="M418" s="123"/>
      <c r="N418" s="123"/>
      <c r="O418" s="123"/>
      <c r="P418" s="100">
        <f>P416+P417</f>
        <v>1.3699999999999999</v>
      </c>
      <c r="Q418" s="101"/>
      <c r="R418" s="101"/>
      <c r="S418" s="101"/>
      <c r="T418" s="101"/>
      <c r="U418" s="101"/>
    </row>
    <row r="419" spans="1:21" s="1" customFormat="1" ht="42" customHeight="1" x14ac:dyDescent="0.25">
      <c r="A419" s="124" t="s">
        <v>264</v>
      </c>
      <c r="B419" s="125"/>
      <c r="C419" s="105" t="s">
        <v>1950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67.5" customHeight="1" x14ac:dyDescent="0.25">
      <c r="A420" s="134" t="s">
        <v>265</v>
      </c>
      <c r="B420" s="135"/>
      <c r="C420" s="103" t="s">
        <v>1949</v>
      </c>
      <c r="D420" s="104"/>
      <c r="E420" s="104"/>
      <c r="F420" s="11" t="s">
        <v>1813</v>
      </c>
      <c r="G420" s="143">
        <v>0.67</v>
      </c>
      <c r="H420" s="137"/>
      <c r="I420" s="8">
        <v>0.67</v>
      </c>
      <c r="J420" s="143">
        <v>1.73</v>
      </c>
      <c r="K420" s="137"/>
      <c r="L420" s="137"/>
      <c r="M420" s="137"/>
      <c r="N420" s="137"/>
      <c r="O420" s="137"/>
      <c r="P420" s="100">
        <v>2.4</v>
      </c>
      <c r="Q420" s="101"/>
      <c r="R420" s="101"/>
      <c r="S420" s="101"/>
      <c r="T420" s="101"/>
      <c r="U420" s="101"/>
    </row>
    <row r="421" spans="1:21" s="1" customFormat="1" ht="39.75" customHeight="1" x14ac:dyDescent="0.25">
      <c r="A421" s="134" t="s">
        <v>266</v>
      </c>
      <c r="B421" s="135"/>
      <c r="C421" s="103" t="s">
        <v>1873</v>
      </c>
      <c r="D421" s="104"/>
      <c r="E421" s="104"/>
      <c r="F421" s="11" t="s">
        <v>1816</v>
      </c>
      <c r="G421" s="143">
        <v>0.02</v>
      </c>
      <c r="H421" s="137"/>
      <c r="I421" s="8">
        <v>0.02</v>
      </c>
      <c r="J421" s="143">
        <v>0.15</v>
      </c>
      <c r="K421" s="137"/>
      <c r="L421" s="137"/>
      <c r="M421" s="137"/>
      <c r="N421" s="137"/>
      <c r="O421" s="137"/>
      <c r="P421" s="100">
        <v>0.17</v>
      </c>
      <c r="Q421" s="101"/>
      <c r="R421" s="101"/>
      <c r="S421" s="101"/>
      <c r="T421" s="101"/>
      <c r="U421" s="101"/>
    </row>
    <row r="422" spans="1:21" s="15" customFormat="1" ht="17.25" customHeight="1" x14ac:dyDescent="0.2">
      <c r="A422" s="124"/>
      <c r="B422" s="125"/>
      <c r="C422" s="105" t="s">
        <v>1856</v>
      </c>
      <c r="D422" s="106"/>
      <c r="E422" s="106"/>
      <c r="F422" s="18"/>
      <c r="G422" s="144">
        <f>G420+G421</f>
        <v>0.69000000000000006</v>
      </c>
      <c r="H422" s="123"/>
      <c r="I422" s="13">
        <f>I420+I421</f>
        <v>0.69000000000000006</v>
      </c>
      <c r="J422" s="144">
        <f>J420+J421</f>
        <v>1.88</v>
      </c>
      <c r="K422" s="123"/>
      <c r="L422" s="123"/>
      <c r="M422" s="123"/>
      <c r="N422" s="123"/>
      <c r="O422" s="123"/>
      <c r="P422" s="100">
        <f>P420+P421</f>
        <v>2.57</v>
      </c>
      <c r="Q422" s="101"/>
      <c r="R422" s="101"/>
      <c r="S422" s="101"/>
      <c r="T422" s="101"/>
      <c r="U422" s="101"/>
    </row>
    <row r="423" spans="1:21" s="1" customFormat="1" ht="27" customHeight="1" x14ac:dyDescent="0.25">
      <c r="A423" s="124" t="s">
        <v>267</v>
      </c>
      <c r="B423" s="125"/>
      <c r="C423" s="105" t="s">
        <v>1951</v>
      </c>
      <c r="D423" s="106"/>
      <c r="E423" s="106"/>
      <c r="F423" s="9"/>
      <c r="G423" s="137"/>
      <c r="H423" s="137"/>
      <c r="I423" s="10"/>
      <c r="J423" s="137"/>
      <c r="K423" s="137"/>
      <c r="L423" s="137"/>
      <c r="M423" s="137"/>
      <c r="N423" s="137"/>
      <c r="O423" s="137"/>
      <c r="P423" s="101"/>
      <c r="Q423" s="101"/>
      <c r="R423" s="101"/>
      <c r="S423" s="101"/>
      <c r="T423" s="101"/>
      <c r="U423" s="101"/>
    </row>
    <row r="424" spans="1:21" s="1" customFormat="1" ht="65.25" customHeight="1" x14ac:dyDescent="0.25">
      <c r="A424" s="134" t="s">
        <v>268</v>
      </c>
      <c r="B424" s="135"/>
      <c r="C424" s="103" t="s">
        <v>1057</v>
      </c>
      <c r="D424" s="104"/>
      <c r="E424" s="104"/>
      <c r="F424" s="11" t="s">
        <v>1813</v>
      </c>
      <c r="G424" s="143">
        <v>0.56000000000000005</v>
      </c>
      <c r="H424" s="137"/>
      <c r="I424" s="8">
        <v>0.56000000000000005</v>
      </c>
      <c r="J424" s="143">
        <v>0.51</v>
      </c>
      <c r="K424" s="137"/>
      <c r="L424" s="137"/>
      <c r="M424" s="137"/>
      <c r="N424" s="137"/>
      <c r="O424" s="137"/>
      <c r="P424" s="100">
        <v>1.07</v>
      </c>
      <c r="Q424" s="101"/>
      <c r="R424" s="101"/>
      <c r="S424" s="101"/>
      <c r="T424" s="101"/>
      <c r="U424" s="101"/>
    </row>
    <row r="425" spans="1:21" s="1" customFormat="1" ht="39" customHeight="1" x14ac:dyDescent="0.25">
      <c r="A425" s="134" t="s">
        <v>269</v>
      </c>
      <c r="B425" s="135"/>
      <c r="C425" s="103" t="s">
        <v>1873</v>
      </c>
      <c r="D425" s="104"/>
      <c r="E425" s="104"/>
      <c r="F425" s="11" t="s">
        <v>1816</v>
      </c>
      <c r="G425" s="143">
        <v>0.02</v>
      </c>
      <c r="H425" s="137"/>
      <c r="I425" s="8">
        <v>0.02</v>
      </c>
      <c r="J425" s="143">
        <v>0.15</v>
      </c>
      <c r="K425" s="137"/>
      <c r="L425" s="137"/>
      <c r="M425" s="137"/>
      <c r="N425" s="137"/>
      <c r="O425" s="137"/>
      <c r="P425" s="100">
        <v>0.17</v>
      </c>
      <c r="Q425" s="101"/>
      <c r="R425" s="101"/>
      <c r="S425" s="101"/>
      <c r="T425" s="101"/>
      <c r="U425" s="101"/>
    </row>
    <row r="426" spans="1:21" s="15" customFormat="1" ht="15.75" customHeight="1" x14ac:dyDescent="0.2">
      <c r="A426" s="124"/>
      <c r="B426" s="125"/>
      <c r="C426" s="105" t="s">
        <v>1856</v>
      </c>
      <c r="D426" s="106"/>
      <c r="E426" s="106"/>
      <c r="F426" s="18"/>
      <c r="G426" s="144">
        <f>G424+G425</f>
        <v>0.58000000000000007</v>
      </c>
      <c r="H426" s="123"/>
      <c r="I426" s="13">
        <f>I424+I425</f>
        <v>0.58000000000000007</v>
      </c>
      <c r="J426" s="144">
        <f>J424+J425</f>
        <v>0.66</v>
      </c>
      <c r="K426" s="123"/>
      <c r="L426" s="123"/>
      <c r="M426" s="123"/>
      <c r="N426" s="123"/>
      <c r="O426" s="123"/>
      <c r="P426" s="100">
        <f>P424+P425</f>
        <v>1.24</v>
      </c>
      <c r="Q426" s="101"/>
      <c r="R426" s="101"/>
      <c r="S426" s="101"/>
      <c r="T426" s="101"/>
      <c r="U426" s="101"/>
    </row>
    <row r="427" spans="1:21" s="1" customFormat="1" ht="39" customHeight="1" x14ac:dyDescent="0.25">
      <c r="A427" s="124" t="s">
        <v>270</v>
      </c>
      <c r="B427" s="125"/>
      <c r="C427" s="105" t="s">
        <v>1058</v>
      </c>
      <c r="D427" s="106"/>
      <c r="E427" s="106"/>
      <c r="F427" s="9"/>
      <c r="G427" s="137"/>
      <c r="H427" s="137"/>
      <c r="I427" s="10"/>
      <c r="J427" s="137"/>
      <c r="K427" s="137"/>
      <c r="L427" s="137"/>
      <c r="M427" s="137"/>
      <c r="N427" s="137"/>
      <c r="O427" s="137"/>
      <c r="P427" s="101"/>
      <c r="Q427" s="101"/>
      <c r="R427" s="101"/>
      <c r="S427" s="101"/>
      <c r="T427" s="101"/>
      <c r="U427" s="101"/>
    </row>
    <row r="428" spans="1:21" s="1" customFormat="1" ht="65.25" customHeight="1" x14ac:dyDescent="0.25">
      <c r="A428" s="134" t="s">
        <v>271</v>
      </c>
      <c r="B428" s="135"/>
      <c r="C428" s="103" t="s">
        <v>1059</v>
      </c>
      <c r="D428" s="104"/>
      <c r="E428" s="104"/>
      <c r="F428" s="11" t="s">
        <v>1813</v>
      </c>
      <c r="G428" s="143">
        <v>1.97</v>
      </c>
      <c r="H428" s="137"/>
      <c r="I428" s="8">
        <v>1.97</v>
      </c>
      <c r="J428" s="143">
        <v>0.2</v>
      </c>
      <c r="K428" s="137"/>
      <c r="L428" s="137"/>
      <c r="M428" s="137"/>
      <c r="N428" s="137"/>
      <c r="O428" s="137"/>
      <c r="P428" s="100">
        <v>2.17</v>
      </c>
      <c r="Q428" s="101"/>
      <c r="R428" s="101"/>
      <c r="S428" s="101"/>
      <c r="T428" s="101"/>
      <c r="U428" s="101"/>
    </row>
    <row r="429" spans="1:21" s="1" customFormat="1" ht="40.5" customHeight="1" x14ac:dyDescent="0.25">
      <c r="A429" s="134" t="s">
        <v>272</v>
      </c>
      <c r="B429" s="135"/>
      <c r="C429" s="103" t="s">
        <v>831</v>
      </c>
      <c r="D429" s="104"/>
      <c r="E429" s="104"/>
      <c r="F429" s="11" t="s">
        <v>1816</v>
      </c>
      <c r="G429" s="143">
        <v>0.04</v>
      </c>
      <c r="H429" s="137"/>
      <c r="I429" s="8">
        <v>0.04</v>
      </c>
      <c r="J429" s="143">
        <v>0.15</v>
      </c>
      <c r="K429" s="137"/>
      <c r="L429" s="137"/>
      <c r="M429" s="137"/>
      <c r="N429" s="137"/>
      <c r="O429" s="137"/>
      <c r="P429" s="100">
        <v>0.19</v>
      </c>
      <c r="Q429" s="101"/>
      <c r="R429" s="101"/>
      <c r="S429" s="101"/>
      <c r="T429" s="101"/>
      <c r="U429" s="101"/>
    </row>
    <row r="430" spans="1:21" s="15" customFormat="1" ht="17.25" customHeight="1" x14ac:dyDescent="0.2">
      <c r="A430" s="124"/>
      <c r="B430" s="125"/>
      <c r="C430" s="105" t="s">
        <v>1856</v>
      </c>
      <c r="D430" s="106"/>
      <c r="E430" s="106"/>
      <c r="F430" s="18"/>
      <c r="G430" s="144">
        <f>G428+G429</f>
        <v>2.0099999999999998</v>
      </c>
      <c r="H430" s="123"/>
      <c r="I430" s="13">
        <f>I428+I429</f>
        <v>2.0099999999999998</v>
      </c>
      <c r="J430" s="144">
        <f>J428+J429</f>
        <v>0.35</v>
      </c>
      <c r="K430" s="123"/>
      <c r="L430" s="123"/>
      <c r="M430" s="123"/>
      <c r="N430" s="123"/>
      <c r="O430" s="123"/>
      <c r="P430" s="100">
        <f>P428+P429</f>
        <v>2.36</v>
      </c>
      <c r="Q430" s="101"/>
      <c r="R430" s="101"/>
      <c r="S430" s="101"/>
      <c r="T430" s="101"/>
      <c r="U430" s="101"/>
    </row>
    <row r="431" spans="1:21" s="1" customFormat="1" ht="17.25" customHeight="1" x14ac:dyDescent="0.25">
      <c r="A431" s="124" t="s">
        <v>273</v>
      </c>
      <c r="B431" s="125"/>
      <c r="C431" s="105" t="s">
        <v>1060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39.75" customHeight="1" x14ac:dyDescent="0.25">
      <c r="A432" s="134" t="s">
        <v>274</v>
      </c>
      <c r="B432" s="135"/>
      <c r="C432" s="103" t="s">
        <v>1061</v>
      </c>
      <c r="D432" s="104"/>
      <c r="E432" s="104"/>
      <c r="F432" s="11" t="s">
        <v>1813</v>
      </c>
      <c r="G432" s="143">
        <v>0.54</v>
      </c>
      <c r="H432" s="137"/>
      <c r="I432" s="8">
        <v>0.54</v>
      </c>
      <c r="J432" s="143">
        <v>1.03</v>
      </c>
      <c r="K432" s="137"/>
      <c r="L432" s="137"/>
      <c r="M432" s="137"/>
      <c r="N432" s="137"/>
      <c r="O432" s="137"/>
      <c r="P432" s="100">
        <v>1.57</v>
      </c>
      <c r="Q432" s="101"/>
      <c r="R432" s="101"/>
      <c r="S432" s="101"/>
      <c r="T432" s="101"/>
      <c r="U432" s="101"/>
    </row>
    <row r="433" spans="1:21" s="1" customFormat="1" ht="40.5" customHeight="1" x14ac:dyDescent="0.25">
      <c r="A433" s="134" t="s">
        <v>275</v>
      </c>
      <c r="B433" s="135"/>
      <c r="C433" s="103" t="s">
        <v>1062</v>
      </c>
      <c r="D433" s="104"/>
      <c r="E433" s="104"/>
      <c r="F433" s="11" t="s">
        <v>1813</v>
      </c>
      <c r="G433" s="143">
        <v>0.99</v>
      </c>
      <c r="H433" s="137"/>
      <c r="I433" s="8">
        <v>0.99</v>
      </c>
      <c r="J433" s="143">
        <v>4.82</v>
      </c>
      <c r="K433" s="137"/>
      <c r="L433" s="137"/>
      <c r="M433" s="137"/>
      <c r="N433" s="137"/>
      <c r="O433" s="137"/>
      <c r="P433" s="100">
        <v>5.81</v>
      </c>
      <c r="Q433" s="101"/>
      <c r="R433" s="101"/>
      <c r="S433" s="101"/>
      <c r="T433" s="101"/>
      <c r="U433" s="101"/>
    </row>
    <row r="434" spans="1:21" s="1" customFormat="1" ht="41.25" customHeight="1" x14ac:dyDescent="0.25">
      <c r="A434" s="134" t="s">
        <v>276</v>
      </c>
      <c r="B434" s="135"/>
      <c r="C434" s="103" t="s">
        <v>1063</v>
      </c>
      <c r="D434" s="104"/>
      <c r="E434" s="104"/>
      <c r="F434" s="11" t="s">
        <v>1813</v>
      </c>
      <c r="G434" s="143">
        <v>0.99</v>
      </c>
      <c r="H434" s="137"/>
      <c r="I434" s="8">
        <v>0.99</v>
      </c>
      <c r="J434" s="143">
        <v>6.55</v>
      </c>
      <c r="K434" s="137"/>
      <c r="L434" s="137"/>
      <c r="M434" s="137"/>
      <c r="N434" s="137"/>
      <c r="O434" s="137"/>
      <c r="P434" s="100">
        <v>7.54</v>
      </c>
      <c r="Q434" s="101"/>
      <c r="R434" s="101"/>
      <c r="S434" s="101"/>
      <c r="T434" s="101"/>
      <c r="U434" s="101"/>
    </row>
    <row r="435" spans="1:21" s="1" customFormat="1" ht="40.5" customHeight="1" x14ac:dyDescent="0.25">
      <c r="A435" s="134" t="s">
        <v>277</v>
      </c>
      <c r="B435" s="135"/>
      <c r="C435" s="103" t="s">
        <v>1064</v>
      </c>
      <c r="D435" s="104"/>
      <c r="E435" s="104"/>
      <c r="F435" s="11" t="s">
        <v>1813</v>
      </c>
      <c r="G435" s="143">
        <v>0.47</v>
      </c>
      <c r="H435" s="137"/>
      <c r="I435" s="8">
        <v>0.47</v>
      </c>
      <c r="J435" s="143">
        <v>1.63</v>
      </c>
      <c r="K435" s="137"/>
      <c r="L435" s="137"/>
      <c r="M435" s="137"/>
      <c r="N435" s="137"/>
      <c r="O435" s="137"/>
      <c r="P435" s="100">
        <v>2.1</v>
      </c>
      <c r="Q435" s="101"/>
      <c r="R435" s="101"/>
      <c r="S435" s="101"/>
      <c r="T435" s="101"/>
      <c r="U435" s="101"/>
    </row>
    <row r="436" spans="1:21" s="1" customFormat="1" ht="26.25" customHeight="1" x14ac:dyDescent="0.25">
      <c r="A436" s="134" t="s">
        <v>278</v>
      </c>
      <c r="B436" s="135"/>
      <c r="C436" s="103" t="s">
        <v>1065</v>
      </c>
      <c r="D436" s="104"/>
      <c r="E436" s="104"/>
      <c r="F436" s="11" t="s">
        <v>1813</v>
      </c>
      <c r="G436" s="143">
        <v>0.5</v>
      </c>
      <c r="H436" s="137"/>
      <c r="I436" s="8">
        <v>0.5</v>
      </c>
      <c r="J436" s="137"/>
      <c r="K436" s="137"/>
      <c r="L436" s="137"/>
      <c r="M436" s="137"/>
      <c r="N436" s="137"/>
      <c r="O436" s="137"/>
      <c r="P436" s="100">
        <v>0.5</v>
      </c>
      <c r="Q436" s="101"/>
      <c r="R436" s="101"/>
      <c r="S436" s="101"/>
      <c r="T436" s="101"/>
      <c r="U436" s="101"/>
    </row>
    <row r="437" spans="1:21" s="15" customFormat="1" ht="18" customHeight="1" x14ac:dyDescent="0.2">
      <c r="A437" s="124"/>
      <c r="B437" s="125"/>
      <c r="C437" s="105" t="s">
        <v>1856</v>
      </c>
      <c r="D437" s="106"/>
      <c r="E437" s="106"/>
      <c r="F437" s="18"/>
      <c r="G437" s="144">
        <f>G432+G433+G434+G435+G436</f>
        <v>3.49</v>
      </c>
      <c r="H437" s="123"/>
      <c r="I437" s="13">
        <f>I432+I433+I434+I435+I436</f>
        <v>3.49</v>
      </c>
      <c r="J437" s="144">
        <f>J432+J433+J434+J435+J436</f>
        <v>14.030000000000001</v>
      </c>
      <c r="K437" s="123"/>
      <c r="L437" s="123"/>
      <c r="M437" s="123"/>
      <c r="N437" s="123"/>
      <c r="O437" s="123"/>
      <c r="P437" s="100">
        <f>P432+P433+P434+P435+P436</f>
        <v>17.52</v>
      </c>
      <c r="Q437" s="101"/>
      <c r="R437" s="101"/>
      <c r="S437" s="101"/>
      <c r="T437" s="101"/>
      <c r="U437" s="101"/>
    </row>
    <row r="438" spans="1:21" s="1" customFormat="1" ht="28.5" customHeight="1" x14ac:dyDescent="0.25">
      <c r="A438" s="124" t="s">
        <v>279</v>
      </c>
      <c r="B438" s="125"/>
      <c r="C438" s="105" t="s">
        <v>1066</v>
      </c>
      <c r="D438" s="106"/>
      <c r="E438" s="106"/>
      <c r="F438" s="9"/>
      <c r="G438" s="137"/>
      <c r="H438" s="137"/>
      <c r="I438" s="10"/>
      <c r="J438" s="137"/>
      <c r="K438" s="137"/>
      <c r="L438" s="137"/>
      <c r="M438" s="137"/>
      <c r="N438" s="137"/>
      <c r="O438" s="137"/>
      <c r="P438" s="101"/>
      <c r="Q438" s="101"/>
      <c r="R438" s="101"/>
      <c r="S438" s="101"/>
      <c r="T438" s="101"/>
      <c r="U438" s="101"/>
    </row>
    <row r="439" spans="1:21" s="1" customFormat="1" ht="63.75" customHeight="1" x14ac:dyDescent="0.25">
      <c r="A439" s="134" t="s">
        <v>280</v>
      </c>
      <c r="B439" s="135"/>
      <c r="C439" s="103" t="s">
        <v>1875</v>
      </c>
      <c r="D439" s="104"/>
      <c r="E439" s="104"/>
      <c r="F439" s="11" t="s">
        <v>1813</v>
      </c>
      <c r="G439" s="143">
        <v>0.06</v>
      </c>
      <c r="H439" s="137"/>
      <c r="I439" s="8">
        <v>0.06</v>
      </c>
      <c r="J439" s="143">
        <v>0.46</v>
      </c>
      <c r="K439" s="137"/>
      <c r="L439" s="137"/>
      <c r="M439" s="137"/>
      <c r="N439" s="137"/>
      <c r="O439" s="137"/>
      <c r="P439" s="100">
        <v>0.52</v>
      </c>
      <c r="Q439" s="101"/>
      <c r="R439" s="101"/>
      <c r="S439" s="101"/>
      <c r="T439" s="101"/>
      <c r="U439" s="101"/>
    </row>
    <row r="440" spans="1:21" s="1" customFormat="1" ht="40.5" customHeight="1" x14ac:dyDescent="0.25">
      <c r="A440" s="124" t="s">
        <v>281</v>
      </c>
      <c r="B440" s="125"/>
      <c r="C440" s="105" t="s">
        <v>1067</v>
      </c>
      <c r="D440" s="106"/>
      <c r="E440" s="106"/>
      <c r="F440" s="9"/>
      <c r="G440" s="137"/>
      <c r="H440" s="137"/>
      <c r="I440" s="10"/>
      <c r="J440" s="137"/>
      <c r="K440" s="137"/>
      <c r="L440" s="137"/>
      <c r="M440" s="137"/>
      <c r="N440" s="137"/>
      <c r="O440" s="137"/>
      <c r="P440" s="101"/>
      <c r="Q440" s="101"/>
      <c r="R440" s="101"/>
      <c r="S440" s="101"/>
      <c r="T440" s="101"/>
      <c r="U440" s="101"/>
    </row>
    <row r="441" spans="1:21" s="1" customFormat="1" ht="78.75" customHeight="1" x14ac:dyDescent="0.25">
      <c r="A441" s="134" t="s">
        <v>282</v>
      </c>
      <c r="B441" s="135"/>
      <c r="C441" s="103" t="s">
        <v>1952</v>
      </c>
      <c r="D441" s="104"/>
      <c r="E441" s="104"/>
      <c r="F441" s="11" t="s">
        <v>1813</v>
      </c>
      <c r="G441" s="143">
        <v>0.6</v>
      </c>
      <c r="H441" s="137"/>
      <c r="I441" s="8">
        <v>0.6</v>
      </c>
      <c r="J441" s="143">
        <v>0.43</v>
      </c>
      <c r="K441" s="137"/>
      <c r="L441" s="137"/>
      <c r="M441" s="137"/>
      <c r="N441" s="137"/>
      <c r="O441" s="137"/>
      <c r="P441" s="100">
        <v>1.03</v>
      </c>
      <c r="Q441" s="101"/>
      <c r="R441" s="101"/>
      <c r="S441" s="101"/>
      <c r="T441" s="101"/>
      <c r="U441" s="101"/>
    </row>
    <row r="442" spans="1:21" s="1" customFormat="1" ht="17.25" customHeight="1" x14ac:dyDescent="0.25">
      <c r="A442" s="124" t="s">
        <v>8</v>
      </c>
      <c r="B442" s="125"/>
      <c r="C442" s="105" t="s">
        <v>1068</v>
      </c>
      <c r="D442" s="106"/>
      <c r="E442" s="106"/>
      <c r="F442" s="9"/>
      <c r="G442" s="137"/>
      <c r="H442" s="137"/>
      <c r="I442" s="10"/>
      <c r="J442" s="137"/>
      <c r="K442" s="137"/>
      <c r="L442" s="137"/>
      <c r="M442" s="137"/>
      <c r="N442" s="137"/>
      <c r="O442" s="137"/>
      <c r="P442" s="101"/>
      <c r="Q442" s="101"/>
      <c r="R442" s="101"/>
      <c r="S442" s="101"/>
      <c r="T442" s="101"/>
      <c r="U442" s="101"/>
    </row>
    <row r="443" spans="1:21" s="1" customFormat="1" ht="15" customHeight="1" x14ac:dyDescent="0.25">
      <c r="A443" s="124" t="s">
        <v>9</v>
      </c>
      <c r="B443" s="125"/>
      <c r="C443" s="105" t="s">
        <v>1020</v>
      </c>
      <c r="D443" s="106"/>
      <c r="E443" s="106"/>
      <c r="F443" s="9"/>
      <c r="G443" s="137"/>
      <c r="H443" s="137"/>
      <c r="I443" s="10"/>
      <c r="J443" s="137"/>
      <c r="K443" s="137"/>
      <c r="L443" s="137"/>
      <c r="M443" s="137"/>
      <c r="N443" s="137"/>
      <c r="O443" s="137"/>
      <c r="P443" s="101"/>
      <c r="Q443" s="101"/>
      <c r="R443" s="101"/>
      <c r="S443" s="101"/>
      <c r="T443" s="101"/>
      <c r="U443" s="101"/>
    </row>
    <row r="444" spans="1:21" s="1" customFormat="1" ht="22.5" customHeight="1" x14ac:dyDescent="0.25">
      <c r="A444" s="134" t="s">
        <v>283</v>
      </c>
      <c r="B444" s="135"/>
      <c r="C444" s="103" t="s">
        <v>1871</v>
      </c>
      <c r="D444" s="104"/>
      <c r="E444" s="104"/>
      <c r="F444" s="11" t="s">
        <v>1814</v>
      </c>
      <c r="G444" s="143">
        <v>0.21</v>
      </c>
      <c r="H444" s="137"/>
      <c r="I444" s="8">
        <v>0.21</v>
      </c>
      <c r="J444" s="143">
        <v>0.01</v>
      </c>
      <c r="K444" s="137"/>
      <c r="L444" s="137"/>
      <c r="M444" s="137"/>
      <c r="N444" s="137"/>
      <c r="O444" s="137"/>
      <c r="P444" s="100">
        <v>0.22</v>
      </c>
      <c r="Q444" s="101"/>
      <c r="R444" s="101"/>
      <c r="S444" s="101"/>
      <c r="T444" s="101"/>
      <c r="U444" s="101"/>
    </row>
    <row r="445" spans="1:21" s="1" customFormat="1" ht="18.75" customHeight="1" x14ac:dyDescent="0.25">
      <c r="A445" s="134" t="s">
        <v>284</v>
      </c>
      <c r="B445" s="135"/>
      <c r="C445" s="103" t="s">
        <v>829</v>
      </c>
      <c r="D445" s="104"/>
      <c r="E445" s="104"/>
      <c r="F445" s="11" t="s">
        <v>1815</v>
      </c>
      <c r="G445" s="143">
        <v>0.46</v>
      </c>
      <c r="H445" s="137"/>
      <c r="I445" s="8">
        <v>0.46</v>
      </c>
      <c r="J445" s="143">
        <v>0.84</v>
      </c>
      <c r="K445" s="137"/>
      <c r="L445" s="137"/>
      <c r="M445" s="137"/>
      <c r="N445" s="137"/>
      <c r="O445" s="137"/>
      <c r="P445" s="100">
        <v>1.3</v>
      </c>
      <c r="Q445" s="101"/>
      <c r="R445" s="101"/>
      <c r="S445" s="101"/>
      <c r="T445" s="101"/>
      <c r="U445" s="101"/>
    </row>
    <row r="446" spans="1:21" s="1" customFormat="1" ht="25.5" customHeight="1" x14ac:dyDescent="0.25">
      <c r="A446" s="134" t="s">
        <v>285</v>
      </c>
      <c r="B446" s="135"/>
      <c r="C446" s="103" t="s">
        <v>830</v>
      </c>
      <c r="D446" s="104"/>
      <c r="E446" s="104"/>
      <c r="F446" s="11" t="s">
        <v>1815</v>
      </c>
      <c r="G446" s="143">
        <v>0.31</v>
      </c>
      <c r="H446" s="137"/>
      <c r="I446" s="8">
        <v>0.31</v>
      </c>
      <c r="J446" s="143">
        <v>0.12</v>
      </c>
      <c r="K446" s="137"/>
      <c r="L446" s="137"/>
      <c r="M446" s="137"/>
      <c r="N446" s="137"/>
      <c r="O446" s="137"/>
      <c r="P446" s="100">
        <v>0.43</v>
      </c>
      <c r="Q446" s="101"/>
      <c r="R446" s="101"/>
      <c r="S446" s="101"/>
      <c r="T446" s="101"/>
      <c r="U446" s="101"/>
    </row>
    <row r="447" spans="1:21" s="15" customFormat="1" ht="20.25" customHeight="1" x14ac:dyDescent="0.2">
      <c r="A447" s="124"/>
      <c r="B447" s="125"/>
      <c r="C447" s="145" t="s">
        <v>1856</v>
      </c>
      <c r="D447" s="146"/>
      <c r="E447" s="146"/>
      <c r="F447" s="12"/>
      <c r="G447" s="144">
        <f>G444+G445+G446</f>
        <v>0.98</v>
      </c>
      <c r="H447" s="123"/>
      <c r="I447" s="13">
        <f>I444+I445+I446</f>
        <v>0.98</v>
      </c>
      <c r="J447" s="144">
        <f>J444+J445+J446</f>
        <v>0.97</v>
      </c>
      <c r="K447" s="123"/>
      <c r="L447" s="123"/>
      <c r="M447" s="123"/>
      <c r="N447" s="123"/>
      <c r="O447" s="123"/>
      <c r="P447" s="100">
        <f>P444+P445+P446</f>
        <v>1.95</v>
      </c>
      <c r="Q447" s="101"/>
      <c r="R447" s="101"/>
      <c r="S447" s="101"/>
      <c r="T447" s="101"/>
      <c r="U447" s="101"/>
    </row>
    <row r="448" spans="1:21" s="1" customFormat="1" ht="104.25" customHeight="1" x14ac:dyDescent="0.25">
      <c r="A448" s="134" t="s">
        <v>10</v>
      </c>
      <c r="B448" s="135"/>
      <c r="C448" s="103" t="s">
        <v>1069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1.62</v>
      </c>
      <c r="K448" s="137"/>
      <c r="L448" s="137"/>
      <c r="M448" s="137"/>
      <c r="N448" s="137"/>
      <c r="O448" s="137"/>
      <c r="P448" s="100">
        <v>1.87</v>
      </c>
      <c r="Q448" s="101"/>
      <c r="R448" s="101"/>
      <c r="S448" s="101"/>
      <c r="T448" s="101"/>
      <c r="U448" s="101"/>
    </row>
    <row r="449" spans="1:21" s="1" customFormat="1" ht="102.75" customHeight="1" x14ac:dyDescent="0.25">
      <c r="A449" s="134" t="s">
        <v>11</v>
      </c>
      <c r="B449" s="135"/>
      <c r="C449" s="103" t="s">
        <v>1070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1.62</v>
      </c>
      <c r="K449" s="137"/>
      <c r="L449" s="137"/>
      <c r="M449" s="137"/>
      <c r="N449" s="137"/>
      <c r="O449" s="137"/>
      <c r="P449" s="100">
        <v>1.87</v>
      </c>
      <c r="Q449" s="101"/>
      <c r="R449" s="101"/>
      <c r="S449" s="101"/>
      <c r="T449" s="101"/>
      <c r="U449" s="101"/>
    </row>
    <row r="450" spans="1:21" s="1" customFormat="1" ht="105" customHeight="1" x14ac:dyDescent="0.25">
      <c r="A450" s="134" t="s">
        <v>12</v>
      </c>
      <c r="B450" s="135"/>
      <c r="C450" s="103" t="s">
        <v>1071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105" customHeight="1" x14ac:dyDescent="0.25">
      <c r="A451" s="134" t="s">
        <v>13</v>
      </c>
      <c r="B451" s="135"/>
      <c r="C451" s="103" t="s">
        <v>1072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1.63</v>
      </c>
      <c r="K451" s="137"/>
      <c r="L451" s="137"/>
      <c r="M451" s="137"/>
      <c r="N451" s="137"/>
      <c r="O451" s="137"/>
      <c r="P451" s="100">
        <v>1.88</v>
      </c>
      <c r="Q451" s="101"/>
      <c r="R451" s="101"/>
      <c r="S451" s="101"/>
      <c r="T451" s="101"/>
      <c r="U451" s="101"/>
    </row>
    <row r="452" spans="1:21" s="1" customFormat="1" ht="102.75" customHeight="1" x14ac:dyDescent="0.25">
      <c r="A452" s="134" t="s">
        <v>14</v>
      </c>
      <c r="B452" s="135"/>
      <c r="C452" s="103" t="s">
        <v>1073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1.62</v>
      </c>
      <c r="K452" s="137"/>
      <c r="L452" s="137"/>
      <c r="M452" s="137"/>
      <c r="N452" s="137"/>
      <c r="O452" s="137"/>
      <c r="P452" s="100">
        <v>1.87</v>
      </c>
      <c r="Q452" s="101"/>
      <c r="R452" s="101"/>
      <c r="S452" s="101"/>
      <c r="T452" s="101"/>
      <c r="U452" s="101"/>
    </row>
    <row r="453" spans="1:21" s="1" customFormat="1" ht="104.25" customHeight="1" x14ac:dyDescent="0.25">
      <c r="A453" s="134" t="s">
        <v>286</v>
      </c>
      <c r="B453" s="135"/>
      <c r="C453" s="103" t="s">
        <v>1074</v>
      </c>
      <c r="D453" s="104"/>
      <c r="E453" s="104"/>
      <c r="F453" s="11" t="s">
        <v>1813</v>
      </c>
      <c r="G453" s="143">
        <v>0.25</v>
      </c>
      <c r="H453" s="137"/>
      <c r="I453" s="8">
        <v>0.25</v>
      </c>
      <c r="J453" s="143">
        <v>1.62</v>
      </c>
      <c r="K453" s="137"/>
      <c r="L453" s="137"/>
      <c r="M453" s="137"/>
      <c r="N453" s="137"/>
      <c r="O453" s="137"/>
      <c r="P453" s="100">
        <v>1.87</v>
      </c>
      <c r="Q453" s="101"/>
      <c r="R453" s="101"/>
      <c r="S453" s="101"/>
      <c r="T453" s="101"/>
      <c r="U453" s="101"/>
    </row>
    <row r="454" spans="1:21" s="1" customFormat="1" ht="87.75" customHeight="1" x14ac:dyDescent="0.25">
      <c r="A454" s="134" t="s">
        <v>287</v>
      </c>
      <c r="B454" s="135"/>
      <c r="C454" s="103" t="s">
        <v>1075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1.62</v>
      </c>
      <c r="K454" s="137"/>
      <c r="L454" s="137"/>
      <c r="M454" s="137"/>
      <c r="N454" s="137"/>
      <c r="O454" s="137"/>
      <c r="P454" s="100">
        <v>1.87</v>
      </c>
      <c r="Q454" s="101"/>
      <c r="R454" s="101"/>
      <c r="S454" s="101"/>
      <c r="T454" s="101"/>
      <c r="U454" s="101"/>
    </row>
    <row r="455" spans="1:21" s="1" customFormat="1" ht="101.25" customHeight="1" x14ac:dyDescent="0.25">
      <c r="A455" s="134" t="s">
        <v>288</v>
      </c>
      <c r="B455" s="135"/>
      <c r="C455" s="103" t="s">
        <v>1076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1.62</v>
      </c>
      <c r="K455" s="137"/>
      <c r="L455" s="137"/>
      <c r="M455" s="137"/>
      <c r="N455" s="137"/>
      <c r="O455" s="137"/>
      <c r="P455" s="100">
        <v>1.87</v>
      </c>
      <c r="Q455" s="101"/>
      <c r="R455" s="101"/>
      <c r="S455" s="101"/>
      <c r="T455" s="101"/>
      <c r="U455" s="101"/>
    </row>
    <row r="456" spans="1:21" s="1" customFormat="1" ht="101.25" customHeight="1" x14ac:dyDescent="0.25">
      <c r="A456" s="134" t="s">
        <v>289</v>
      </c>
      <c r="B456" s="135"/>
      <c r="C456" s="103" t="s">
        <v>1077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1.65</v>
      </c>
      <c r="K456" s="137"/>
      <c r="L456" s="137"/>
      <c r="M456" s="137"/>
      <c r="N456" s="137"/>
      <c r="O456" s="137"/>
      <c r="P456" s="100">
        <v>1.9</v>
      </c>
      <c r="Q456" s="101"/>
      <c r="R456" s="101"/>
      <c r="S456" s="101"/>
      <c r="T456" s="101"/>
      <c r="U456" s="101"/>
    </row>
    <row r="457" spans="1:21" s="1" customFormat="1" ht="103.5" customHeight="1" x14ac:dyDescent="0.25">
      <c r="A457" s="134" t="s">
        <v>290</v>
      </c>
      <c r="B457" s="135"/>
      <c r="C457" s="103" t="s">
        <v>1078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1.65</v>
      </c>
      <c r="K457" s="137"/>
      <c r="L457" s="137"/>
      <c r="M457" s="137"/>
      <c r="N457" s="137"/>
      <c r="O457" s="137"/>
      <c r="P457" s="100">
        <v>1.9</v>
      </c>
      <c r="Q457" s="101"/>
      <c r="R457" s="101"/>
      <c r="S457" s="101"/>
      <c r="T457" s="101"/>
      <c r="U457" s="101"/>
    </row>
    <row r="458" spans="1:21" s="1" customFormat="1" ht="88.5" customHeight="1" x14ac:dyDescent="0.25">
      <c r="A458" s="134" t="s">
        <v>291</v>
      </c>
      <c r="B458" s="135"/>
      <c r="C458" s="103" t="s">
        <v>1079</v>
      </c>
      <c r="D458" s="104"/>
      <c r="E458" s="104"/>
      <c r="F458" s="11" t="s">
        <v>1813</v>
      </c>
      <c r="G458" s="143">
        <v>0.25</v>
      </c>
      <c r="H458" s="137"/>
      <c r="I458" s="8">
        <v>0.25</v>
      </c>
      <c r="J458" s="143">
        <v>1.66</v>
      </c>
      <c r="K458" s="137"/>
      <c r="L458" s="137"/>
      <c r="M458" s="137"/>
      <c r="N458" s="137"/>
      <c r="O458" s="137"/>
      <c r="P458" s="100">
        <v>1.91</v>
      </c>
      <c r="Q458" s="101"/>
      <c r="R458" s="101"/>
      <c r="S458" s="101"/>
      <c r="T458" s="101"/>
      <c r="U458" s="101"/>
    </row>
    <row r="459" spans="1:21" s="1" customFormat="1" ht="88.5" customHeight="1" x14ac:dyDescent="0.25">
      <c r="A459" s="134" t="s">
        <v>292</v>
      </c>
      <c r="B459" s="135"/>
      <c r="C459" s="103" t="s">
        <v>1080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8.5" customHeight="1" x14ac:dyDescent="0.25">
      <c r="A460" s="134" t="s">
        <v>293</v>
      </c>
      <c r="B460" s="135"/>
      <c r="C460" s="103" t="s">
        <v>1081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1.86</v>
      </c>
      <c r="K460" s="137"/>
      <c r="L460" s="137"/>
      <c r="M460" s="137"/>
      <c r="N460" s="137"/>
      <c r="O460" s="137"/>
      <c r="P460" s="100">
        <v>2.11</v>
      </c>
      <c r="Q460" s="101"/>
      <c r="R460" s="101"/>
      <c r="S460" s="101"/>
      <c r="T460" s="101"/>
      <c r="U460" s="101"/>
    </row>
    <row r="461" spans="1:21" s="1" customFormat="1" ht="88.5" customHeight="1" x14ac:dyDescent="0.25">
      <c r="A461" s="134" t="s">
        <v>294</v>
      </c>
      <c r="B461" s="135"/>
      <c r="C461" s="103" t="s">
        <v>1082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1.68</v>
      </c>
      <c r="K461" s="137"/>
      <c r="L461" s="137"/>
      <c r="M461" s="137"/>
      <c r="N461" s="137"/>
      <c r="O461" s="137"/>
      <c r="P461" s="100">
        <v>1.93</v>
      </c>
      <c r="Q461" s="101"/>
      <c r="R461" s="101"/>
      <c r="S461" s="101"/>
      <c r="T461" s="101"/>
      <c r="U461" s="101"/>
    </row>
    <row r="462" spans="1:21" s="1" customFormat="1" ht="99.75" customHeight="1" x14ac:dyDescent="0.25">
      <c r="A462" s="134" t="s">
        <v>295</v>
      </c>
      <c r="B462" s="135"/>
      <c r="C462" s="103" t="s">
        <v>1083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1.67</v>
      </c>
      <c r="K462" s="137"/>
      <c r="L462" s="137"/>
      <c r="M462" s="137"/>
      <c r="N462" s="137"/>
      <c r="O462" s="137"/>
      <c r="P462" s="100">
        <v>1.92</v>
      </c>
      <c r="Q462" s="101"/>
      <c r="R462" s="101"/>
      <c r="S462" s="101"/>
      <c r="T462" s="101"/>
      <c r="U462" s="101"/>
    </row>
    <row r="463" spans="1:21" s="1" customFormat="1" ht="87.75" customHeight="1" x14ac:dyDescent="0.25">
      <c r="A463" s="134" t="s">
        <v>296</v>
      </c>
      <c r="B463" s="135"/>
      <c r="C463" s="103" t="s">
        <v>1084</v>
      </c>
      <c r="D463" s="104"/>
      <c r="E463" s="104"/>
      <c r="F463" s="11" t="s">
        <v>1813</v>
      </c>
      <c r="G463" s="143">
        <v>0.25</v>
      </c>
      <c r="H463" s="137"/>
      <c r="I463" s="8">
        <v>0.25</v>
      </c>
      <c r="J463" s="143">
        <v>1.73</v>
      </c>
      <c r="K463" s="137"/>
      <c r="L463" s="137"/>
      <c r="M463" s="137"/>
      <c r="N463" s="137"/>
      <c r="O463" s="137"/>
      <c r="P463" s="100">
        <v>1.98</v>
      </c>
      <c r="Q463" s="101"/>
      <c r="R463" s="101"/>
      <c r="S463" s="101"/>
      <c r="T463" s="101"/>
      <c r="U463" s="101"/>
    </row>
    <row r="464" spans="1:21" s="1" customFormat="1" ht="87.75" customHeight="1" x14ac:dyDescent="0.25">
      <c r="A464" s="134" t="s">
        <v>297</v>
      </c>
      <c r="B464" s="135"/>
      <c r="C464" s="103" t="s">
        <v>1085</v>
      </c>
      <c r="D464" s="104"/>
      <c r="E464" s="104"/>
      <c r="F464" s="11" t="s">
        <v>1813</v>
      </c>
      <c r="G464" s="143">
        <v>0.25</v>
      </c>
      <c r="H464" s="137"/>
      <c r="I464" s="8">
        <v>0.25</v>
      </c>
      <c r="J464" s="143">
        <v>1.66</v>
      </c>
      <c r="K464" s="137"/>
      <c r="L464" s="137"/>
      <c r="M464" s="137"/>
      <c r="N464" s="137"/>
      <c r="O464" s="137"/>
      <c r="P464" s="100">
        <v>1.91</v>
      </c>
      <c r="Q464" s="101"/>
      <c r="R464" s="101"/>
      <c r="S464" s="101"/>
      <c r="T464" s="101"/>
      <c r="U464" s="101"/>
    </row>
    <row r="465" spans="1:21" s="1" customFormat="1" ht="66.75" customHeight="1" x14ac:dyDescent="0.25">
      <c r="A465" s="134" t="s">
        <v>298</v>
      </c>
      <c r="B465" s="135"/>
      <c r="C465" s="103" t="s">
        <v>1086</v>
      </c>
      <c r="D465" s="104"/>
      <c r="E465" s="104"/>
      <c r="F465" s="11" t="s">
        <v>1813</v>
      </c>
      <c r="G465" s="143">
        <v>0.67</v>
      </c>
      <c r="H465" s="137"/>
      <c r="I465" s="8">
        <v>0.67</v>
      </c>
      <c r="J465" s="143">
        <v>0.1</v>
      </c>
      <c r="K465" s="137"/>
      <c r="L465" s="137"/>
      <c r="M465" s="137"/>
      <c r="N465" s="137"/>
      <c r="O465" s="137"/>
      <c r="P465" s="100">
        <v>0.77</v>
      </c>
      <c r="Q465" s="101"/>
      <c r="R465" s="101"/>
      <c r="S465" s="101"/>
      <c r="T465" s="101"/>
      <c r="U465" s="101"/>
    </row>
    <row r="466" spans="1:21" s="1" customFormat="1" ht="89.25" customHeight="1" x14ac:dyDescent="0.25">
      <c r="A466" s="134" t="s">
        <v>299</v>
      </c>
      <c r="B466" s="135"/>
      <c r="C466" s="103" t="s">
        <v>1087</v>
      </c>
      <c r="D466" s="104"/>
      <c r="E466" s="104"/>
      <c r="F466" s="11" t="s">
        <v>1813</v>
      </c>
      <c r="G466" s="143">
        <v>0.25</v>
      </c>
      <c r="H466" s="137"/>
      <c r="I466" s="8">
        <v>0.25</v>
      </c>
      <c r="J466" s="143">
        <v>1.63</v>
      </c>
      <c r="K466" s="137"/>
      <c r="L466" s="137"/>
      <c r="M466" s="137"/>
      <c r="N466" s="137"/>
      <c r="O466" s="137"/>
      <c r="P466" s="100">
        <v>1.88</v>
      </c>
      <c r="Q466" s="101"/>
      <c r="R466" s="101"/>
      <c r="S466" s="101"/>
      <c r="T466" s="101"/>
      <c r="U466" s="101"/>
    </row>
    <row r="467" spans="1:21" s="1" customFormat="1" ht="87.75" customHeight="1" x14ac:dyDescent="0.25">
      <c r="A467" s="134" t="s">
        <v>300</v>
      </c>
      <c r="B467" s="135"/>
      <c r="C467" s="103" t="s">
        <v>1088</v>
      </c>
      <c r="D467" s="104"/>
      <c r="E467" s="104"/>
      <c r="F467" s="11" t="s">
        <v>1813</v>
      </c>
      <c r="G467" s="143">
        <v>0.25</v>
      </c>
      <c r="H467" s="137"/>
      <c r="I467" s="8">
        <v>0.25</v>
      </c>
      <c r="J467" s="143">
        <v>2.46</v>
      </c>
      <c r="K467" s="137"/>
      <c r="L467" s="137"/>
      <c r="M467" s="137"/>
      <c r="N467" s="137"/>
      <c r="O467" s="137"/>
      <c r="P467" s="100">
        <v>2.71</v>
      </c>
      <c r="Q467" s="101"/>
      <c r="R467" s="101"/>
      <c r="S467" s="101"/>
      <c r="T467" s="101"/>
      <c r="U467" s="101"/>
    </row>
    <row r="468" spans="1:21" s="1" customFormat="1" ht="87.75" customHeight="1" x14ac:dyDescent="0.25">
      <c r="A468" s="134" t="s">
        <v>301</v>
      </c>
      <c r="B468" s="135"/>
      <c r="C468" s="103" t="s">
        <v>1089</v>
      </c>
      <c r="D468" s="104"/>
      <c r="E468" s="104"/>
      <c r="F468" s="11" t="s">
        <v>1813</v>
      </c>
      <c r="G468" s="143">
        <v>0.25</v>
      </c>
      <c r="H468" s="137"/>
      <c r="I468" s="8">
        <v>0.25</v>
      </c>
      <c r="J468" s="143">
        <v>2.77</v>
      </c>
      <c r="K468" s="137"/>
      <c r="L468" s="137"/>
      <c r="M468" s="137"/>
      <c r="N468" s="137"/>
      <c r="O468" s="137"/>
      <c r="P468" s="100">
        <v>3.02</v>
      </c>
      <c r="Q468" s="101"/>
      <c r="R468" s="101"/>
      <c r="S468" s="101"/>
      <c r="T468" s="101"/>
      <c r="U468" s="101"/>
    </row>
    <row r="469" spans="1:21" s="1" customFormat="1" ht="102" customHeight="1" x14ac:dyDescent="0.25">
      <c r="A469" s="134" t="s">
        <v>302</v>
      </c>
      <c r="B469" s="135"/>
      <c r="C469" s="103" t="s">
        <v>1090</v>
      </c>
      <c r="D469" s="104"/>
      <c r="E469" s="104"/>
      <c r="F469" s="11" t="s">
        <v>1813</v>
      </c>
      <c r="G469" s="143">
        <v>0.25</v>
      </c>
      <c r="H469" s="137"/>
      <c r="I469" s="8">
        <v>0.25</v>
      </c>
      <c r="J469" s="143">
        <v>1.68</v>
      </c>
      <c r="K469" s="137"/>
      <c r="L469" s="137"/>
      <c r="M469" s="137"/>
      <c r="N469" s="137"/>
      <c r="O469" s="137"/>
      <c r="P469" s="100">
        <v>1.93</v>
      </c>
      <c r="Q469" s="101"/>
      <c r="R469" s="101"/>
      <c r="S469" s="101"/>
      <c r="T469" s="101"/>
      <c r="U469" s="101"/>
    </row>
    <row r="470" spans="1:21" s="1" customFormat="1" ht="17.25" customHeight="1" x14ac:dyDescent="0.25">
      <c r="A470" s="124" t="s">
        <v>303</v>
      </c>
      <c r="B470" s="125"/>
      <c r="C470" s="105" t="s">
        <v>1060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102.75" customHeight="1" x14ac:dyDescent="0.25">
      <c r="A471" s="134" t="s">
        <v>304</v>
      </c>
      <c r="B471" s="135"/>
      <c r="C471" s="103" t="s">
        <v>1087</v>
      </c>
      <c r="D471" s="104"/>
      <c r="E471" s="104"/>
      <c r="F471" s="11" t="s">
        <v>1813</v>
      </c>
      <c r="G471" s="143">
        <v>0.25</v>
      </c>
      <c r="H471" s="137"/>
      <c r="I471" s="8">
        <v>0.25</v>
      </c>
      <c r="J471" s="143">
        <v>1.63</v>
      </c>
      <c r="K471" s="137"/>
      <c r="L471" s="137"/>
      <c r="M471" s="137"/>
      <c r="N471" s="137"/>
      <c r="O471" s="137"/>
      <c r="P471" s="100">
        <v>1.88</v>
      </c>
      <c r="Q471" s="101"/>
      <c r="R471" s="101"/>
      <c r="S471" s="101"/>
      <c r="T471" s="101"/>
      <c r="U471" s="101"/>
    </row>
    <row r="472" spans="1:21" s="1" customFormat="1" ht="103.5" customHeight="1" x14ac:dyDescent="0.25">
      <c r="A472" s="134" t="s">
        <v>305</v>
      </c>
      <c r="B472" s="135"/>
      <c r="C472" s="103" t="s">
        <v>1088</v>
      </c>
      <c r="D472" s="104"/>
      <c r="E472" s="104"/>
      <c r="F472" s="11" t="s">
        <v>1813</v>
      </c>
      <c r="G472" s="143">
        <v>0.25</v>
      </c>
      <c r="H472" s="137"/>
      <c r="I472" s="8">
        <v>0.25</v>
      </c>
      <c r="J472" s="143">
        <v>2.46</v>
      </c>
      <c r="K472" s="137"/>
      <c r="L472" s="137"/>
      <c r="M472" s="137"/>
      <c r="N472" s="137"/>
      <c r="O472" s="137"/>
      <c r="P472" s="100">
        <v>2.71</v>
      </c>
      <c r="Q472" s="101"/>
      <c r="R472" s="101"/>
      <c r="S472" s="101"/>
      <c r="T472" s="101"/>
      <c r="U472" s="101"/>
    </row>
    <row r="473" spans="1:21" s="1" customFormat="1" ht="102" customHeight="1" x14ac:dyDescent="0.25">
      <c r="A473" s="134" t="s">
        <v>306</v>
      </c>
      <c r="B473" s="135"/>
      <c r="C473" s="103" t="s">
        <v>1089</v>
      </c>
      <c r="D473" s="104"/>
      <c r="E473" s="104"/>
      <c r="F473" s="11" t="s">
        <v>1813</v>
      </c>
      <c r="G473" s="143">
        <v>0.25</v>
      </c>
      <c r="H473" s="137"/>
      <c r="I473" s="8">
        <v>0.25</v>
      </c>
      <c r="J473" s="143">
        <v>2.77</v>
      </c>
      <c r="K473" s="137"/>
      <c r="L473" s="137"/>
      <c r="M473" s="137"/>
      <c r="N473" s="137"/>
      <c r="O473" s="137"/>
      <c r="P473" s="100">
        <v>3.02</v>
      </c>
      <c r="Q473" s="101"/>
      <c r="R473" s="101"/>
      <c r="S473" s="101"/>
      <c r="T473" s="101"/>
      <c r="U473" s="101"/>
    </row>
    <row r="474" spans="1:21" s="1" customFormat="1" ht="101.25" customHeight="1" x14ac:dyDescent="0.25">
      <c r="A474" s="134" t="s">
        <v>307</v>
      </c>
      <c r="B474" s="135"/>
      <c r="C474" s="103" t="s">
        <v>1090</v>
      </c>
      <c r="D474" s="104"/>
      <c r="E474" s="104"/>
      <c r="F474" s="11" t="s">
        <v>1813</v>
      </c>
      <c r="G474" s="143">
        <v>0.25</v>
      </c>
      <c r="H474" s="137"/>
      <c r="I474" s="8">
        <v>0.25</v>
      </c>
      <c r="J474" s="143">
        <v>1.68</v>
      </c>
      <c r="K474" s="137"/>
      <c r="L474" s="137"/>
      <c r="M474" s="137"/>
      <c r="N474" s="137"/>
      <c r="O474" s="137"/>
      <c r="P474" s="100">
        <v>1.93</v>
      </c>
      <c r="Q474" s="101"/>
      <c r="R474" s="101"/>
      <c r="S474" s="101"/>
      <c r="T474" s="101"/>
      <c r="U474" s="101"/>
    </row>
    <row r="475" spans="1:21" s="1" customFormat="1" ht="30" customHeight="1" x14ac:dyDescent="0.25">
      <c r="A475" s="134" t="s">
        <v>308</v>
      </c>
      <c r="B475" s="135"/>
      <c r="C475" s="103" t="s">
        <v>1065</v>
      </c>
      <c r="D475" s="104"/>
      <c r="E475" s="104"/>
      <c r="F475" s="11" t="s">
        <v>1813</v>
      </c>
      <c r="G475" s="143">
        <v>0.5</v>
      </c>
      <c r="H475" s="137"/>
      <c r="I475" s="8">
        <v>0.5</v>
      </c>
      <c r="J475" s="137"/>
      <c r="K475" s="137"/>
      <c r="L475" s="137"/>
      <c r="M475" s="137"/>
      <c r="N475" s="137"/>
      <c r="O475" s="137"/>
      <c r="P475" s="100">
        <v>0.5</v>
      </c>
      <c r="Q475" s="101"/>
      <c r="R475" s="101"/>
      <c r="S475" s="101"/>
      <c r="T475" s="101"/>
      <c r="U475" s="101"/>
    </row>
    <row r="476" spans="1:21" s="15" customFormat="1" ht="16.5" customHeight="1" x14ac:dyDescent="0.2">
      <c r="A476" s="124"/>
      <c r="B476" s="125"/>
      <c r="C476" s="105" t="s">
        <v>1856</v>
      </c>
      <c r="D476" s="106"/>
      <c r="E476" s="106"/>
      <c r="F476" s="18"/>
      <c r="G476" s="144">
        <f>G471+G472+G473+G474+G475</f>
        <v>1.5</v>
      </c>
      <c r="H476" s="123"/>
      <c r="I476" s="13">
        <f>I471+I472+I473+I474+I475</f>
        <v>1.5</v>
      </c>
      <c r="J476" s="144">
        <f>J471+J472+J473+J474+J475</f>
        <v>8.5399999999999991</v>
      </c>
      <c r="K476" s="123"/>
      <c r="L476" s="123"/>
      <c r="M476" s="123"/>
      <c r="N476" s="123"/>
      <c r="O476" s="123"/>
      <c r="P476" s="100">
        <f>P471+P472+P473+P474+P475</f>
        <v>10.039999999999999</v>
      </c>
      <c r="Q476" s="101"/>
      <c r="R476" s="101"/>
      <c r="S476" s="101"/>
      <c r="T476" s="101"/>
      <c r="U476" s="101"/>
    </row>
    <row r="477" spans="1:21" s="1" customFormat="1" ht="18.75" customHeight="1" x14ac:dyDescent="0.25">
      <c r="A477" s="124" t="s">
        <v>15</v>
      </c>
      <c r="B477" s="125"/>
      <c r="C477" s="105" t="s">
        <v>1091</v>
      </c>
      <c r="D477" s="106"/>
      <c r="E477" s="106"/>
      <c r="F477" s="9"/>
      <c r="G477" s="137"/>
      <c r="H477" s="137"/>
      <c r="I477" s="10"/>
      <c r="J477" s="137"/>
      <c r="K477" s="137"/>
      <c r="L477" s="137"/>
      <c r="M477" s="137"/>
      <c r="N477" s="137"/>
      <c r="O477" s="137"/>
      <c r="P477" s="101"/>
      <c r="Q477" s="101"/>
      <c r="R477" s="101"/>
      <c r="S477" s="101"/>
      <c r="T477" s="101"/>
      <c r="U477" s="101"/>
    </row>
    <row r="478" spans="1:21" s="1" customFormat="1" ht="18.75" customHeight="1" x14ac:dyDescent="0.25">
      <c r="A478" s="124" t="s">
        <v>16</v>
      </c>
      <c r="B478" s="125"/>
      <c r="C478" s="105" t="s">
        <v>1020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21" customHeight="1" x14ac:dyDescent="0.25">
      <c r="A479" s="134" t="s">
        <v>309</v>
      </c>
      <c r="B479" s="135"/>
      <c r="C479" s="103" t="s">
        <v>1871</v>
      </c>
      <c r="D479" s="104"/>
      <c r="E479" s="104"/>
      <c r="F479" s="11" t="s">
        <v>1814</v>
      </c>
      <c r="G479" s="143">
        <v>0.21</v>
      </c>
      <c r="H479" s="137"/>
      <c r="I479" s="8">
        <v>0.21</v>
      </c>
      <c r="J479" s="143">
        <v>0.01</v>
      </c>
      <c r="K479" s="137"/>
      <c r="L479" s="137"/>
      <c r="M479" s="137"/>
      <c r="N479" s="137"/>
      <c r="O479" s="137"/>
      <c r="P479" s="100">
        <v>0.22</v>
      </c>
      <c r="Q479" s="101"/>
      <c r="R479" s="101"/>
      <c r="S479" s="101"/>
      <c r="T479" s="101"/>
      <c r="U479" s="101"/>
    </row>
    <row r="480" spans="1:21" s="1" customFormat="1" ht="87.75" customHeight="1" x14ac:dyDescent="0.25">
      <c r="A480" s="134" t="s">
        <v>310</v>
      </c>
      <c r="B480" s="135"/>
      <c r="C480" s="103" t="s">
        <v>1092</v>
      </c>
      <c r="D480" s="104"/>
      <c r="E480" s="104"/>
      <c r="F480" s="11" t="s">
        <v>1815</v>
      </c>
      <c r="G480" s="143">
        <v>0.21</v>
      </c>
      <c r="H480" s="137"/>
      <c r="I480" s="8">
        <v>0.21</v>
      </c>
      <c r="J480" s="143">
        <v>0.69</v>
      </c>
      <c r="K480" s="137"/>
      <c r="L480" s="137"/>
      <c r="M480" s="137"/>
      <c r="N480" s="137"/>
      <c r="O480" s="137"/>
      <c r="P480" s="100">
        <v>0.9</v>
      </c>
      <c r="Q480" s="101"/>
      <c r="R480" s="101"/>
      <c r="S480" s="101"/>
      <c r="T480" s="101"/>
      <c r="U480" s="101"/>
    </row>
    <row r="481" spans="1:21" s="15" customFormat="1" ht="15.75" customHeight="1" x14ac:dyDescent="0.2">
      <c r="A481" s="124"/>
      <c r="B481" s="125"/>
      <c r="C481" s="105" t="s">
        <v>1856</v>
      </c>
      <c r="D481" s="106"/>
      <c r="E481" s="106"/>
      <c r="F481" s="18"/>
      <c r="G481" s="144">
        <f>G479+G480</f>
        <v>0.42</v>
      </c>
      <c r="H481" s="123"/>
      <c r="I481" s="13">
        <f>I479+I480</f>
        <v>0.42</v>
      </c>
      <c r="J481" s="144">
        <f>J479+J480</f>
        <v>0.7</v>
      </c>
      <c r="K481" s="123"/>
      <c r="L481" s="123"/>
      <c r="M481" s="123"/>
      <c r="N481" s="123"/>
      <c r="O481" s="123"/>
      <c r="P481" s="100">
        <f>P479+P480</f>
        <v>1.1200000000000001</v>
      </c>
      <c r="Q481" s="101"/>
      <c r="R481" s="101"/>
      <c r="S481" s="101"/>
      <c r="T481" s="101"/>
      <c r="U481" s="101"/>
    </row>
    <row r="482" spans="1:21" s="1" customFormat="1" ht="27" customHeight="1" x14ac:dyDescent="0.25">
      <c r="A482" s="124" t="s">
        <v>17</v>
      </c>
      <c r="B482" s="125"/>
      <c r="C482" s="105" t="s">
        <v>1093</v>
      </c>
      <c r="D482" s="106"/>
      <c r="E482" s="106"/>
      <c r="F482" s="9"/>
      <c r="G482" s="137"/>
      <c r="H482" s="137"/>
      <c r="I482" s="10"/>
      <c r="J482" s="137"/>
      <c r="K482" s="137"/>
      <c r="L482" s="137"/>
      <c r="M482" s="137"/>
      <c r="N482" s="137"/>
      <c r="O482" s="137"/>
      <c r="P482" s="101"/>
      <c r="Q482" s="101"/>
      <c r="R482" s="101"/>
      <c r="S482" s="101"/>
      <c r="T482" s="101"/>
      <c r="U482" s="101"/>
    </row>
    <row r="483" spans="1:21" s="1" customFormat="1" ht="51" customHeight="1" x14ac:dyDescent="0.25">
      <c r="A483" s="134" t="s">
        <v>311</v>
      </c>
      <c r="B483" s="135"/>
      <c r="C483" s="103" t="s">
        <v>1032</v>
      </c>
      <c r="D483" s="104"/>
      <c r="E483" s="104"/>
      <c r="F483" s="11" t="s">
        <v>1813</v>
      </c>
      <c r="G483" s="143">
        <v>0.78</v>
      </c>
      <c r="H483" s="137"/>
      <c r="I483" s="8">
        <v>0.78</v>
      </c>
      <c r="J483" s="143">
        <v>0.27</v>
      </c>
      <c r="K483" s="137"/>
      <c r="L483" s="137"/>
      <c r="M483" s="137"/>
      <c r="N483" s="137"/>
      <c r="O483" s="137"/>
      <c r="P483" s="100">
        <v>1.05</v>
      </c>
      <c r="Q483" s="101"/>
      <c r="R483" s="101"/>
      <c r="S483" s="101"/>
      <c r="T483" s="101"/>
      <c r="U483" s="101"/>
    </row>
    <row r="484" spans="1:21" s="1" customFormat="1" ht="28.5" customHeight="1" x14ac:dyDescent="0.25">
      <c r="A484" s="134" t="s">
        <v>312</v>
      </c>
      <c r="B484" s="135"/>
      <c r="C484" s="103" t="s">
        <v>926</v>
      </c>
      <c r="D484" s="104"/>
      <c r="E484" s="104"/>
      <c r="F484" s="11" t="s">
        <v>1816</v>
      </c>
      <c r="G484" s="143">
        <v>0.02</v>
      </c>
      <c r="H484" s="137"/>
      <c r="I484" s="8">
        <v>0.02</v>
      </c>
      <c r="J484" s="143">
        <v>0.15</v>
      </c>
      <c r="K484" s="137"/>
      <c r="L484" s="137"/>
      <c r="M484" s="137"/>
      <c r="N484" s="137"/>
      <c r="O484" s="137"/>
      <c r="P484" s="100">
        <v>0.17</v>
      </c>
      <c r="Q484" s="101"/>
      <c r="R484" s="101"/>
      <c r="S484" s="101"/>
      <c r="T484" s="101"/>
      <c r="U484" s="101"/>
    </row>
    <row r="485" spans="1:21" s="15" customFormat="1" ht="18" customHeight="1" x14ac:dyDescent="0.2">
      <c r="A485" s="124"/>
      <c r="B485" s="125"/>
      <c r="C485" s="105" t="s">
        <v>1856</v>
      </c>
      <c r="D485" s="106"/>
      <c r="E485" s="106"/>
      <c r="F485" s="18"/>
      <c r="G485" s="144">
        <f>G483+G484</f>
        <v>0.8</v>
      </c>
      <c r="H485" s="123"/>
      <c r="I485" s="13">
        <f>I483+I484</f>
        <v>0.8</v>
      </c>
      <c r="J485" s="144">
        <f>J483+J484</f>
        <v>0.42000000000000004</v>
      </c>
      <c r="K485" s="123"/>
      <c r="L485" s="123"/>
      <c r="M485" s="123"/>
      <c r="N485" s="123"/>
      <c r="O485" s="123"/>
      <c r="P485" s="100">
        <f>P483+P484</f>
        <v>1.22</v>
      </c>
      <c r="Q485" s="101"/>
      <c r="R485" s="101"/>
      <c r="S485" s="101"/>
      <c r="T485" s="101"/>
      <c r="U485" s="101"/>
    </row>
    <row r="486" spans="1:21" s="1" customFormat="1" ht="26.25" customHeight="1" x14ac:dyDescent="0.25">
      <c r="A486" s="124" t="s">
        <v>18</v>
      </c>
      <c r="B486" s="125"/>
      <c r="C486" s="105" t="s">
        <v>1094</v>
      </c>
      <c r="D486" s="106"/>
      <c r="E486" s="106"/>
      <c r="F486" s="9"/>
      <c r="G486" s="137"/>
      <c r="H486" s="137"/>
      <c r="I486" s="10"/>
      <c r="J486" s="137"/>
      <c r="K486" s="137"/>
      <c r="L486" s="137"/>
      <c r="M486" s="137"/>
      <c r="N486" s="137"/>
      <c r="O486" s="137"/>
      <c r="P486" s="101"/>
      <c r="Q486" s="101"/>
      <c r="R486" s="101"/>
      <c r="S486" s="101"/>
      <c r="T486" s="101"/>
      <c r="U486" s="101"/>
    </row>
    <row r="487" spans="1:21" s="1" customFormat="1" ht="29.25" customHeight="1" x14ac:dyDescent="0.25">
      <c r="A487" s="134" t="s">
        <v>313</v>
      </c>
      <c r="B487" s="135"/>
      <c r="C487" s="103" t="s">
        <v>1095</v>
      </c>
      <c r="D487" s="104"/>
      <c r="E487" s="104"/>
      <c r="F487" s="11" t="s">
        <v>1813</v>
      </c>
      <c r="G487" s="143">
        <v>0.63</v>
      </c>
      <c r="H487" s="137"/>
      <c r="I487" s="8">
        <v>0.63</v>
      </c>
      <c r="J487" s="143">
        <v>0.31</v>
      </c>
      <c r="K487" s="137"/>
      <c r="L487" s="137"/>
      <c r="M487" s="137"/>
      <c r="N487" s="137"/>
      <c r="O487" s="137"/>
      <c r="P487" s="100">
        <v>0.94</v>
      </c>
      <c r="Q487" s="101"/>
      <c r="R487" s="101"/>
      <c r="S487" s="101"/>
      <c r="T487" s="101"/>
      <c r="U487" s="101"/>
    </row>
    <row r="488" spans="1:21" s="1" customFormat="1" ht="24.75" customHeight="1" x14ac:dyDescent="0.25">
      <c r="A488" s="124" t="s">
        <v>19</v>
      </c>
      <c r="B488" s="125"/>
      <c r="C488" s="105" t="s">
        <v>1096</v>
      </c>
      <c r="D488" s="106"/>
      <c r="E488" s="106"/>
      <c r="F488" s="9"/>
      <c r="G488" s="137"/>
      <c r="H488" s="137"/>
      <c r="I488" s="10"/>
      <c r="J488" s="137"/>
      <c r="K488" s="137"/>
      <c r="L488" s="137"/>
      <c r="M488" s="137"/>
      <c r="N488" s="137"/>
      <c r="O488" s="137"/>
      <c r="P488" s="101"/>
      <c r="Q488" s="101"/>
      <c r="R488" s="101"/>
      <c r="S488" s="101"/>
      <c r="T488" s="101"/>
      <c r="U488" s="101"/>
    </row>
    <row r="489" spans="1:21" s="1" customFormat="1" ht="65.25" customHeight="1" x14ac:dyDescent="0.25">
      <c r="A489" s="134" t="s">
        <v>314</v>
      </c>
      <c r="B489" s="135"/>
      <c r="C489" s="103" t="s">
        <v>1097</v>
      </c>
      <c r="D489" s="104"/>
      <c r="E489" s="104"/>
      <c r="F489" s="11" t="s">
        <v>1813</v>
      </c>
      <c r="G489" s="143">
        <v>0.73</v>
      </c>
      <c r="H489" s="137"/>
      <c r="I489" s="8">
        <v>0.73</v>
      </c>
      <c r="J489" s="143">
        <v>1.44</v>
      </c>
      <c r="K489" s="137"/>
      <c r="L489" s="137"/>
      <c r="M489" s="137"/>
      <c r="N489" s="137"/>
      <c r="O489" s="137"/>
      <c r="P489" s="100">
        <v>2.17</v>
      </c>
      <c r="Q489" s="101"/>
      <c r="R489" s="101"/>
      <c r="S489" s="101"/>
      <c r="T489" s="101"/>
      <c r="U489" s="101"/>
    </row>
    <row r="490" spans="1:21" s="1" customFormat="1" ht="37.5" customHeight="1" x14ac:dyDescent="0.25">
      <c r="A490" s="124" t="s">
        <v>20</v>
      </c>
      <c r="B490" s="125"/>
      <c r="C490" s="105" t="s">
        <v>1098</v>
      </c>
      <c r="D490" s="106"/>
      <c r="E490" s="106"/>
      <c r="F490" s="9"/>
      <c r="G490" s="137"/>
      <c r="H490" s="137"/>
      <c r="I490" s="10"/>
      <c r="J490" s="137"/>
      <c r="K490" s="137"/>
      <c r="L490" s="137"/>
      <c r="M490" s="137"/>
      <c r="N490" s="137"/>
      <c r="O490" s="137"/>
      <c r="P490" s="101"/>
      <c r="Q490" s="101"/>
      <c r="R490" s="101"/>
      <c r="S490" s="101"/>
      <c r="T490" s="101"/>
      <c r="U490" s="101"/>
    </row>
    <row r="491" spans="1:21" s="1" customFormat="1" ht="64.5" customHeight="1" x14ac:dyDescent="0.25">
      <c r="A491" s="134" t="s">
        <v>315</v>
      </c>
      <c r="B491" s="135"/>
      <c r="C491" s="103" t="s">
        <v>1099</v>
      </c>
      <c r="D491" s="104"/>
      <c r="E491" s="104"/>
      <c r="F491" s="11" t="s">
        <v>1813</v>
      </c>
      <c r="G491" s="143">
        <v>0.94</v>
      </c>
      <c r="H491" s="137"/>
      <c r="I491" s="8">
        <v>0.94</v>
      </c>
      <c r="J491" s="143">
        <v>10.98</v>
      </c>
      <c r="K491" s="137"/>
      <c r="L491" s="137"/>
      <c r="M491" s="137"/>
      <c r="N491" s="137"/>
      <c r="O491" s="137"/>
      <c r="P491" s="100">
        <f>I491+J491</f>
        <v>11.92</v>
      </c>
      <c r="Q491" s="101"/>
      <c r="R491" s="101"/>
      <c r="S491" s="101"/>
      <c r="T491" s="101"/>
      <c r="U491" s="101"/>
    </row>
    <row r="492" spans="1:21" s="1" customFormat="1" ht="28.5" customHeight="1" x14ac:dyDescent="0.25">
      <c r="A492" s="124" t="s">
        <v>21</v>
      </c>
      <c r="B492" s="125"/>
      <c r="C492" s="105" t="s">
        <v>1100</v>
      </c>
      <c r="D492" s="106"/>
      <c r="E492" s="106"/>
      <c r="F492" s="9"/>
      <c r="G492" s="137"/>
      <c r="H492" s="137"/>
      <c r="I492" s="10"/>
      <c r="J492" s="137"/>
      <c r="K492" s="137"/>
      <c r="L492" s="137"/>
      <c r="M492" s="137"/>
      <c r="N492" s="137"/>
      <c r="O492" s="137"/>
      <c r="P492" s="101"/>
      <c r="Q492" s="101"/>
      <c r="R492" s="101"/>
      <c r="S492" s="101"/>
      <c r="T492" s="101"/>
      <c r="U492" s="101"/>
    </row>
    <row r="493" spans="1:21" s="1" customFormat="1" ht="51" customHeight="1" x14ac:dyDescent="0.25">
      <c r="A493" s="134" t="s">
        <v>316</v>
      </c>
      <c r="B493" s="135"/>
      <c r="C493" s="103" t="s">
        <v>1101</v>
      </c>
      <c r="D493" s="104"/>
      <c r="E493" s="104"/>
      <c r="F493" s="11" t="s">
        <v>1813</v>
      </c>
      <c r="G493" s="143">
        <v>0.53</v>
      </c>
      <c r="H493" s="137"/>
      <c r="I493" s="8">
        <v>0.53</v>
      </c>
      <c r="J493" s="143">
        <v>7.15</v>
      </c>
      <c r="K493" s="137"/>
      <c r="L493" s="137"/>
      <c r="M493" s="137"/>
      <c r="N493" s="137"/>
      <c r="O493" s="137"/>
      <c r="P493" s="100">
        <v>7.68</v>
      </c>
      <c r="Q493" s="101"/>
      <c r="R493" s="101"/>
      <c r="S493" s="101"/>
      <c r="T493" s="101"/>
      <c r="U493" s="101"/>
    </row>
    <row r="494" spans="1:21" s="1" customFormat="1" ht="24" customHeight="1" x14ac:dyDescent="0.25">
      <c r="A494" s="165">
        <v>4</v>
      </c>
      <c r="B494" s="166"/>
      <c r="C494" s="129" t="s">
        <v>1102</v>
      </c>
      <c r="D494" s="130"/>
      <c r="E494" s="130"/>
      <c r="F494" s="4"/>
      <c r="G494" s="136"/>
      <c r="H494" s="136"/>
      <c r="I494" s="5"/>
      <c r="J494" s="136"/>
      <c r="K494" s="136"/>
      <c r="L494" s="136"/>
      <c r="M494" s="136"/>
      <c r="N494" s="136"/>
      <c r="O494" s="136"/>
      <c r="P494" s="126"/>
      <c r="Q494" s="126"/>
      <c r="R494" s="126"/>
      <c r="S494" s="126"/>
      <c r="T494" s="126"/>
      <c r="U494" s="126"/>
    </row>
    <row r="495" spans="1:21" s="1" customFormat="1" ht="17.25" customHeight="1" x14ac:dyDescent="0.25">
      <c r="A495" s="124" t="s">
        <v>28</v>
      </c>
      <c r="B495" s="125"/>
      <c r="C495" s="105" t="s">
        <v>1103</v>
      </c>
      <c r="D495" s="106"/>
      <c r="E495" s="106"/>
      <c r="F495" s="9"/>
      <c r="G495" s="137"/>
      <c r="H495" s="137"/>
      <c r="I495" s="10"/>
      <c r="J495" s="137"/>
      <c r="K495" s="137"/>
      <c r="L495" s="137"/>
      <c r="M495" s="137"/>
      <c r="N495" s="137"/>
      <c r="O495" s="137"/>
      <c r="P495" s="101"/>
      <c r="Q495" s="101"/>
      <c r="R495" s="101"/>
      <c r="S495" s="101"/>
      <c r="T495" s="101"/>
      <c r="U495" s="101"/>
    </row>
    <row r="496" spans="1:21" s="1" customFormat="1" ht="21" customHeight="1" x14ac:dyDescent="0.25">
      <c r="A496" s="134" t="s">
        <v>71</v>
      </c>
      <c r="B496" s="135"/>
      <c r="C496" s="103" t="s">
        <v>1871</v>
      </c>
      <c r="D496" s="104"/>
      <c r="E496" s="104"/>
      <c r="F496" s="11" t="s">
        <v>1814</v>
      </c>
      <c r="G496" s="143">
        <v>0.21</v>
      </c>
      <c r="H496" s="137"/>
      <c r="I496" s="8">
        <v>0.21</v>
      </c>
      <c r="J496" s="143">
        <v>0.01</v>
      </c>
      <c r="K496" s="137"/>
      <c r="L496" s="137"/>
      <c r="M496" s="137"/>
      <c r="N496" s="137"/>
      <c r="O496" s="137"/>
      <c r="P496" s="100">
        <v>0.22</v>
      </c>
      <c r="Q496" s="101"/>
      <c r="R496" s="101"/>
      <c r="S496" s="101"/>
      <c r="T496" s="101"/>
      <c r="U496" s="101"/>
    </row>
    <row r="497" spans="1:21" s="1" customFormat="1" ht="17.25" customHeight="1" x14ac:dyDescent="0.25">
      <c r="A497" s="134" t="s">
        <v>72</v>
      </c>
      <c r="B497" s="135"/>
      <c r="C497" s="103" t="s">
        <v>829</v>
      </c>
      <c r="D497" s="104"/>
      <c r="E497" s="104"/>
      <c r="F497" s="11" t="s">
        <v>1815</v>
      </c>
      <c r="G497" s="143">
        <v>0.46</v>
      </c>
      <c r="H497" s="137"/>
      <c r="I497" s="8">
        <v>0.46</v>
      </c>
      <c r="J497" s="143">
        <v>0.84</v>
      </c>
      <c r="K497" s="137"/>
      <c r="L497" s="137"/>
      <c r="M497" s="137"/>
      <c r="N497" s="137"/>
      <c r="O497" s="137"/>
      <c r="P497" s="100">
        <v>1.3</v>
      </c>
      <c r="Q497" s="101"/>
      <c r="R497" s="101"/>
      <c r="S497" s="101"/>
      <c r="T497" s="101"/>
      <c r="U497" s="101"/>
    </row>
    <row r="498" spans="1:21" s="1" customFormat="1" ht="42.75" customHeight="1" x14ac:dyDescent="0.25">
      <c r="A498" s="134" t="s">
        <v>317</v>
      </c>
      <c r="B498" s="135"/>
      <c r="C498" s="103" t="s">
        <v>1104</v>
      </c>
      <c r="D498" s="104"/>
      <c r="E498" s="104"/>
      <c r="F498" s="11" t="s">
        <v>1815</v>
      </c>
      <c r="G498" s="143">
        <v>0.42</v>
      </c>
      <c r="H498" s="137"/>
      <c r="I498" s="8">
        <v>0.42</v>
      </c>
      <c r="J498" s="143">
        <v>0.22</v>
      </c>
      <c r="K498" s="137"/>
      <c r="L498" s="137"/>
      <c r="M498" s="137"/>
      <c r="N498" s="137"/>
      <c r="O498" s="137"/>
      <c r="P498" s="100">
        <v>0.64</v>
      </c>
      <c r="Q498" s="101"/>
      <c r="R498" s="101"/>
      <c r="S498" s="101"/>
      <c r="T498" s="101"/>
      <c r="U498" s="101"/>
    </row>
    <row r="499" spans="1:21" s="1" customFormat="1" ht="63" customHeight="1" x14ac:dyDescent="0.25">
      <c r="A499" s="134" t="s">
        <v>318</v>
      </c>
      <c r="B499" s="135"/>
      <c r="C499" s="103" t="s">
        <v>1105</v>
      </c>
      <c r="D499" s="104"/>
      <c r="E499" s="104"/>
      <c r="F499" s="11" t="s">
        <v>1813</v>
      </c>
      <c r="G499" s="143">
        <v>0.4</v>
      </c>
      <c r="H499" s="137"/>
      <c r="I499" s="8">
        <v>0.4</v>
      </c>
      <c r="J499" s="143">
        <v>0.47</v>
      </c>
      <c r="K499" s="137"/>
      <c r="L499" s="137"/>
      <c r="M499" s="137"/>
      <c r="N499" s="137"/>
      <c r="O499" s="137"/>
      <c r="P499" s="100">
        <v>0.87</v>
      </c>
      <c r="Q499" s="101"/>
      <c r="R499" s="101"/>
      <c r="S499" s="101"/>
      <c r="T499" s="101"/>
      <c r="U499" s="101"/>
    </row>
    <row r="500" spans="1:21" s="15" customFormat="1" ht="15.75" customHeight="1" x14ac:dyDescent="0.2">
      <c r="A500" s="124"/>
      <c r="B500" s="125"/>
      <c r="C500" s="105" t="s">
        <v>1856</v>
      </c>
      <c r="D500" s="106"/>
      <c r="E500" s="106"/>
      <c r="F500" s="18"/>
      <c r="G500" s="144">
        <f>G496+G497+G498+G499</f>
        <v>1.4900000000000002</v>
      </c>
      <c r="H500" s="123"/>
      <c r="I500" s="13">
        <f>I496+I497+I498+I499</f>
        <v>1.4900000000000002</v>
      </c>
      <c r="J500" s="144">
        <f>J496+J497+J498+J499</f>
        <v>1.54</v>
      </c>
      <c r="K500" s="123"/>
      <c r="L500" s="123"/>
      <c r="M500" s="123"/>
      <c r="N500" s="123"/>
      <c r="O500" s="123"/>
      <c r="P500" s="100">
        <f>P496+P497+P498+P499</f>
        <v>3.0300000000000002</v>
      </c>
      <c r="Q500" s="101"/>
      <c r="R500" s="101"/>
      <c r="S500" s="101"/>
      <c r="T500" s="101"/>
      <c r="U500" s="101"/>
    </row>
    <row r="501" spans="1:21" s="1" customFormat="1" ht="17.25" customHeight="1" x14ac:dyDescent="0.25">
      <c r="A501" s="124" t="s">
        <v>29</v>
      </c>
      <c r="B501" s="125"/>
      <c r="C501" s="105" t="s">
        <v>1106</v>
      </c>
      <c r="D501" s="106"/>
      <c r="E501" s="106"/>
      <c r="F501" s="9"/>
      <c r="G501" s="137"/>
      <c r="H501" s="137"/>
      <c r="I501" s="10"/>
      <c r="J501" s="137"/>
      <c r="K501" s="137"/>
      <c r="L501" s="137"/>
      <c r="M501" s="137"/>
      <c r="N501" s="137"/>
      <c r="O501" s="137"/>
      <c r="P501" s="101"/>
      <c r="Q501" s="101"/>
      <c r="R501" s="101"/>
      <c r="S501" s="101"/>
      <c r="T501" s="101"/>
      <c r="U501" s="101"/>
    </row>
    <row r="502" spans="1:21" s="1" customFormat="1" ht="51.75" customHeight="1" x14ac:dyDescent="0.25">
      <c r="A502" s="134" t="s">
        <v>73</v>
      </c>
      <c r="B502" s="135"/>
      <c r="C502" s="103" t="s">
        <v>1107</v>
      </c>
      <c r="D502" s="104"/>
      <c r="E502" s="104"/>
      <c r="F502" s="11" t="s">
        <v>1813</v>
      </c>
      <c r="G502" s="143">
        <v>1.49</v>
      </c>
      <c r="H502" s="137"/>
      <c r="I502" s="8">
        <v>1.49</v>
      </c>
      <c r="J502" s="143">
        <v>0.75</v>
      </c>
      <c r="K502" s="137"/>
      <c r="L502" s="137"/>
      <c r="M502" s="137"/>
      <c r="N502" s="137"/>
      <c r="O502" s="137"/>
      <c r="P502" s="100">
        <v>2.2400000000000002</v>
      </c>
      <c r="Q502" s="101"/>
      <c r="R502" s="101"/>
      <c r="S502" s="101"/>
      <c r="T502" s="101"/>
      <c r="U502" s="101"/>
    </row>
    <row r="503" spans="1:21" s="1" customFormat="1" ht="51" customHeight="1" x14ac:dyDescent="0.25">
      <c r="A503" s="134" t="s">
        <v>74</v>
      </c>
      <c r="B503" s="135"/>
      <c r="C503" s="103" t="s">
        <v>1108</v>
      </c>
      <c r="D503" s="104"/>
      <c r="E503" s="104"/>
      <c r="F503" s="11" t="s">
        <v>1813</v>
      </c>
      <c r="G503" s="143">
        <v>0.52</v>
      </c>
      <c r="H503" s="137"/>
      <c r="I503" s="8">
        <v>0.52</v>
      </c>
      <c r="J503" s="143">
        <v>17.39</v>
      </c>
      <c r="K503" s="137"/>
      <c r="L503" s="137"/>
      <c r="M503" s="137"/>
      <c r="N503" s="137"/>
      <c r="O503" s="137"/>
      <c r="P503" s="100">
        <v>17.91</v>
      </c>
      <c r="Q503" s="101"/>
      <c r="R503" s="101"/>
      <c r="S503" s="101"/>
      <c r="T503" s="101"/>
      <c r="U503" s="101"/>
    </row>
    <row r="504" spans="1:21" s="1" customFormat="1" ht="129.75" customHeight="1" x14ac:dyDescent="0.25">
      <c r="A504" s="134" t="s">
        <v>319</v>
      </c>
      <c r="B504" s="135"/>
      <c r="C504" s="103" t="s">
        <v>1109</v>
      </c>
      <c r="D504" s="104"/>
      <c r="E504" s="104"/>
      <c r="F504" s="11" t="s">
        <v>1813</v>
      </c>
      <c r="G504" s="143">
        <v>0.88</v>
      </c>
      <c r="H504" s="137"/>
      <c r="I504" s="8">
        <v>0.88</v>
      </c>
      <c r="J504" s="143">
        <v>15.75</v>
      </c>
      <c r="K504" s="137"/>
      <c r="L504" s="137"/>
      <c r="M504" s="137"/>
      <c r="N504" s="137"/>
      <c r="O504" s="137"/>
      <c r="P504" s="100">
        <v>16.63</v>
      </c>
      <c r="Q504" s="101"/>
      <c r="R504" s="101"/>
      <c r="S504" s="101"/>
      <c r="T504" s="101"/>
      <c r="U504" s="101"/>
    </row>
    <row r="505" spans="1:21" s="1" customFormat="1" ht="24.75" customHeight="1" x14ac:dyDescent="0.25">
      <c r="A505" s="165">
        <v>5</v>
      </c>
      <c r="B505" s="166"/>
      <c r="C505" s="129" t="s">
        <v>1110</v>
      </c>
      <c r="D505" s="130"/>
      <c r="E505" s="130"/>
      <c r="F505" s="4"/>
      <c r="G505" s="136"/>
      <c r="H505" s="136"/>
      <c r="I505" s="5"/>
      <c r="J505" s="136"/>
      <c r="K505" s="136"/>
      <c r="L505" s="136"/>
      <c r="M505" s="136"/>
      <c r="N505" s="136"/>
      <c r="O505" s="136"/>
      <c r="P505" s="126"/>
      <c r="Q505" s="126"/>
      <c r="R505" s="126"/>
      <c r="S505" s="126"/>
      <c r="T505" s="126"/>
      <c r="U505" s="126"/>
    </row>
    <row r="506" spans="1:21" s="1" customFormat="1" ht="17.25" customHeight="1" x14ac:dyDescent="0.25">
      <c r="A506" s="124" t="s">
        <v>31</v>
      </c>
      <c r="B506" s="125"/>
      <c r="C506" s="105" t="s">
        <v>1111</v>
      </c>
      <c r="D506" s="106"/>
      <c r="E506" s="106"/>
      <c r="F506" s="9"/>
      <c r="G506" s="137"/>
      <c r="H506" s="137"/>
      <c r="I506" s="10"/>
      <c r="J506" s="137"/>
      <c r="K506" s="137"/>
      <c r="L506" s="137"/>
      <c r="M506" s="137"/>
      <c r="N506" s="137"/>
      <c r="O506" s="137"/>
      <c r="P506" s="101"/>
      <c r="Q506" s="101"/>
      <c r="R506" s="101"/>
      <c r="S506" s="101"/>
      <c r="T506" s="101"/>
      <c r="U506" s="101"/>
    </row>
    <row r="507" spans="1:21" s="1" customFormat="1" ht="78.75" customHeight="1" x14ac:dyDescent="0.25">
      <c r="A507" s="134" t="s">
        <v>320</v>
      </c>
      <c r="B507" s="135"/>
      <c r="C507" s="103" t="s">
        <v>827</v>
      </c>
      <c r="D507" s="104"/>
      <c r="E507" s="104"/>
      <c r="F507" s="11" t="s">
        <v>1813</v>
      </c>
      <c r="G507" s="143">
        <v>1.75</v>
      </c>
      <c r="H507" s="137"/>
      <c r="I507" s="8">
        <v>1.75</v>
      </c>
      <c r="J507" s="143">
        <v>0.37</v>
      </c>
      <c r="K507" s="137"/>
      <c r="L507" s="137"/>
      <c r="M507" s="137"/>
      <c r="N507" s="137"/>
      <c r="O507" s="137"/>
      <c r="P507" s="100">
        <v>2.12</v>
      </c>
      <c r="Q507" s="101"/>
      <c r="R507" s="101"/>
      <c r="S507" s="101"/>
      <c r="T507" s="101"/>
      <c r="U507" s="101"/>
    </row>
    <row r="508" spans="1:21" s="1" customFormat="1" ht="54" customHeight="1" x14ac:dyDescent="0.25">
      <c r="A508" s="134" t="s">
        <v>321</v>
      </c>
      <c r="B508" s="135"/>
      <c r="C508" s="103" t="s">
        <v>1112</v>
      </c>
      <c r="D508" s="104"/>
      <c r="E508" s="104"/>
      <c r="F508" s="11" t="s">
        <v>1813</v>
      </c>
      <c r="G508" s="143">
        <v>1.5</v>
      </c>
      <c r="H508" s="137"/>
      <c r="I508" s="8">
        <v>1.5</v>
      </c>
      <c r="J508" s="143">
        <v>0.16</v>
      </c>
      <c r="K508" s="137"/>
      <c r="L508" s="137"/>
      <c r="M508" s="137"/>
      <c r="N508" s="137"/>
      <c r="O508" s="137"/>
      <c r="P508" s="100">
        <v>1.66</v>
      </c>
      <c r="Q508" s="101"/>
      <c r="R508" s="101"/>
      <c r="S508" s="101"/>
      <c r="T508" s="101"/>
      <c r="U508" s="101"/>
    </row>
    <row r="509" spans="1:21" s="1" customFormat="1" ht="78" customHeight="1" x14ac:dyDescent="0.25">
      <c r="A509" s="134" t="s">
        <v>322</v>
      </c>
      <c r="B509" s="135"/>
      <c r="C509" s="103" t="s">
        <v>1113</v>
      </c>
      <c r="D509" s="104"/>
      <c r="E509" s="104"/>
      <c r="F509" s="11" t="s">
        <v>1813</v>
      </c>
      <c r="G509" s="143">
        <v>4.37</v>
      </c>
      <c r="H509" s="137"/>
      <c r="I509" s="8">
        <v>4.37</v>
      </c>
      <c r="J509" s="143">
        <v>0.47</v>
      </c>
      <c r="K509" s="137"/>
      <c r="L509" s="137"/>
      <c r="M509" s="137"/>
      <c r="N509" s="137"/>
      <c r="O509" s="137"/>
      <c r="P509" s="100">
        <v>4.84</v>
      </c>
      <c r="Q509" s="101"/>
      <c r="R509" s="101"/>
      <c r="S509" s="101"/>
      <c r="T509" s="101"/>
      <c r="U509" s="101"/>
    </row>
    <row r="510" spans="1:21" s="1" customFormat="1" ht="17.25" customHeight="1" x14ac:dyDescent="0.25">
      <c r="A510" s="134" t="s">
        <v>323</v>
      </c>
      <c r="B510" s="135"/>
      <c r="C510" s="103" t="s">
        <v>829</v>
      </c>
      <c r="D510" s="104"/>
      <c r="E510" s="104"/>
      <c r="F510" s="11" t="s">
        <v>1815</v>
      </c>
      <c r="G510" s="143">
        <v>0.46</v>
      </c>
      <c r="H510" s="137"/>
      <c r="I510" s="8">
        <v>0.46</v>
      </c>
      <c r="J510" s="143">
        <v>0.84</v>
      </c>
      <c r="K510" s="137"/>
      <c r="L510" s="137"/>
      <c r="M510" s="137"/>
      <c r="N510" s="137"/>
      <c r="O510" s="137"/>
      <c r="P510" s="100">
        <v>1.3</v>
      </c>
      <c r="Q510" s="101"/>
      <c r="R510" s="101"/>
      <c r="S510" s="101"/>
      <c r="T510" s="101"/>
      <c r="U510" s="101"/>
    </row>
    <row r="511" spans="1:21" s="1" customFormat="1" ht="26.25" customHeight="1" x14ac:dyDescent="0.25">
      <c r="A511" s="134" t="s">
        <v>324</v>
      </c>
      <c r="B511" s="135"/>
      <c r="C511" s="103" t="s">
        <v>830</v>
      </c>
      <c r="D511" s="104"/>
      <c r="E511" s="104"/>
      <c r="F511" s="11" t="s">
        <v>1815</v>
      </c>
      <c r="G511" s="143">
        <v>0.31</v>
      </c>
      <c r="H511" s="137"/>
      <c r="I511" s="8">
        <v>0.31</v>
      </c>
      <c r="J511" s="143">
        <v>0.12</v>
      </c>
      <c r="K511" s="137"/>
      <c r="L511" s="137"/>
      <c r="M511" s="137"/>
      <c r="N511" s="137"/>
      <c r="O511" s="137"/>
      <c r="P511" s="100">
        <v>0.43</v>
      </c>
      <c r="Q511" s="101"/>
      <c r="R511" s="101"/>
      <c r="S511" s="101"/>
      <c r="T511" s="101"/>
      <c r="U511" s="101"/>
    </row>
    <row r="512" spans="1:21" s="1" customFormat="1" ht="27" customHeight="1" x14ac:dyDescent="0.25">
      <c r="A512" s="134" t="s">
        <v>325</v>
      </c>
      <c r="B512" s="135"/>
      <c r="C512" s="103" t="s">
        <v>1114</v>
      </c>
      <c r="D512" s="104"/>
      <c r="E512" s="104"/>
      <c r="F512" s="11" t="s">
        <v>1816</v>
      </c>
      <c r="G512" s="143">
        <v>0.6</v>
      </c>
      <c r="H512" s="137"/>
      <c r="I512" s="8">
        <v>0.6</v>
      </c>
      <c r="J512" s="143">
        <v>0.68</v>
      </c>
      <c r="K512" s="137"/>
      <c r="L512" s="137"/>
      <c r="M512" s="137"/>
      <c r="N512" s="137"/>
      <c r="O512" s="137"/>
      <c r="P512" s="100">
        <v>1.28</v>
      </c>
      <c r="Q512" s="101"/>
      <c r="R512" s="101"/>
      <c r="S512" s="101"/>
      <c r="T512" s="101"/>
      <c r="U512" s="101"/>
    </row>
    <row r="513" spans="1:21" s="1" customFormat="1" ht="21.75" customHeight="1" x14ac:dyDescent="0.25">
      <c r="A513" s="134" t="s">
        <v>326</v>
      </c>
      <c r="B513" s="135"/>
      <c r="C513" s="103" t="s">
        <v>1871</v>
      </c>
      <c r="D513" s="104"/>
      <c r="E513" s="104"/>
      <c r="F513" s="11" t="s">
        <v>1814</v>
      </c>
      <c r="G513" s="143">
        <v>0.21</v>
      </c>
      <c r="H513" s="137"/>
      <c r="I513" s="8">
        <v>0.21</v>
      </c>
      <c r="J513" s="143">
        <v>0.01</v>
      </c>
      <c r="K513" s="137"/>
      <c r="L513" s="137"/>
      <c r="M513" s="137"/>
      <c r="N513" s="137"/>
      <c r="O513" s="137"/>
      <c r="P513" s="100">
        <v>0.22</v>
      </c>
      <c r="Q513" s="101"/>
      <c r="R513" s="101"/>
      <c r="S513" s="101"/>
      <c r="T513" s="101"/>
      <c r="U513" s="101"/>
    </row>
    <row r="514" spans="1:21" s="15" customFormat="1" ht="18" customHeight="1" x14ac:dyDescent="0.2">
      <c r="A514" s="124"/>
      <c r="B514" s="125"/>
      <c r="C514" s="105" t="s">
        <v>1856</v>
      </c>
      <c r="D514" s="106"/>
      <c r="E514" s="106"/>
      <c r="F514" s="18"/>
      <c r="G514" s="144">
        <f>G507+G508+G509+G510+G511+G512+G513</f>
        <v>9.2000000000000011</v>
      </c>
      <c r="H514" s="123"/>
      <c r="I514" s="13">
        <f>I507+I508+I509+I510+I511+I513+I512</f>
        <v>9.2000000000000011</v>
      </c>
      <c r="J514" s="144">
        <f>J507+J508+J509+J510+J511+J512+J513</f>
        <v>2.65</v>
      </c>
      <c r="K514" s="123"/>
      <c r="L514" s="123"/>
      <c r="M514" s="123"/>
      <c r="N514" s="123"/>
      <c r="O514" s="123"/>
      <c r="P514" s="100">
        <f>P507+P508+P509+P510+P511+P512+P513</f>
        <v>11.850000000000001</v>
      </c>
      <c r="Q514" s="101"/>
      <c r="R514" s="101"/>
      <c r="S514" s="101"/>
      <c r="T514" s="101"/>
      <c r="U514" s="101"/>
    </row>
    <row r="515" spans="1:21" s="1" customFormat="1" ht="39.75" customHeight="1" x14ac:dyDescent="0.25">
      <c r="A515" s="124" t="s">
        <v>32</v>
      </c>
      <c r="B515" s="125"/>
      <c r="C515" s="105" t="s">
        <v>1115</v>
      </c>
      <c r="D515" s="106"/>
      <c r="E515" s="106"/>
      <c r="F515" s="9"/>
      <c r="G515" s="137"/>
      <c r="H515" s="137"/>
      <c r="I515" s="10"/>
      <c r="J515" s="137"/>
      <c r="K515" s="137"/>
      <c r="L515" s="137"/>
      <c r="M515" s="137"/>
      <c r="N515" s="137"/>
      <c r="O515" s="137"/>
      <c r="P515" s="101"/>
      <c r="Q515" s="101"/>
      <c r="R515" s="101"/>
      <c r="S515" s="101"/>
      <c r="T515" s="101"/>
      <c r="U515" s="101"/>
    </row>
    <row r="516" spans="1:21" s="1" customFormat="1" ht="79.5" customHeight="1" x14ac:dyDescent="0.25">
      <c r="A516" s="134" t="s">
        <v>327</v>
      </c>
      <c r="B516" s="135"/>
      <c r="C516" s="103" t="s">
        <v>827</v>
      </c>
      <c r="D516" s="104"/>
      <c r="E516" s="104"/>
      <c r="F516" s="11" t="s">
        <v>1813</v>
      </c>
      <c r="G516" s="143">
        <v>1.75</v>
      </c>
      <c r="H516" s="137"/>
      <c r="I516" s="8">
        <v>1.75</v>
      </c>
      <c r="J516" s="143">
        <v>0.37</v>
      </c>
      <c r="K516" s="137"/>
      <c r="L516" s="137"/>
      <c r="M516" s="137"/>
      <c r="N516" s="137"/>
      <c r="O516" s="137"/>
      <c r="P516" s="100">
        <v>2.12</v>
      </c>
      <c r="Q516" s="101"/>
      <c r="R516" s="101"/>
      <c r="S516" s="101"/>
      <c r="T516" s="101"/>
      <c r="U516" s="101"/>
    </row>
    <row r="517" spans="1:21" s="1" customFormat="1" ht="52.5" customHeight="1" x14ac:dyDescent="0.25">
      <c r="A517" s="134" t="s">
        <v>328</v>
      </c>
      <c r="B517" s="135"/>
      <c r="C517" s="103" t="s">
        <v>1112</v>
      </c>
      <c r="D517" s="104"/>
      <c r="E517" s="104"/>
      <c r="F517" s="11" t="s">
        <v>1813</v>
      </c>
      <c r="G517" s="143">
        <v>1.5</v>
      </c>
      <c r="H517" s="137"/>
      <c r="I517" s="8">
        <v>1.5</v>
      </c>
      <c r="J517" s="143">
        <v>0.16</v>
      </c>
      <c r="K517" s="137"/>
      <c r="L517" s="137"/>
      <c r="M517" s="137"/>
      <c r="N517" s="137"/>
      <c r="O517" s="137"/>
      <c r="P517" s="100">
        <v>1.66</v>
      </c>
      <c r="Q517" s="101"/>
      <c r="R517" s="101"/>
      <c r="S517" s="101"/>
      <c r="T517" s="101"/>
      <c r="U517" s="101"/>
    </row>
    <row r="518" spans="1:21" s="1" customFormat="1" ht="18" customHeight="1" x14ac:dyDescent="0.25">
      <c r="A518" s="134" t="s">
        <v>329</v>
      </c>
      <c r="B518" s="135"/>
      <c r="C518" s="103" t="s">
        <v>829</v>
      </c>
      <c r="D518" s="104"/>
      <c r="E518" s="104"/>
      <c r="F518" s="11" t="s">
        <v>1815</v>
      </c>
      <c r="G518" s="143">
        <v>0.46</v>
      </c>
      <c r="H518" s="137"/>
      <c r="I518" s="8">
        <v>0.46</v>
      </c>
      <c r="J518" s="143">
        <v>0.84</v>
      </c>
      <c r="K518" s="137"/>
      <c r="L518" s="137"/>
      <c r="M518" s="137"/>
      <c r="N518" s="137"/>
      <c r="O518" s="137"/>
      <c r="P518" s="100">
        <v>1.3</v>
      </c>
      <c r="Q518" s="101"/>
      <c r="R518" s="101"/>
      <c r="S518" s="101"/>
      <c r="T518" s="101"/>
      <c r="U518" s="101"/>
    </row>
    <row r="519" spans="1:21" s="1" customFormat="1" ht="26.25" customHeight="1" x14ac:dyDescent="0.25">
      <c r="A519" s="134" t="s">
        <v>330</v>
      </c>
      <c r="B519" s="135"/>
      <c r="C519" s="103" t="s">
        <v>830</v>
      </c>
      <c r="D519" s="104"/>
      <c r="E519" s="104"/>
      <c r="F519" s="11" t="s">
        <v>1815</v>
      </c>
      <c r="G519" s="143">
        <v>0.31</v>
      </c>
      <c r="H519" s="137"/>
      <c r="I519" s="8">
        <v>0.31</v>
      </c>
      <c r="J519" s="143">
        <v>0.12</v>
      </c>
      <c r="K519" s="137"/>
      <c r="L519" s="137"/>
      <c r="M519" s="137"/>
      <c r="N519" s="137"/>
      <c r="O519" s="137"/>
      <c r="P519" s="100">
        <v>0.43</v>
      </c>
      <c r="Q519" s="101"/>
      <c r="R519" s="101"/>
      <c r="S519" s="101"/>
      <c r="T519" s="101"/>
      <c r="U519" s="101"/>
    </row>
    <row r="520" spans="1:21" s="1" customFormat="1" ht="28.5" customHeight="1" x14ac:dyDescent="0.25">
      <c r="A520" s="134" t="s">
        <v>331</v>
      </c>
      <c r="B520" s="135"/>
      <c r="C520" s="103" t="s">
        <v>1114</v>
      </c>
      <c r="D520" s="104"/>
      <c r="E520" s="104"/>
      <c r="F520" s="11" t="s">
        <v>1816</v>
      </c>
      <c r="G520" s="143">
        <v>0.6</v>
      </c>
      <c r="H520" s="137"/>
      <c r="I520" s="8">
        <v>0.6</v>
      </c>
      <c r="J520" s="143">
        <v>0.68</v>
      </c>
      <c r="K520" s="137"/>
      <c r="L520" s="137"/>
      <c r="M520" s="137"/>
      <c r="N520" s="137"/>
      <c r="O520" s="137"/>
      <c r="P520" s="100">
        <v>1.28</v>
      </c>
      <c r="Q520" s="101"/>
      <c r="R520" s="101"/>
      <c r="S520" s="101"/>
      <c r="T520" s="101"/>
      <c r="U520" s="101"/>
    </row>
    <row r="521" spans="1:21" s="1" customFormat="1" ht="21" customHeight="1" x14ac:dyDescent="0.25">
      <c r="A521" s="134" t="s">
        <v>332</v>
      </c>
      <c r="B521" s="135"/>
      <c r="C521" s="103" t="s">
        <v>1871</v>
      </c>
      <c r="D521" s="104"/>
      <c r="E521" s="104"/>
      <c r="F521" s="11" t="s">
        <v>1814</v>
      </c>
      <c r="G521" s="143">
        <v>0.21</v>
      </c>
      <c r="H521" s="137"/>
      <c r="I521" s="8">
        <v>0.21</v>
      </c>
      <c r="J521" s="143">
        <v>0.01</v>
      </c>
      <c r="K521" s="137"/>
      <c r="L521" s="137"/>
      <c r="M521" s="137"/>
      <c r="N521" s="137"/>
      <c r="O521" s="137"/>
      <c r="P521" s="100">
        <v>0.22</v>
      </c>
      <c r="Q521" s="101"/>
      <c r="R521" s="101"/>
      <c r="S521" s="101"/>
      <c r="T521" s="101"/>
      <c r="U521" s="101"/>
    </row>
    <row r="522" spans="1:21" s="15" customFormat="1" ht="15" customHeight="1" x14ac:dyDescent="0.2">
      <c r="A522" s="124"/>
      <c r="B522" s="125"/>
      <c r="C522" s="105" t="s">
        <v>1856</v>
      </c>
      <c r="D522" s="106"/>
      <c r="E522" s="106"/>
      <c r="F522" s="18"/>
      <c r="G522" s="144">
        <f>SUM(G516:H521)</f>
        <v>4.8299999999999992</v>
      </c>
      <c r="H522" s="123"/>
      <c r="I522" s="13">
        <f>SUM(I516:I521)</f>
        <v>4.8299999999999992</v>
      </c>
      <c r="J522" s="144">
        <f>SUM(J516:M521)</f>
        <v>2.1800000000000002</v>
      </c>
      <c r="K522" s="123"/>
      <c r="L522" s="123"/>
      <c r="M522" s="123"/>
      <c r="N522" s="123"/>
      <c r="O522" s="123"/>
      <c r="P522" s="100">
        <f>SUM(P516:U521)</f>
        <v>7.01</v>
      </c>
      <c r="Q522" s="101"/>
      <c r="R522" s="101"/>
      <c r="S522" s="101"/>
      <c r="T522" s="101"/>
      <c r="U522" s="101"/>
    </row>
    <row r="523" spans="1:21" s="1" customFormat="1" ht="88.5" customHeight="1" x14ac:dyDescent="0.25">
      <c r="A523" s="124" t="s">
        <v>33</v>
      </c>
      <c r="B523" s="125"/>
      <c r="C523" s="105" t="s">
        <v>1116</v>
      </c>
      <c r="D523" s="106"/>
      <c r="E523" s="106"/>
      <c r="F523" s="9"/>
      <c r="G523" s="137"/>
      <c r="H523" s="137"/>
      <c r="I523" s="10"/>
      <c r="J523" s="137"/>
      <c r="K523" s="137"/>
      <c r="L523" s="137"/>
      <c r="M523" s="137"/>
      <c r="N523" s="137"/>
      <c r="O523" s="137"/>
      <c r="P523" s="101"/>
      <c r="Q523" s="101"/>
      <c r="R523" s="101"/>
      <c r="S523" s="101"/>
      <c r="T523" s="101"/>
      <c r="U523" s="101"/>
    </row>
    <row r="524" spans="1:21" s="1" customFormat="1" ht="79.5" customHeight="1" x14ac:dyDescent="0.25">
      <c r="A524" s="134" t="s">
        <v>333</v>
      </c>
      <c r="B524" s="135"/>
      <c r="C524" s="103" t="s">
        <v>827</v>
      </c>
      <c r="D524" s="104"/>
      <c r="E524" s="104"/>
      <c r="F524" s="11" t="s">
        <v>1813</v>
      </c>
      <c r="G524" s="143">
        <v>1.75</v>
      </c>
      <c r="H524" s="137"/>
      <c r="I524" s="8">
        <v>1.75</v>
      </c>
      <c r="J524" s="143">
        <v>0.37</v>
      </c>
      <c r="K524" s="137"/>
      <c r="L524" s="137"/>
      <c r="M524" s="137"/>
      <c r="N524" s="137"/>
      <c r="O524" s="137"/>
      <c r="P524" s="100">
        <v>2.12</v>
      </c>
      <c r="Q524" s="101"/>
      <c r="R524" s="101"/>
      <c r="S524" s="101"/>
      <c r="T524" s="101"/>
      <c r="U524" s="101"/>
    </row>
    <row r="525" spans="1:21" s="1" customFormat="1" ht="49.5" customHeight="1" x14ac:dyDescent="0.25">
      <c r="A525" s="134" t="s">
        <v>334</v>
      </c>
      <c r="B525" s="135"/>
      <c r="C525" s="103" t="s">
        <v>1112</v>
      </c>
      <c r="D525" s="104"/>
      <c r="E525" s="104"/>
      <c r="F525" s="11" t="s">
        <v>1813</v>
      </c>
      <c r="G525" s="143">
        <v>1.5</v>
      </c>
      <c r="H525" s="137"/>
      <c r="I525" s="8">
        <v>1.5</v>
      </c>
      <c r="J525" s="143">
        <v>0.16</v>
      </c>
      <c r="K525" s="137"/>
      <c r="L525" s="137"/>
      <c r="M525" s="137"/>
      <c r="N525" s="137"/>
      <c r="O525" s="137"/>
      <c r="P525" s="100">
        <v>1.66</v>
      </c>
      <c r="Q525" s="101"/>
      <c r="R525" s="101"/>
      <c r="S525" s="101"/>
      <c r="T525" s="101"/>
      <c r="U525" s="101"/>
    </row>
    <row r="526" spans="1:21" s="1" customFormat="1" ht="89.25" customHeight="1" x14ac:dyDescent="0.25">
      <c r="A526" s="134" t="s">
        <v>335</v>
      </c>
      <c r="B526" s="135"/>
      <c r="C526" s="103" t="s">
        <v>1117</v>
      </c>
      <c r="D526" s="104"/>
      <c r="E526" s="104"/>
      <c r="F526" s="11" t="s">
        <v>1813</v>
      </c>
      <c r="G526" s="143">
        <v>1.04</v>
      </c>
      <c r="H526" s="137"/>
      <c r="I526" s="8">
        <v>1.04</v>
      </c>
      <c r="J526" s="143">
        <v>6.14</v>
      </c>
      <c r="K526" s="137"/>
      <c r="L526" s="137"/>
      <c r="M526" s="137"/>
      <c r="N526" s="137"/>
      <c r="O526" s="137"/>
      <c r="P526" s="100">
        <v>7.18</v>
      </c>
      <c r="Q526" s="101"/>
      <c r="R526" s="101"/>
      <c r="S526" s="101"/>
      <c r="T526" s="101"/>
      <c r="U526" s="101"/>
    </row>
    <row r="527" spans="1:21" s="1" customFormat="1" ht="17.25" customHeight="1" x14ac:dyDescent="0.25">
      <c r="A527" s="134" t="s">
        <v>336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" customHeight="1" x14ac:dyDescent="0.25">
      <c r="A528" s="134" t="s">
        <v>337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" customFormat="1" ht="27.75" customHeight="1" x14ac:dyDescent="0.25">
      <c r="A529" s="134" t="s">
        <v>338</v>
      </c>
      <c r="B529" s="135"/>
      <c r="C529" s="103" t="s">
        <v>1114</v>
      </c>
      <c r="D529" s="104"/>
      <c r="E529" s="104"/>
      <c r="F529" s="11" t="s">
        <v>1816</v>
      </c>
      <c r="G529" s="143">
        <v>0.6</v>
      </c>
      <c r="H529" s="137"/>
      <c r="I529" s="8">
        <v>0.6</v>
      </c>
      <c r="J529" s="143">
        <v>0.68</v>
      </c>
      <c r="K529" s="137"/>
      <c r="L529" s="137"/>
      <c r="M529" s="137"/>
      <c r="N529" s="137"/>
      <c r="O529" s="137"/>
      <c r="P529" s="100">
        <v>1.28</v>
      </c>
      <c r="Q529" s="101"/>
      <c r="R529" s="101"/>
      <c r="S529" s="101"/>
      <c r="T529" s="101"/>
      <c r="U529" s="101"/>
    </row>
    <row r="530" spans="1:21" s="1" customFormat="1" ht="23.25" customHeight="1" x14ac:dyDescent="0.25">
      <c r="A530" s="134" t="s">
        <v>339</v>
      </c>
      <c r="B530" s="135"/>
      <c r="C530" s="103" t="s">
        <v>1871</v>
      </c>
      <c r="D530" s="104"/>
      <c r="E530" s="104"/>
      <c r="F530" s="11" t="s">
        <v>1814</v>
      </c>
      <c r="G530" s="143">
        <v>0.21</v>
      </c>
      <c r="H530" s="137"/>
      <c r="I530" s="8">
        <v>0.21</v>
      </c>
      <c r="J530" s="143">
        <v>0.01</v>
      </c>
      <c r="K530" s="137"/>
      <c r="L530" s="137"/>
      <c r="M530" s="137"/>
      <c r="N530" s="137"/>
      <c r="O530" s="137"/>
      <c r="P530" s="100">
        <v>0.22</v>
      </c>
      <c r="Q530" s="101"/>
      <c r="R530" s="101"/>
      <c r="S530" s="101"/>
      <c r="T530" s="101"/>
      <c r="U530" s="101"/>
    </row>
    <row r="531" spans="1:21" s="15" customFormat="1" ht="15.75" customHeight="1" x14ac:dyDescent="0.2">
      <c r="A531" s="124"/>
      <c r="B531" s="125"/>
      <c r="C531" s="105" t="s">
        <v>1856</v>
      </c>
      <c r="D531" s="106"/>
      <c r="E531" s="106"/>
      <c r="F531" s="18"/>
      <c r="G531" s="144">
        <f>G524+G525+G526+G527+G528+G529+G530</f>
        <v>5.8699999999999992</v>
      </c>
      <c r="H531" s="123"/>
      <c r="I531" s="13">
        <f>I524+I525+I526+I527+I528+I529+I530</f>
        <v>5.8699999999999992</v>
      </c>
      <c r="J531" s="144">
        <f>J524+J525+J526+J527+J528+J529+J530</f>
        <v>8.32</v>
      </c>
      <c r="K531" s="123"/>
      <c r="L531" s="123"/>
      <c r="M531" s="123"/>
      <c r="N531" s="123"/>
      <c r="O531" s="123"/>
      <c r="P531" s="100">
        <f>P524+P525+P526+P527+P528+P529+P530</f>
        <v>14.190000000000001</v>
      </c>
      <c r="Q531" s="101"/>
      <c r="R531" s="101"/>
      <c r="S531" s="101"/>
      <c r="T531" s="101"/>
      <c r="U531" s="101"/>
    </row>
    <row r="532" spans="1:21" s="1" customFormat="1" ht="38.25" customHeight="1" x14ac:dyDescent="0.25">
      <c r="A532" s="124" t="s">
        <v>34</v>
      </c>
      <c r="B532" s="125"/>
      <c r="C532" s="105" t="s">
        <v>1118</v>
      </c>
      <c r="D532" s="106"/>
      <c r="E532" s="106"/>
      <c r="F532" s="9"/>
      <c r="G532" s="137"/>
      <c r="H532" s="137"/>
      <c r="I532" s="10"/>
      <c r="J532" s="137"/>
      <c r="K532" s="137"/>
      <c r="L532" s="137"/>
      <c r="M532" s="137"/>
      <c r="N532" s="137"/>
      <c r="O532" s="137"/>
      <c r="P532" s="101"/>
      <c r="Q532" s="101"/>
      <c r="R532" s="101"/>
      <c r="S532" s="101"/>
      <c r="T532" s="101"/>
      <c r="U532" s="101"/>
    </row>
    <row r="533" spans="1:21" s="1" customFormat="1" ht="75.75" customHeight="1" x14ac:dyDescent="0.25">
      <c r="A533" s="134" t="s">
        <v>340</v>
      </c>
      <c r="B533" s="135"/>
      <c r="C533" s="103" t="s">
        <v>1119</v>
      </c>
      <c r="D533" s="104"/>
      <c r="E533" s="104"/>
      <c r="F533" s="11" t="s">
        <v>1813</v>
      </c>
      <c r="G533" s="143">
        <v>5.01</v>
      </c>
      <c r="H533" s="137"/>
      <c r="I533" s="8">
        <v>5.01</v>
      </c>
      <c r="J533" s="143">
        <v>1.27</v>
      </c>
      <c r="K533" s="137"/>
      <c r="L533" s="137"/>
      <c r="M533" s="137"/>
      <c r="N533" s="137"/>
      <c r="O533" s="137"/>
      <c r="P533" s="100">
        <v>6.28</v>
      </c>
      <c r="Q533" s="101"/>
      <c r="R533" s="101"/>
      <c r="S533" s="101"/>
      <c r="T533" s="101"/>
      <c r="U533" s="101"/>
    </row>
    <row r="534" spans="1:21" s="1" customFormat="1" ht="28.5" customHeight="1" x14ac:dyDescent="0.25">
      <c r="A534" s="124" t="s">
        <v>341</v>
      </c>
      <c r="B534" s="125"/>
      <c r="C534" s="105" t="s">
        <v>1120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90.75" customHeight="1" x14ac:dyDescent="0.25">
      <c r="A535" s="134" t="s">
        <v>342</v>
      </c>
      <c r="B535" s="135"/>
      <c r="C535" s="103" t="s">
        <v>1121</v>
      </c>
      <c r="D535" s="104"/>
      <c r="E535" s="104"/>
      <c r="F535" s="11" t="s">
        <v>1813</v>
      </c>
      <c r="G535" s="143">
        <v>3.89</v>
      </c>
      <c r="H535" s="137"/>
      <c r="I535" s="8">
        <v>3.89</v>
      </c>
      <c r="J535" s="143">
        <v>24.09</v>
      </c>
      <c r="K535" s="137"/>
      <c r="L535" s="137"/>
      <c r="M535" s="137"/>
      <c r="N535" s="137"/>
      <c r="O535" s="137"/>
      <c r="P535" s="100">
        <v>27.98</v>
      </c>
      <c r="Q535" s="101"/>
      <c r="R535" s="101"/>
      <c r="S535" s="101"/>
      <c r="T535" s="101"/>
      <c r="U535" s="101"/>
    </row>
    <row r="536" spans="1:21" s="1" customFormat="1" ht="16.5" customHeight="1" x14ac:dyDescent="0.25">
      <c r="A536" s="124" t="s">
        <v>343</v>
      </c>
      <c r="B536" s="125"/>
      <c r="C536" s="105" t="s">
        <v>1122</v>
      </c>
      <c r="D536" s="106"/>
      <c r="E536" s="106"/>
      <c r="F536" s="9"/>
      <c r="G536" s="137"/>
      <c r="H536" s="137"/>
      <c r="I536" s="10"/>
      <c r="J536" s="137"/>
      <c r="K536" s="137"/>
      <c r="L536" s="137"/>
      <c r="M536" s="137"/>
      <c r="N536" s="137"/>
      <c r="O536" s="137"/>
      <c r="P536" s="101"/>
      <c r="Q536" s="101"/>
      <c r="R536" s="101"/>
      <c r="S536" s="101"/>
      <c r="T536" s="101"/>
      <c r="U536" s="101"/>
    </row>
    <row r="537" spans="1:21" s="1" customFormat="1" ht="28.5" customHeight="1" x14ac:dyDescent="0.25">
      <c r="A537" s="124" t="s">
        <v>344</v>
      </c>
      <c r="B537" s="125"/>
      <c r="C537" s="105" t="s">
        <v>1020</v>
      </c>
      <c r="D537" s="106"/>
      <c r="E537" s="106"/>
      <c r="F537" s="9"/>
      <c r="G537" s="137"/>
      <c r="H537" s="137"/>
      <c r="I537" s="10"/>
      <c r="J537" s="137"/>
      <c r="K537" s="137"/>
      <c r="L537" s="137"/>
      <c r="M537" s="137"/>
      <c r="N537" s="137"/>
      <c r="O537" s="137"/>
      <c r="P537" s="101"/>
      <c r="Q537" s="101"/>
      <c r="R537" s="101"/>
      <c r="S537" s="101"/>
      <c r="T537" s="101"/>
      <c r="U537" s="101"/>
    </row>
    <row r="538" spans="1:21" s="1" customFormat="1" ht="22.5" customHeight="1" x14ac:dyDescent="0.25">
      <c r="A538" s="134" t="s">
        <v>345</v>
      </c>
      <c r="B538" s="135"/>
      <c r="C538" s="103" t="s">
        <v>1871</v>
      </c>
      <c r="D538" s="104"/>
      <c r="E538" s="104"/>
      <c r="F538" s="11" t="s">
        <v>1814</v>
      </c>
      <c r="G538" s="143">
        <v>0.21</v>
      </c>
      <c r="H538" s="137"/>
      <c r="I538" s="8">
        <v>0.21</v>
      </c>
      <c r="J538" s="143">
        <v>0.01</v>
      </c>
      <c r="K538" s="137"/>
      <c r="L538" s="137"/>
      <c r="M538" s="137"/>
      <c r="N538" s="137"/>
      <c r="O538" s="137"/>
      <c r="P538" s="100">
        <v>0.22</v>
      </c>
      <c r="Q538" s="101"/>
      <c r="R538" s="101"/>
      <c r="S538" s="101"/>
      <c r="T538" s="101"/>
      <c r="U538" s="101"/>
    </row>
    <row r="539" spans="1:21" s="1" customFormat="1" ht="19.5" customHeight="1" x14ac:dyDescent="0.25">
      <c r="A539" s="134" t="s">
        <v>346</v>
      </c>
      <c r="B539" s="135"/>
      <c r="C539" s="103" t="s">
        <v>829</v>
      </c>
      <c r="D539" s="104"/>
      <c r="E539" s="104"/>
      <c r="F539" s="11" t="s">
        <v>1815</v>
      </c>
      <c r="G539" s="143">
        <v>0.46</v>
      </c>
      <c r="H539" s="137"/>
      <c r="I539" s="8">
        <v>0.46</v>
      </c>
      <c r="J539" s="143">
        <v>0.84</v>
      </c>
      <c r="K539" s="137"/>
      <c r="L539" s="137"/>
      <c r="M539" s="137"/>
      <c r="N539" s="137"/>
      <c r="O539" s="137"/>
      <c r="P539" s="100">
        <v>1.3</v>
      </c>
      <c r="Q539" s="101"/>
      <c r="R539" s="101"/>
      <c r="S539" s="101"/>
      <c r="T539" s="101"/>
      <c r="U539" s="101"/>
    </row>
    <row r="540" spans="1:21" s="1" customFormat="1" ht="27.75" customHeight="1" x14ac:dyDescent="0.25">
      <c r="A540" s="134" t="s">
        <v>347</v>
      </c>
      <c r="B540" s="135"/>
      <c r="C540" s="103" t="s">
        <v>830</v>
      </c>
      <c r="D540" s="104"/>
      <c r="E540" s="104"/>
      <c r="F540" s="11" t="s">
        <v>1815</v>
      </c>
      <c r="G540" s="143">
        <v>0.31</v>
      </c>
      <c r="H540" s="137"/>
      <c r="I540" s="8">
        <v>0.31</v>
      </c>
      <c r="J540" s="143">
        <v>0.12</v>
      </c>
      <c r="K540" s="137"/>
      <c r="L540" s="137"/>
      <c r="M540" s="137"/>
      <c r="N540" s="137"/>
      <c r="O540" s="137"/>
      <c r="P540" s="100">
        <v>0.43</v>
      </c>
      <c r="Q540" s="101"/>
      <c r="R540" s="101"/>
      <c r="S540" s="101"/>
      <c r="T540" s="101"/>
      <c r="U540" s="101"/>
    </row>
    <row r="541" spans="1:21" s="15" customFormat="1" ht="19.5" customHeight="1" x14ac:dyDescent="0.2">
      <c r="A541" s="124"/>
      <c r="B541" s="125"/>
      <c r="C541" s="145" t="s">
        <v>1856</v>
      </c>
      <c r="D541" s="146"/>
      <c r="E541" s="146"/>
      <c r="F541" s="12"/>
      <c r="G541" s="144">
        <f>SUM(G538:H540)</f>
        <v>0.98</v>
      </c>
      <c r="H541" s="123"/>
      <c r="I541" s="13">
        <f>I538+I539+I540</f>
        <v>0.98</v>
      </c>
      <c r="J541" s="144">
        <f>J538+J539+J540</f>
        <v>0.97</v>
      </c>
      <c r="K541" s="123"/>
      <c r="L541" s="123"/>
      <c r="M541" s="123"/>
      <c r="N541" s="123"/>
      <c r="O541" s="123"/>
      <c r="P541" s="100">
        <f>P538+P539+P540</f>
        <v>1.95</v>
      </c>
      <c r="Q541" s="101"/>
      <c r="R541" s="101"/>
      <c r="S541" s="101"/>
      <c r="T541" s="101"/>
      <c r="U541" s="101"/>
    </row>
    <row r="542" spans="1:21" s="1" customFormat="1" ht="63.75" customHeight="1" x14ac:dyDescent="0.25">
      <c r="A542" s="134" t="s">
        <v>348</v>
      </c>
      <c r="B542" s="135"/>
      <c r="C542" s="103" t="s">
        <v>1123</v>
      </c>
      <c r="D542" s="104"/>
      <c r="E542" s="104"/>
      <c r="F542" s="11" t="s">
        <v>1813</v>
      </c>
      <c r="G542" s="143">
        <v>3.24</v>
      </c>
      <c r="H542" s="137"/>
      <c r="I542" s="8">
        <v>3.24</v>
      </c>
      <c r="J542" s="143">
        <v>0.63</v>
      </c>
      <c r="K542" s="137"/>
      <c r="L542" s="137"/>
      <c r="M542" s="137"/>
      <c r="N542" s="137"/>
      <c r="O542" s="137"/>
      <c r="P542" s="100">
        <v>3.87</v>
      </c>
      <c r="Q542" s="101"/>
      <c r="R542" s="101"/>
      <c r="S542" s="101"/>
      <c r="T542" s="101"/>
      <c r="U542" s="101"/>
    </row>
    <row r="543" spans="1:21" s="1" customFormat="1" ht="42" customHeight="1" x14ac:dyDescent="0.25">
      <c r="A543" s="134" t="s">
        <v>349</v>
      </c>
      <c r="B543" s="135"/>
      <c r="C543" s="103" t="s">
        <v>1124</v>
      </c>
      <c r="D543" s="104"/>
      <c r="E543" s="104"/>
      <c r="F543" s="11" t="s">
        <v>1813</v>
      </c>
      <c r="G543" s="143">
        <v>1.04</v>
      </c>
      <c r="H543" s="137"/>
      <c r="I543" s="8">
        <v>1.04</v>
      </c>
      <c r="J543" s="143">
        <v>7.0000000000000007E-2</v>
      </c>
      <c r="K543" s="137"/>
      <c r="L543" s="137"/>
      <c r="M543" s="137"/>
      <c r="N543" s="137"/>
      <c r="O543" s="137"/>
      <c r="P543" s="100">
        <v>1.1100000000000001</v>
      </c>
      <c r="Q543" s="101"/>
      <c r="R543" s="101"/>
      <c r="S543" s="101"/>
      <c r="T543" s="101"/>
      <c r="U543" s="101"/>
    </row>
    <row r="544" spans="1:21" s="1" customFormat="1" ht="40.5" customHeight="1" x14ac:dyDescent="0.25">
      <c r="A544" s="134" t="s">
        <v>350</v>
      </c>
      <c r="B544" s="135"/>
      <c r="C544" s="103" t="s">
        <v>1125</v>
      </c>
      <c r="D544" s="104"/>
      <c r="E544" s="104"/>
      <c r="F544" s="11" t="s">
        <v>1813</v>
      </c>
      <c r="G544" s="143">
        <v>1.04</v>
      </c>
      <c r="H544" s="137"/>
      <c r="I544" s="8">
        <v>1.04</v>
      </c>
      <c r="J544" s="143">
        <v>0.08</v>
      </c>
      <c r="K544" s="137"/>
      <c r="L544" s="137"/>
      <c r="M544" s="137"/>
      <c r="N544" s="137"/>
      <c r="O544" s="137"/>
      <c r="P544" s="100">
        <v>1.1200000000000001</v>
      </c>
      <c r="Q544" s="101"/>
      <c r="R544" s="101"/>
      <c r="S544" s="101"/>
      <c r="T544" s="101"/>
      <c r="U544" s="101"/>
    </row>
    <row r="545" spans="1:21" s="1" customFormat="1" ht="18" customHeight="1" x14ac:dyDescent="0.25">
      <c r="A545" s="124" t="s">
        <v>351</v>
      </c>
      <c r="B545" s="125"/>
      <c r="C545" s="105" t="s">
        <v>1126</v>
      </c>
      <c r="D545" s="106"/>
      <c r="E545" s="106"/>
      <c r="F545" s="9"/>
      <c r="G545" s="137"/>
      <c r="H545" s="137"/>
      <c r="I545" s="10"/>
      <c r="J545" s="137"/>
      <c r="K545" s="137"/>
      <c r="L545" s="137"/>
      <c r="M545" s="137"/>
      <c r="N545" s="137"/>
      <c r="O545" s="137"/>
      <c r="P545" s="101"/>
      <c r="Q545" s="101"/>
      <c r="R545" s="101"/>
      <c r="S545" s="101"/>
      <c r="T545" s="101"/>
      <c r="U545" s="101"/>
    </row>
    <row r="546" spans="1:21" s="1" customFormat="1" ht="75.75" customHeight="1" x14ac:dyDescent="0.25">
      <c r="A546" s="124" t="s">
        <v>352</v>
      </c>
      <c r="B546" s="125"/>
      <c r="C546" s="105" t="s">
        <v>1127</v>
      </c>
      <c r="D546" s="106"/>
      <c r="E546" s="106"/>
      <c r="F546" s="9"/>
      <c r="G546" s="137"/>
      <c r="H546" s="137"/>
      <c r="I546" s="10"/>
      <c r="J546" s="137"/>
      <c r="K546" s="137"/>
      <c r="L546" s="137"/>
      <c r="M546" s="137"/>
      <c r="N546" s="137"/>
      <c r="O546" s="137"/>
      <c r="P546" s="101"/>
      <c r="Q546" s="101"/>
      <c r="R546" s="101"/>
      <c r="S546" s="101"/>
      <c r="T546" s="101"/>
      <c r="U546" s="101"/>
    </row>
    <row r="547" spans="1:21" s="1" customFormat="1" ht="27.75" customHeight="1" x14ac:dyDescent="0.25">
      <c r="A547" s="134" t="s">
        <v>353</v>
      </c>
      <c r="B547" s="135"/>
      <c r="C547" s="103" t="s">
        <v>1128</v>
      </c>
      <c r="D547" s="104"/>
      <c r="E547" s="104"/>
      <c r="F547" s="11" t="s">
        <v>1813</v>
      </c>
      <c r="G547" s="143">
        <v>1.04</v>
      </c>
      <c r="H547" s="137"/>
      <c r="I547" s="8">
        <v>1.04</v>
      </c>
      <c r="J547" s="143">
        <v>2.44</v>
      </c>
      <c r="K547" s="137"/>
      <c r="L547" s="137"/>
      <c r="M547" s="137"/>
      <c r="N547" s="137"/>
      <c r="O547" s="137"/>
      <c r="P547" s="100">
        <v>3.48</v>
      </c>
      <c r="Q547" s="101"/>
      <c r="R547" s="101"/>
      <c r="S547" s="101"/>
      <c r="T547" s="101"/>
      <c r="U547" s="101"/>
    </row>
    <row r="548" spans="1:21" s="1" customFormat="1" ht="19.5" customHeight="1" x14ac:dyDescent="0.25">
      <c r="A548" s="134" t="s">
        <v>354</v>
      </c>
      <c r="B548" s="135"/>
      <c r="C548" s="103" t="s">
        <v>829</v>
      </c>
      <c r="D548" s="104"/>
      <c r="E548" s="104"/>
      <c r="F548" s="11" t="s">
        <v>1815</v>
      </c>
      <c r="G548" s="143">
        <v>0.46</v>
      </c>
      <c r="H548" s="137"/>
      <c r="I548" s="8">
        <v>0.46</v>
      </c>
      <c r="J548" s="143">
        <v>0.84</v>
      </c>
      <c r="K548" s="137"/>
      <c r="L548" s="137"/>
      <c r="M548" s="137"/>
      <c r="N548" s="137"/>
      <c r="O548" s="137"/>
      <c r="P548" s="100">
        <v>1.3</v>
      </c>
      <c r="Q548" s="101"/>
      <c r="R548" s="101"/>
      <c r="S548" s="101"/>
      <c r="T548" s="101"/>
      <c r="U548" s="101"/>
    </row>
    <row r="549" spans="1:21" s="1" customFormat="1" ht="25.5" customHeight="1" x14ac:dyDescent="0.25">
      <c r="A549" s="134" t="s">
        <v>355</v>
      </c>
      <c r="B549" s="135"/>
      <c r="C549" s="103" t="s">
        <v>830</v>
      </c>
      <c r="D549" s="104"/>
      <c r="E549" s="104"/>
      <c r="F549" s="11" t="s">
        <v>1815</v>
      </c>
      <c r="G549" s="143">
        <v>0.31</v>
      </c>
      <c r="H549" s="137"/>
      <c r="I549" s="8">
        <v>0.31</v>
      </c>
      <c r="J549" s="143">
        <v>0.12</v>
      </c>
      <c r="K549" s="137"/>
      <c r="L549" s="137"/>
      <c r="M549" s="137"/>
      <c r="N549" s="137"/>
      <c r="O549" s="137"/>
      <c r="P549" s="100">
        <v>0.43</v>
      </c>
      <c r="Q549" s="101"/>
      <c r="R549" s="101"/>
      <c r="S549" s="101"/>
      <c r="T549" s="101"/>
      <c r="U549" s="101"/>
    </row>
    <row r="550" spans="1:21" s="1" customFormat="1" ht="39" customHeight="1" x14ac:dyDescent="0.25">
      <c r="A550" s="134" t="s">
        <v>356</v>
      </c>
      <c r="B550" s="135"/>
      <c r="C550" s="103" t="s">
        <v>1129</v>
      </c>
      <c r="D550" s="104"/>
      <c r="E550" s="104"/>
      <c r="F550" s="11" t="s">
        <v>1816</v>
      </c>
      <c r="G550" s="143">
        <v>0.12</v>
      </c>
      <c r="H550" s="137"/>
      <c r="I550" s="8">
        <v>0.12</v>
      </c>
      <c r="J550" s="143">
        <v>0.15</v>
      </c>
      <c r="K550" s="137"/>
      <c r="L550" s="137"/>
      <c r="M550" s="137"/>
      <c r="N550" s="137"/>
      <c r="O550" s="137"/>
      <c r="P550" s="100">
        <v>0.27</v>
      </c>
      <c r="Q550" s="101"/>
      <c r="R550" s="101"/>
      <c r="S550" s="101"/>
      <c r="T550" s="101"/>
      <c r="U550" s="101"/>
    </row>
    <row r="551" spans="1:21" s="1" customFormat="1" ht="21" customHeight="1" x14ac:dyDescent="0.25">
      <c r="A551" s="134" t="s">
        <v>357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5.75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G547+G548+G549+G550+G551</f>
        <v>2.14</v>
      </c>
      <c r="H552" s="123"/>
      <c r="I552" s="13">
        <f>I547+I548+I549+I550+I551</f>
        <v>2.14</v>
      </c>
      <c r="J552" s="144">
        <f>J547+J548+J549+J550+J551</f>
        <v>3.5599999999999996</v>
      </c>
      <c r="K552" s="123"/>
      <c r="L552" s="123"/>
      <c r="M552" s="123"/>
      <c r="N552" s="123"/>
      <c r="O552" s="123"/>
      <c r="P552" s="100">
        <f>P547+P548+P549+P550+P551</f>
        <v>5.7</v>
      </c>
      <c r="Q552" s="101"/>
      <c r="R552" s="101"/>
      <c r="S552" s="101"/>
      <c r="T552" s="101"/>
      <c r="U552" s="101"/>
    </row>
    <row r="553" spans="1:21" s="1" customFormat="1" ht="65.25" customHeight="1" x14ac:dyDescent="0.25">
      <c r="A553" s="124" t="s">
        <v>358</v>
      </c>
      <c r="B553" s="125"/>
      <c r="C553" s="105" t="s">
        <v>1130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6.25" customHeight="1" x14ac:dyDescent="0.25">
      <c r="A554" s="134" t="s">
        <v>359</v>
      </c>
      <c r="B554" s="135"/>
      <c r="C554" s="103" t="s">
        <v>1128</v>
      </c>
      <c r="D554" s="104"/>
      <c r="E554" s="104"/>
      <c r="F554" s="11" t="s">
        <v>1813</v>
      </c>
      <c r="G554" s="143">
        <v>1.04</v>
      </c>
      <c r="H554" s="137"/>
      <c r="I554" s="8">
        <v>1.04</v>
      </c>
      <c r="J554" s="143">
        <v>1.73</v>
      </c>
      <c r="K554" s="137"/>
      <c r="L554" s="137"/>
      <c r="M554" s="137"/>
      <c r="N554" s="137"/>
      <c r="O554" s="137"/>
      <c r="P554" s="100">
        <v>2.77</v>
      </c>
      <c r="Q554" s="101"/>
      <c r="R554" s="101"/>
      <c r="S554" s="101"/>
      <c r="T554" s="101"/>
      <c r="U554" s="101"/>
    </row>
    <row r="555" spans="1:21" s="1" customFormat="1" ht="21" customHeight="1" x14ac:dyDescent="0.25">
      <c r="A555" s="134" t="s">
        <v>360</v>
      </c>
      <c r="B555" s="135"/>
      <c r="C555" s="103" t="s">
        <v>829</v>
      </c>
      <c r="D555" s="104"/>
      <c r="E555" s="104"/>
      <c r="F555" s="11" t="s">
        <v>1815</v>
      </c>
      <c r="G555" s="143">
        <v>0.46</v>
      </c>
      <c r="H555" s="137"/>
      <c r="I555" s="8">
        <v>0.46</v>
      </c>
      <c r="J555" s="143">
        <v>0.84</v>
      </c>
      <c r="K555" s="137"/>
      <c r="L555" s="137"/>
      <c r="M555" s="137"/>
      <c r="N555" s="137"/>
      <c r="O555" s="137"/>
      <c r="P555" s="100">
        <v>1.3</v>
      </c>
      <c r="Q555" s="101"/>
      <c r="R555" s="101"/>
      <c r="S555" s="101"/>
      <c r="T555" s="101"/>
      <c r="U555" s="101"/>
    </row>
    <row r="556" spans="1:21" s="1" customFormat="1" ht="27.75" customHeight="1" x14ac:dyDescent="0.25">
      <c r="A556" s="134" t="s">
        <v>361</v>
      </c>
      <c r="B556" s="135"/>
      <c r="C556" s="103" t="s">
        <v>830</v>
      </c>
      <c r="D556" s="104"/>
      <c r="E556" s="104"/>
      <c r="F556" s="11" t="s">
        <v>1815</v>
      </c>
      <c r="G556" s="143">
        <v>0.31</v>
      </c>
      <c r="H556" s="137"/>
      <c r="I556" s="8">
        <v>0.31</v>
      </c>
      <c r="J556" s="143">
        <v>0.12</v>
      </c>
      <c r="K556" s="137"/>
      <c r="L556" s="137"/>
      <c r="M556" s="137"/>
      <c r="N556" s="137"/>
      <c r="O556" s="137"/>
      <c r="P556" s="100">
        <v>0.43</v>
      </c>
      <c r="Q556" s="101"/>
      <c r="R556" s="101"/>
      <c r="S556" s="101"/>
      <c r="T556" s="101"/>
      <c r="U556" s="101"/>
    </row>
    <row r="557" spans="1:21" s="1" customFormat="1" ht="39.75" customHeight="1" x14ac:dyDescent="0.25">
      <c r="A557" s="134" t="s">
        <v>362</v>
      </c>
      <c r="B557" s="135"/>
      <c r="C557" s="103" t="s">
        <v>1129</v>
      </c>
      <c r="D557" s="104"/>
      <c r="E557" s="104"/>
      <c r="F557" s="11" t="s">
        <v>1816</v>
      </c>
      <c r="G557" s="143">
        <v>0.12</v>
      </c>
      <c r="H557" s="137"/>
      <c r="I557" s="8">
        <v>0.12</v>
      </c>
      <c r="J557" s="143">
        <v>0.15</v>
      </c>
      <c r="K557" s="137"/>
      <c r="L557" s="137"/>
      <c r="M557" s="137"/>
      <c r="N557" s="137"/>
      <c r="O557" s="137"/>
      <c r="P557" s="100">
        <v>0.27</v>
      </c>
      <c r="Q557" s="101"/>
      <c r="R557" s="101"/>
      <c r="S557" s="101"/>
      <c r="T557" s="101"/>
      <c r="U557" s="101"/>
    </row>
    <row r="558" spans="1:21" s="1" customFormat="1" ht="22.5" customHeight="1" x14ac:dyDescent="0.25">
      <c r="A558" s="134" t="s">
        <v>363</v>
      </c>
      <c r="B558" s="135"/>
      <c r="C558" s="103" t="s">
        <v>1871</v>
      </c>
      <c r="D558" s="104"/>
      <c r="E558" s="104"/>
      <c r="F558" s="11" t="s">
        <v>1814</v>
      </c>
      <c r="G558" s="143">
        <v>0.21</v>
      </c>
      <c r="H558" s="137"/>
      <c r="I558" s="8">
        <v>0.21</v>
      </c>
      <c r="J558" s="143">
        <v>0.01</v>
      </c>
      <c r="K558" s="137"/>
      <c r="L558" s="137"/>
      <c r="M558" s="137"/>
      <c r="N558" s="137"/>
      <c r="O558" s="137"/>
      <c r="P558" s="100">
        <v>0.22</v>
      </c>
      <c r="Q558" s="101"/>
      <c r="R558" s="101"/>
      <c r="S558" s="101"/>
      <c r="T558" s="101"/>
      <c r="U558" s="101"/>
    </row>
    <row r="559" spans="1:21" s="15" customFormat="1" ht="18" customHeight="1" x14ac:dyDescent="0.2">
      <c r="A559" s="124"/>
      <c r="B559" s="125"/>
      <c r="C559" s="105" t="s">
        <v>1856</v>
      </c>
      <c r="D559" s="106"/>
      <c r="E559" s="106"/>
      <c r="F559" s="18"/>
      <c r="G559" s="144">
        <f>G554+G555+G556+G557+G558</f>
        <v>2.14</v>
      </c>
      <c r="H559" s="123"/>
      <c r="I559" s="13">
        <f>I554+I555+I556+I557+I558</f>
        <v>2.14</v>
      </c>
      <c r="J559" s="144">
        <f>J554+J555+J556+J557+J558</f>
        <v>2.8499999999999996</v>
      </c>
      <c r="K559" s="123"/>
      <c r="L559" s="123"/>
      <c r="M559" s="123"/>
      <c r="N559" s="123"/>
      <c r="O559" s="123"/>
      <c r="P559" s="100">
        <f>P554+P555+P556+P557+P558</f>
        <v>4.9899999999999993</v>
      </c>
      <c r="Q559" s="101"/>
      <c r="R559" s="101"/>
      <c r="S559" s="101"/>
      <c r="T559" s="101"/>
      <c r="U559" s="101"/>
    </row>
    <row r="560" spans="1:21" s="1" customFormat="1" ht="52.5" customHeight="1" x14ac:dyDescent="0.25">
      <c r="A560" s="124" t="s">
        <v>364</v>
      </c>
      <c r="B560" s="125"/>
      <c r="C560" s="105" t="s">
        <v>1131</v>
      </c>
      <c r="D560" s="106"/>
      <c r="E560" s="106"/>
      <c r="F560" s="9"/>
      <c r="G560" s="137"/>
      <c r="H560" s="137"/>
      <c r="I560" s="10"/>
      <c r="J560" s="137"/>
      <c r="K560" s="137"/>
      <c r="L560" s="137"/>
      <c r="M560" s="137"/>
      <c r="N560" s="137"/>
      <c r="O560" s="137"/>
      <c r="P560" s="101"/>
      <c r="Q560" s="101"/>
      <c r="R560" s="101"/>
      <c r="S560" s="101"/>
      <c r="T560" s="101"/>
      <c r="U560" s="101"/>
    </row>
    <row r="561" spans="1:21" s="1" customFormat="1" ht="52.5" customHeight="1" x14ac:dyDescent="0.25">
      <c r="A561" s="134" t="s">
        <v>365</v>
      </c>
      <c r="B561" s="135"/>
      <c r="C561" s="103" t="s">
        <v>1132</v>
      </c>
      <c r="D561" s="104"/>
      <c r="E561" s="104"/>
      <c r="F561" s="11" t="s">
        <v>1813</v>
      </c>
      <c r="G561" s="143">
        <v>0.42</v>
      </c>
      <c r="H561" s="137"/>
      <c r="I561" s="8">
        <v>0.42</v>
      </c>
      <c r="J561" s="143">
        <v>5.0599999999999996</v>
      </c>
      <c r="K561" s="137"/>
      <c r="L561" s="137"/>
      <c r="M561" s="137"/>
      <c r="N561" s="137"/>
      <c r="O561" s="137"/>
      <c r="P561" s="100">
        <v>5.48</v>
      </c>
      <c r="Q561" s="101"/>
      <c r="R561" s="101"/>
      <c r="S561" s="101"/>
      <c r="T561" s="101"/>
      <c r="U561" s="101"/>
    </row>
    <row r="562" spans="1:21" s="1" customFormat="1" ht="21" customHeight="1" x14ac:dyDescent="0.25">
      <c r="A562" s="134" t="s">
        <v>366</v>
      </c>
      <c r="B562" s="135"/>
      <c r="C562" s="103" t="s">
        <v>829</v>
      </c>
      <c r="D562" s="104"/>
      <c r="E562" s="104"/>
      <c r="F562" s="11" t="s">
        <v>1815</v>
      </c>
      <c r="G562" s="143">
        <v>0.46</v>
      </c>
      <c r="H562" s="137"/>
      <c r="I562" s="8">
        <v>0.46</v>
      </c>
      <c r="J562" s="143">
        <v>0.84</v>
      </c>
      <c r="K562" s="137"/>
      <c r="L562" s="137"/>
      <c r="M562" s="137"/>
      <c r="N562" s="137"/>
      <c r="O562" s="137"/>
      <c r="P562" s="100">
        <v>1.3</v>
      </c>
      <c r="Q562" s="101"/>
      <c r="R562" s="101"/>
      <c r="S562" s="101"/>
      <c r="T562" s="101"/>
      <c r="U562" s="101"/>
    </row>
    <row r="563" spans="1:21" s="1" customFormat="1" ht="24" customHeight="1" x14ac:dyDescent="0.25">
      <c r="A563" s="134" t="s">
        <v>367</v>
      </c>
      <c r="B563" s="135"/>
      <c r="C563" s="103" t="s">
        <v>1871</v>
      </c>
      <c r="D563" s="104"/>
      <c r="E563" s="104"/>
      <c r="F563" s="11" t="s">
        <v>1814</v>
      </c>
      <c r="G563" s="143">
        <v>0.21</v>
      </c>
      <c r="H563" s="137"/>
      <c r="I563" s="8">
        <v>0.21</v>
      </c>
      <c r="J563" s="143">
        <v>0.01</v>
      </c>
      <c r="K563" s="137"/>
      <c r="L563" s="137"/>
      <c r="M563" s="137"/>
      <c r="N563" s="137"/>
      <c r="O563" s="137"/>
      <c r="P563" s="100">
        <v>0.22</v>
      </c>
      <c r="Q563" s="101"/>
      <c r="R563" s="101"/>
      <c r="S563" s="101"/>
      <c r="T563" s="101"/>
      <c r="U563" s="101"/>
    </row>
    <row r="564" spans="1:21" s="15" customFormat="1" ht="19.5" customHeight="1" x14ac:dyDescent="0.2">
      <c r="A564" s="124"/>
      <c r="B564" s="125"/>
      <c r="C564" s="105" t="s">
        <v>1856</v>
      </c>
      <c r="D564" s="106"/>
      <c r="E564" s="106"/>
      <c r="F564" s="18"/>
      <c r="G564" s="144">
        <f>G561+G562+G563</f>
        <v>1.0900000000000001</v>
      </c>
      <c r="H564" s="123"/>
      <c r="I564" s="13">
        <f>I561+I562+I563</f>
        <v>1.0900000000000001</v>
      </c>
      <c r="J564" s="144">
        <f>J561+J562+J563</f>
        <v>5.9099999999999993</v>
      </c>
      <c r="K564" s="123"/>
      <c r="L564" s="123"/>
      <c r="M564" s="123"/>
      <c r="N564" s="123"/>
      <c r="O564" s="123"/>
      <c r="P564" s="100">
        <f>P561+P562+P563</f>
        <v>7</v>
      </c>
      <c r="Q564" s="101"/>
      <c r="R564" s="101"/>
      <c r="S564" s="101"/>
      <c r="T564" s="101"/>
      <c r="U564" s="101"/>
    </row>
    <row r="565" spans="1:21" s="1" customFormat="1" ht="50.25" customHeight="1" x14ac:dyDescent="0.25">
      <c r="A565" s="124" t="s">
        <v>368</v>
      </c>
      <c r="B565" s="125"/>
      <c r="C565" s="105" t="s">
        <v>1953</v>
      </c>
      <c r="D565" s="106"/>
      <c r="E565" s="106"/>
      <c r="F565" s="9"/>
      <c r="G565" s="137"/>
      <c r="H565" s="137"/>
      <c r="I565" s="10"/>
      <c r="J565" s="137"/>
      <c r="K565" s="137"/>
      <c r="L565" s="137"/>
      <c r="M565" s="137"/>
      <c r="N565" s="137"/>
      <c r="O565" s="137"/>
      <c r="P565" s="101"/>
      <c r="Q565" s="101"/>
      <c r="R565" s="101"/>
      <c r="S565" s="101"/>
      <c r="T565" s="101"/>
      <c r="U565" s="101"/>
    </row>
    <row r="566" spans="1:21" s="1" customFormat="1" ht="27.75" customHeight="1" x14ac:dyDescent="0.25">
      <c r="A566" s="134" t="s">
        <v>369</v>
      </c>
      <c r="B566" s="135"/>
      <c r="C566" s="103" t="s">
        <v>1134</v>
      </c>
      <c r="D566" s="104"/>
      <c r="E566" s="104"/>
      <c r="F566" s="11" t="s">
        <v>1813</v>
      </c>
      <c r="G566" s="143">
        <v>0.52</v>
      </c>
      <c r="H566" s="137"/>
      <c r="I566" s="8">
        <v>0.52</v>
      </c>
      <c r="J566" s="143">
        <v>12.96</v>
      </c>
      <c r="K566" s="137"/>
      <c r="L566" s="137"/>
      <c r="M566" s="137"/>
      <c r="N566" s="137"/>
      <c r="O566" s="137"/>
      <c r="P566" s="100">
        <v>13.48</v>
      </c>
      <c r="Q566" s="101"/>
      <c r="R566" s="101"/>
      <c r="S566" s="101"/>
      <c r="T566" s="101"/>
      <c r="U566" s="101"/>
    </row>
    <row r="567" spans="1:21" s="1" customFormat="1" ht="21" customHeight="1" x14ac:dyDescent="0.25">
      <c r="A567" s="134" t="s">
        <v>370</v>
      </c>
      <c r="B567" s="135"/>
      <c r="C567" s="103" t="s">
        <v>1871</v>
      </c>
      <c r="D567" s="104"/>
      <c r="E567" s="104"/>
      <c r="F567" s="11" t="s">
        <v>1814</v>
      </c>
      <c r="G567" s="143">
        <v>0.21</v>
      </c>
      <c r="H567" s="137"/>
      <c r="I567" s="8">
        <v>0.21</v>
      </c>
      <c r="J567" s="143">
        <v>0.01</v>
      </c>
      <c r="K567" s="137"/>
      <c r="L567" s="137"/>
      <c r="M567" s="137"/>
      <c r="N567" s="137"/>
      <c r="O567" s="137"/>
      <c r="P567" s="100">
        <v>0.22</v>
      </c>
      <c r="Q567" s="101"/>
      <c r="R567" s="101"/>
      <c r="S567" s="101"/>
      <c r="T567" s="101"/>
      <c r="U567" s="101"/>
    </row>
    <row r="568" spans="1:21" s="15" customFormat="1" ht="19.5" customHeight="1" x14ac:dyDescent="0.2">
      <c r="A568" s="124"/>
      <c r="B568" s="125"/>
      <c r="C568" s="105" t="s">
        <v>1856</v>
      </c>
      <c r="D568" s="106"/>
      <c r="E568" s="106"/>
      <c r="F568" s="18"/>
      <c r="G568" s="144">
        <f>G566+G567</f>
        <v>0.73</v>
      </c>
      <c r="H568" s="123"/>
      <c r="I568" s="13">
        <f>I566+I567</f>
        <v>0.73</v>
      </c>
      <c r="J568" s="144">
        <f>J566+J567</f>
        <v>12.97</v>
      </c>
      <c r="K568" s="123"/>
      <c r="L568" s="123"/>
      <c r="M568" s="123"/>
      <c r="N568" s="123"/>
      <c r="O568" s="123"/>
      <c r="P568" s="100">
        <f>P566+P567</f>
        <v>13.700000000000001</v>
      </c>
      <c r="Q568" s="101"/>
      <c r="R568" s="101"/>
      <c r="S568" s="101"/>
      <c r="T568" s="101"/>
      <c r="U568" s="101"/>
    </row>
    <row r="569" spans="1:21" s="1" customFormat="1" ht="28.5" customHeight="1" x14ac:dyDescent="0.25">
      <c r="A569" s="124" t="s">
        <v>371</v>
      </c>
      <c r="B569" s="125"/>
      <c r="C569" s="105" t="s">
        <v>1135</v>
      </c>
      <c r="D569" s="106"/>
      <c r="E569" s="106"/>
      <c r="F569" s="9"/>
      <c r="G569" s="137"/>
      <c r="H569" s="137"/>
      <c r="I569" s="10"/>
      <c r="J569" s="137"/>
      <c r="K569" s="137"/>
      <c r="L569" s="137"/>
      <c r="M569" s="137"/>
      <c r="N569" s="137"/>
      <c r="O569" s="137"/>
      <c r="P569" s="101"/>
      <c r="Q569" s="101"/>
      <c r="R569" s="101"/>
      <c r="S569" s="101"/>
      <c r="T569" s="101"/>
      <c r="U569" s="101"/>
    </row>
    <row r="570" spans="1:21" s="1" customFormat="1" ht="128.25" customHeight="1" x14ac:dyDescent="0.25">
      <c r="A570" s="134" t="s">
        <v>372</v>
      </c>
      <c r="B570" s="135"/>
      <c r="C570" s="103" t="s">
        <v>1877</v>
      </c>
      <c r="D570" s="104"/>
      <c r="E570" s="104"/>
      <c r="F570" s="11" t="s">
        <v>1813</v>
      </c>
      <c r="G570" s="143">
        <v>0.88</v>
      </c>
      <c r="H570" s="137"/>
      <c r="I570" s="8">
        <v>0.88</v>
      </c>
      <c r="J570" s="143">
        <v>15.75</v>
      </c>
      <c r="K570" s="137"/>
      <c r="L570" s="137"/>
      <c r="M570" s="137"/>
      <c r="N570" s="137"/>
      <c r="O570" s="137"/>
      <c r="P570" s="100">
        <v>16.63</v>
      </c>
      <c r="Q570" s="101"/>
      <c r="R570" s="101"/>
      <c r="S570" s="101"/>
      <c r="T570" s="101"/>
      <c r="U570" s="101"/>
    </row>
    <row r="571" spans="1:21" s="1" customFormat="1" ht="18.75" customHeight="1" x14ac:dyDescent="0.25">
      <c r="A571" s="134" t="s">
        <v>373</v>
      </c>
      <c r="B571" s="135"/>
      <c r="C571" s="103" t="s">
        <v>829</v>
      </c>
      <c r="D571" s="104"/>
      <c r="E571" s="104"/>
      <c r="F571" s="11" t="s">
        <v>1815</v>
      </c>
      <c r="G571" s="143">
        <v>0.46</v>
      </c>
      <c r="H571" s="137"/>
      <c r="I571" s="8">
        <v>0.46</v>
      </c>
      <c r="J571" s="143">
        <v>0.84</v>
      </c>
      <c r="K571" s="137"/>
      <c r="L571" s="137"/>
      <c r="M571" s="137"/>
      <c r="N571" s="137"/>
      <c r="O571" s="137"/>
      <c r="P571" s="100">
        <v>1.3</v>
      </c>
      <c r="Q571" s="101"/>
      <c r="R571" s="101"/>
      <c r="S571" s="101"/>
      <c r="T571" s="101"/>
      <c r="U571" s="101"/>
    </row>
    <row r="572" spans="1:21" s="1" customFormat="1" ht="27" customHeight="1" x14ac:dyDescent="0.25">
      <c r="A572" s="134" t="s">
        <v>374</v>
      </c>
      <c r="B572" s="135"/>
      <c r="C572" s="103" t="s">
        <v>830</v>
      </c>
      <c r="D572" s="104"/>
      <c r="E572" s="104"/>
      <c r="F572" s="11" t="s">
        <v>1815</v>
      </c>
      <c r="G572" s="143">
        <v>0.31</v>
      </c>
      <c r="H572" s="137"/>
      <c r="I572" s="8">
        <v>0.31</v>
      </c>
      <c r="J572" s="143">
        <v>0.12</v>
      </c>
      <c r="K572" s="137"/>
      <c r="L572" s="137"/>
      <c r="M572" s="137"/>
      <c r="N572" s="137"/>
      <c r="O572" s="137"/>
      <c r="P572" s="100">
        <v>0.43</v>
      </c>
      <c r="Q572" s="101"/>
      <c r="R572" s="101"/>
      <c r="S572" s="101"/>
      <c r="T572" s="101"/>
      <c r="U572" s="101"/>
    </row>
    <row r="573" spans="1:21" s="1" customFormat="1" ht="29.25" customHeight="1" x14ac:dyDescent="0.25">
      <c r="A573" s="134" t="s">
        <v>375</v>
      </c>
      <c r="B573" s="135"/>
      <c r="C573" s="103" t="s">
        <v>926</v>
      </c>
      <c r="D573" s="104"/>
      <c r="E573" s="104"/>
      <c r="F573" s="11" t="s">
        <v>1816</v>
      </c>
      <c r="G573" s="143">
        <v>0.02</v>
      </c>
      <c r="H573" s="137"/>
      <c r="I573" s="8">
        <v>0.02</v>
      </c>
      <c r="J573" s="143">
        <v>0.15</v>
      </c>
      <c r="K573" s="137"/>
      <c r="L573" s="137"/>
      <c r="M573" s="137"/>
      <c r="N573" s="137"/>
      <c r="O573" s="137"/>
      <c r="P573" s="100">
        <v>0.17</v>
      </c>
      <c r="Q573" s="101"/>
      <c r="R573" s="101"/>
      <c r="S573" s="101"/>
      <c r="T573" s="101"/>
      <c r="U573" s="101"/>
    </row>
    <row r="574" spans="1:21" s="1" customFormat="1" ht="21.75" customHeight="1" x14ac:dyDescent="0.25">
      <c r="A574" s="134" t="s">
        <v>376</v>
      </c>
      <c r="B574" s="135"/>
      <c r="C574" s="103" t="s">
        <v>1871</v>
      </c>
      <c r="D574" s="104"/>
      <c r="E574" s="104"/>
      <c r="F574" s="11" t="s">
        <v>1814</v>
      </c>
      <c r="G574" s="143">
        <v>0.21</v>
      </c>
      <c r="H574" s="137"/>
      <c r="I574" s="8">
        <v>0.21</v>
      </c>
      <c r="J574" s="143">
        <v>0.01</v>
      </c>
      <c r="K574" s="137"/>
      <c r="L574" s="137"/>
      <c r="M574" s="137"/>
      <c r="N574" s="137"/>
      <c r="O574" s="137"/>
      <c r="P574" s="100">
        <v>0.22</v>
      </c>
      <c r="Q574" s="101"/>
      <c r="R574" s="101"/>
      <c r="S574" s="101"/>
      <c r="T574" s="101"/>
      <c r="U574" s="101"/>
    </row>
    <row r="575" spans="1:21" s="15" customFormat="1" ht="19.5" customHeight="1" x14ac:dyDescent="0.2">
      <c r="A575" s="124"/>
      <c r="B575" s="125"/>
      <c r="C575" s="105" t="s">
        <v>1856</v>
      </c>
      <c r="D575" s="106"/>
      <c r="E575" s="106"/>
      <c r="F575" s="18"/>
      <c r="G575" s="144">
        <f>G570+G571+G572+G573+G574</f>
        <v>1.8800000000000001</v>
      </c>
      <c r="H575" s="123"/>
      <c r="I575" s="13">
        <f>I570+I571+I572+I573+I574</f>
        <v>1.8800000000000001</v>
      </c>
      <c r="J575" s="144">
        <f>J570+J571+J572+J573+J574</f>
        <v>16.87</v>
      </c>
      <c r="K575" s="123"/>
      <c r="L575" s="123"/>
      <c r="M575" s="123"/>
      <c r="N575" s="123"/>
      <c r="O575" s="123"/>
      <c r="P575" s="100">
        <f>P570+P571+P572+P573+P574</f>
        <v>18.75</v>
      </c>
      <c r="Q575" s="101"/>
      <c r="R575" s="101"/>
      <c r="S575" s="101"/>
      <c r="T575" s="101"/>
      <c r="U575" s="101"/>
    </row>
    <row r="576" spans="1:21" s="1" customFormat="1" ht="39.75" customHeight="1" x14ac:dyDescent="0.25">
      <c r="A576" s="124" t="s">
        <v>377</v>
      </c>
      <c r="B576" s="125"/>
      <c r="C576" s="105" t="s">
        <v>1136</v>
      </c>
      <c r="D576" s="106"/>
      <c r="E576" s="106"/>
      <c r="F576" s="9"/>
      <c r="G576" s="137"/>
      <c r="H576" s="137"/>
      <c r="I576" s="10"/>
      <c r="J576" s="137"/>
      <c r="K576" s="137"/>
      <c r="L576" s="137"/>
      <c r="M576" s="137"/>
      <c r="N576" s="137"/>
      <c r="O576" s="137"/>
      <c r="P576" s="101"/>
      <c r="Q576" s="101"/>
      <c r="R576" s="101"/>
      <c r="S576" s="101"/>
      <c r="T576" s="101"/>
      <c r="U576" s="101"/>
    </row>
    <row r="577" spans="1:21" s="1" customFormat="1" ht="128.25" customHeight="1" x14ac:dyDescent="0.25">
      <c r="A577" s="134" t="s">
        <v>378</v>
      </c>
      <c r="B577" s="135"/>
      <c r="C577" s="103" t="s">
        <v>1878</v>
      </c>
      <c r="D577" s="104"/>
      <c r="E577" s="104"/>
      <c r="F577" s="11" t="s">
        <v>1813</v>
      </c>
      <c r="G577" s="143">
        <v>0.88</v>
      </c>
      <c r="H577" s="137"/>
      <c r="I577" s="8">
        <v>0.88</v>
      </c>
      <c r="J577" s="143">
        <v>10.08</v>
      </c>
      <c r="K577" s="137"/>
      <c r="L577" s="137"/>
      <c r="M577" s="137"/>
      <c r="N577" s="137"/>
      <c r="O577" s="137"/>
      <c r="P577" s="100">
        <v>10.96</v>
      </c>
      <c r="Q577" s="101"/>
      <c r="R577" s="101"/>
      <c r="S577" s="101"/>
      <c r="T577" s="101"/>
      <c r="U577" s="101"/>
    </row>
    <row r="578" spans="1:21" s="1" customFormat="1" ht="21" customHeight="1" x14ac:dyDescent="0.25">
      <c r="A578" s="134" t="s">
        <v>379</v>
      </c>
      <c r="B578" s="135"/>
      <c r="C578" s="103" t="s">
        <v>829</v>
      </c>
      <c r="D578" s="104"/>
      <c r="E578" s="104"/>
      <c r="F578" s="11" t="s">
        <v>1815</v>
      </c>
      <c r="G578" s="143">
        <v>0.46</v>
      </c>
      <c r="H578" s="137"/>
      <c r="I578" s="8">
        <v>0.46</v>
      </c>
      <c r="J578" s="143">
        <v>0.84</v>
      </c>
      <c r="K578" s="137"/>
      <c r="L578" s="137"/>
      <c r="M578" s="137"/>
      <c r="N578" s="137"/>
      <c r="O578" s="137"/>
      <c r="P578" s="100">
        <v>1.3</v>
      </c>
      <c r="Q578" s="101"/>
      <c r="R578" s="101"/>
      <c r="S578" s="101"/>
      <c r="T578" s="101"/>
      <c r="U578" s="101"/>
    </row>
    <row r="579" spans="1:21" s="1" customFormat="1" ht="28.5" customHeight="1" x14ac:dyDescent="0.25">
      <c r="A579" s="134" t="s">
        <v>380</v>
      </c>
      <c r="B579" s="135"/>
      <c r="C579" s="103" t="s">
        <v>830</v>
      </c>
      <c r="D579" s="104"/>
      <c r="E579" s="104"/>
      <c r="F579" s="11" t="s">
        <v>1815</v>
      </c>
      <c r="G579" s="143">
        <v>0.31</v>
      </c>
      <c r="H579" s="137"/>
      <c r="I579" s="8">
        <v>0.31</v>
      </c>
      <c r="J579" s="143">
        <v>0.12</v>
      </c>
      <c r="K579" s="137"/>
      <c r="L579" s="137"/>
      <c r="M579" s="137"/>
      <c r="N579" s="137"/>
      <c r="O579" s="137"/>
      <c r="P579" s="100">
        <v>0.43</v>
      </c>
      <c r="Q579" s="101"/>
      <c r="R579" s="101"/>
      <c r="S579" s="101"/>
      <c r="T579" s="101"/>
      <c r="U579" s="101"/>
    </row>
    <row r="580" spans="1:21" s="1" customFormat="1" ht="27.75" customHeight="1" x14ac:dyDescent="0.25">
      <c r="A580" s="134" t="s">
        <v>381</v>
      </c>
      <c r="B580" s="135"/>
      <c r="C580" s="103" t="s">
        <v>926</v>
      </c>
      <c r="D580" s="104"/>
      <c r="E580" s="104"/>
      <c r="F580" s="11" t="s">
        <v>1816</v>
      </c>
      <c r="G580" s="143">
        <v>0.02</v>
      </c>
      <c r="H580" s="137"/>
      <c r="I580" s="8">
        <v>0.02</v>
      </c>
      <c r="J580" s="143">
        <v>0.15</v>
      </c>
      <c r="K580" s="137"/>
      <c r="L580" s="137"/>
      <c r="M580" s="137"/>
      <c r="N580" s="137"/>
      <c r="O580" s="137"/>
      <c r="P580" s="100">
        <v>0.17</v>
      </c>
      <c r="Q580" s="101"/>
      <c r="R580" s="101"/>
      <c r="S580" s="101"/>
      <c r="T580" s="101"/>
      <c r="U580" s="101"/>
    </row>
    <row r="581" spans="1:21" s="1" customFormat="1" ht="21" customHeight="1" x14ac:dyDescent="0.25">
      <c r="A581" s="134" t="s">
        <v>382</v>
      </c>
      <c r="B581" s="135"/>
      <c r="C581" s="103" t="s">
        <v>1871</v>
      </c>
      <c r="D581" s="104"/>
      <c r="E581" s="104"/>
      <c r="F581" s="11" t="s">
        <v>1814</v>
      </c>
      <c r="G581" s="143">
        <v>0.21</v>
      </c>
      <c r="H581" s="137"/>
      <c r="I581" s="8">
        <v>0.21</v>
      </c>
      <c r="J581" s="143">
        <v>0.01</v>
      </c>
      <c r="K581" s="137"/>
      <c r="L581" s="137"/>
      <c r="M581" s="137"/>
      <c r="N581" s="137"/>
      <c r="O581" s="137"/>
      <c r="P581" s="100">
        <v>0.22</v>
      </c>
      <c r="Q581" s="101"/>
      <c r="R581" s="101"/>
      <c r="S581" s="101"/>
      <c r="T581" s="101"/>
      <c r="U581" s="101"/>
    </row>
    <row r="582" spans="1:21" s="15" customFormat="1" ht="15.75" customHeight="1" x14ac:dyDescent="0.2">
      <c r="A582" s="127"/>
      <c r="B582" s="128"/>
      <c r="C582" s="129" t="s">
        <v>1856</v>
      </c>
      <c r="D582" s="130"/>
      <c r="E582" s="130"/>
      <c r="F582" s="19"/>
      <c r="G582" s="131">
        <f>G577+G578+G579+G580+G581</f>
        <v>1.8800000000000001</v>
      </c>
      <c r="H582" s="132"/>
      <c r="I582" s="16">
        <f>I577+I578+I579+I580+I581</f>
        <v>1.8800000000000001</v>
      </c>
      <c r="J582" s="131">
        <f>J577+J578+J579+J580+J581</f>
        <v>11.2</v>
      </c>
      <c r="K582" s="132"/>
      <c r="L582" s="132"/>
      <c r="M582" s="132"/>
      <c r="N582" s="132"/>
      <c r="O582" s="132"/>
      <c r="P582" s="133">
        <f>P577+P578+P579+P580+P581</f>
        <v>13.080000000000002</v>
      </c>
      <c r="Q582" s="126"/>
      <c r="R582" s="126"/>
      <c r="S582" s="126"/>
      <c r="T582" s="126"/>
      <c r="U582" s="126"/>
    </row>
    <row r="583" spans="1:21" s="1" customFormat="1" ht="25.5" hidden="1" customHeight="1" x14ac:dyDescent="0.25">
      <c r="A583" s="165">
        <v>6</v>
      </c>
      <c r="B583" s="166"/>
      <c r="C583" s="129" t="s">
        <v>1137</v>
      </c>
      <c r="D583" s="130"/>
      <c r="E583" s="130"/>
      <c r="F583" s="4"/>
      <c r="G583" s="136"/>
      <c r="H583" s="136"/>
      <c r="I583" s="5"/>
      <c r="J583" s="136"/>
      <c r="K583" s="136"/>
      <c r="L583" s="136"/>
      <c r="M583" s="136"/>
      <c r="N583" s="136"/>
      <c r="O583" s="136"/>
      <c r="P583" s="126"/>
      <c r="Q583" s="126"/>
      <c r="R583" s="126"/>
      <c r="S583" s="126"/>
      <c r="T583" s="126"/>
      <c r="U583" s="126"/>
    </row>
    <row r="584" spans="1:21" s="1" customFormat="1" ht="25.5" hidden="1" customHeight="1" x14ac:dyDescent="0.25">
      <c r="A584" s="124" t="s">
        <v>35</v>
      </c>
      <c r="B584" s="125"/>
      <c r="C584" s="105" t="s">
        <v>1138</v>
      </c>
      <c r="D584" s="106"/>
      <c r="E584" s="106"/>
      <c r="F584" s="9"/>
      <c r="G584" s="137"/>
      <c r="H584" s="137"/>
      <c r="I584" s="10"/>
      <c r="J584" s="137"/>
      <c r="K584" s="137"/>
      <c r="L584" s="137"/>
      <c r="M584" s="137"/>
      <c r="N584" s="137"/>
      <c r="O584" s="137"/>
      <c r="P584" s="101"/>
      <c r="Q584" s="101"/>
      <c r="R584" s="101"/>
      <c r="S584" s="101"/>
      <c r="T584" s="101"/>
      <c r="U584" s="101"/>
    </row>
    <row r="585" spans="1:21" s="1" customFormat="1" ht="18.75" hidden="1" customHeight="1" x14ac:dyDescent="0.25">
      <c r="A585" s="124" t="s">
        <v>383</v>
      </c>
      <c r="B585" s="125"/>
      <c r="C585" s="105" t="s">
        <v>1020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1" hidden="1" customHeight="1" x14ac:dyDescent="0.25">
      <c r="A586" s="134" t="s">
        <v>384</v>
      </c>
      <c r="B586" s="135"/>
      <c r="C586" s="103" t="s">
        <v>829</v>
      </c>
      <c r="D586" s="104"/>
      <c r="E586" s="104"/>
      <c r="F586" s="11" t="s">
        <v>1815</v>
      </c>
      <c r="G586" s="143">
        <v>0.46</v>
      </c>
      <c r="H586" s="137"/>
      <c r="I586" s="8">
        <v>0.46</v>
      </c>
      <c r="J586" s="143">
        <v>0.84</v>
      </c>
      <c r="K586" s="137"/>
      <c r="L586" s="137"/>
      <c r="M586" s="137"/>
      <c r="N586" s="137"/>
      <c r="O586" s="137"/>
      <c r="P586" s="100">
        <v>1.3</v>
      </c>
      <c r="Q586" s="101"/>
      <c r="R586" s="101"/>
      <c r="S586" s="101"/>
      <c r="T586" s="101"/>
      <c r="U586" s="101"/>
    </row>
    <row r="587" spans="1:21" s="1" customFormat="1" ht="21" hidden="1" customHeight="1" x14ac:dyDescent="0.25">
      <c r="A587" s="134" t="s">
        <v>385</v>
      </c>
      <c r="B587" s="135"/>
      <c r="C587" s="103" t="s">
        <v>1871</v>
      </c>
      <c r="D587" s="104"/>
      <c r="E587" s="104"/>
      <c r="F587" s="11" t="s">
        <v>1814</v>
      </c>
      <c r="G587" s="143">
        <v>0.21</v>
      </c>
      <c r="H587" s="137"/>
      <c r="I587" s="8">
        <v>0.21</v>
      </c>
      <c r="J587" s="143">
        <v>0.01</v>
      </c>
      <c r="K587" s="137"/>
      <c r="L587" s="137"/>
      <c r="M587" s="137"/>
      <c r="N587" s="137"/>
      <c r="O587" s="137"/>
      <c r="P587" s="100">
        <v>0.22</v>
      </c>
      <c r="Q587" s="101"/>
      <c r="R587" s="101"/>
      <c r="S587" s="101"/>
      <c r="T587" s="101"/>
      <c r="U587" s="101"/>
    </row>
    <row r="588" spans="1:21" s="1" customFormat="1" ht="39" hidden="1" customHeight="1" x14ac:dyDescent="0.25">
      <c r="A588" s="134" t="s">
        <v>386</v>
      </c>
      <c r="B588" s="135"/>
      <c r="C588" s="103" t="s">
        <v>1139</v>
      </c>
      <c r="D588" s="104"/>
      <c r="E588" s="104"/>
      <c r="F588" s="11" t="s">
        <v>1813</v>
      </c>
      <c r="G588" s="143">
        <v>0.21</v>
      </c>
      <c r="H588" s="137"/>
      <c r="I588" s="8">
        <v>0.21</v>
      </c>
      <c r="J588" s="137"/>
      <c r="K588" s="137"/>
      <c r="L588" s="137"/>
      <c r="M588" s="137"/>
      <c r="N588" s="137"/>
      <c r="O588" s="137"/>
      <c r="P588" s="100">
        <v>0.21</v>
      </c>
      <c r="Q588" s="101"/>
      <c r="R588" s="101"/>
      <c r="S588" s="101"/>
      <c r="T588" s="101"/>
      <c r="U588" s="101"/>
    </row>
    <row r="589" spans="1:21" s="15" customFormat="1" ht="16.5" hidden="1" customHeight="1" x14ac:dyDescent="0.2">
      <c r="A589" s="124"/>
      <c r="B589" s="125"/>
      <c r="C589" s="105" t="s">
        <v>1856</v>
      </c>
      <c r="D589" s="106"/>
      <c r="E589" s="106"/>
      <c r="F589" s="18"/>
      <c r="G589" s="144">
        <f>G586+G587+G588</f>
        <v>0.88</v>
      </c>
      <c r="H589" s="123"/>
      <c r="I589" s="13">
        <f>I586+I587+I588</f>
        <v>0.88</v>
      </c>
      <c r="J589" s="144">
        <f>J586+J587+J588</f>
        <v>0.85</v>
      </c>
      <c r="K589" s="123"/>
      <c r="L589" s="123"/>
      <c r="M589" s="123"/>
      <c r="N589" s="123"/>
      <c r="O589" s="123"/>
      <c r="P589" s="100">
        <f>P586+P587+P588</f>
        <v>1.73</v>
      </c>
      <c r="Q589" s="101"/>
      <c r="R589" s="101"/>
      <c r="S589" s="101"/>
      <c r="T589" s="101"/>
      <c r="U589" s="101"/>
    </row>
    <row r="590" spans="1:21" s="1" customFormat="1" ht="24.75" hidden="1" customHeight="1" x14ac:dyDescent="0.25">
      <c r="A590" s="124" t="s">
        <v>387</v>
      </c>
      <c r="B590" s="125"/>
      <c r="C590" s="105" t="s">
        <v>1140</v>
      </c>
      <c r="D590" s="106"/>
      <c r="E590" s="106"/>
      <c r="F590" s="9"/>
      <c r="G590" s="137"/>
      <c r="H590" s="137"/>
      <c r="I590" s="10"/>
      <c r="J590" s="137"/>
      <c r="K590" s="137"/>
      <c r="L590" s="137"/>
      <c r="M590" s="137"/>
      <c r="N590" s="137"/>
      <c r="O590" s="137"/>
      <c r="P590" s="101"/>
      <c r="Q590" s="101"/>
      <c r="R590" s="101"/>
      <c r="S590" s="101"/>
      <c r="T590" s="101"/>
      <c r="U590" s="101"/>
    </row>
    <row r="591" spans="1:21" s="1" customFormat="1" ht="21" hidden="1" customHeight="1" x14ac:dyDescent="0.25">
      <c r="A591" s="134" t="s">
        <v>388</v>
      </c>
      <c r="B591" s="135"/>
      <c r="C591" s="103" t="s">
        <v>1141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2.4500000000000002</v>
      </c>
      <c r="K591" s="137"/>
      <c r="L591" s="137"/>
      <c r="M591" s="137"/>
      <c r="N591" s="137"/>
      <c r="O591" s="137"/>
      <c r="P591" s="100">
        <v>3.85</v>
      </c>
      <c r="Q591" s="101"/>
      <c r="R591" s="101"/>
      <c r="S591" s="101"/>
      <c r="T591" s="101"/>
      <c r="U591" s="101"/>
    </row>
    <row r="592" spans="1:21" s="1" customFormat="1" ht="21" hidden="1" customHeight="1" x14ac:dyDescent="0.25">
      <c r="A592" s="134" t="s">
        <v>389</v>
      </c>
      <c r="B592" s="135"/>
      <c r="C592" s="103" t="s">
        <v>1142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2.42</v>
      </c>
      <c r="K592" s="137"/>
      <c r="L592" s="137"/>
      <c r="M592" s="137"/>
      <c r="N592" s="137"/>
      <c r="O592" s="137"/>
      <c r="P592" s="100">
        <v>3.82</v>
      </c>
      <c r="Q592" s="101"/>
      <c r="R592" s="101"/>
      <c r="S592" s="101"/>
      <c r="T592" s="101"/>
      <c r="U592" s="101"/>
    </row>
    <row r="593" spans="1:21" s="1" customFormat="1" ht="21" hidden="1" customHeight="1" x14ac:dyDescent="0.25">
      <c r="A593" s="134" t="s">
        <v>390</v>
      </c>
      <c r="B593" s="135"/>
      <c r="C593" s="103" t="s">
        <v>1143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2.73</v>
      </c>
      <c r="K593" s="137"/>
      <c r="L593" s="137"/>
      <c r="M593" s="137"/>
      <c r="N593" s="137"/>
      <c r="O593" s="137"/>
      <c r="P593" s="100">
        <v>4.13</v>
      </c>
      <c r="Q593" s="101"/>
      <c r="R593" s="101"/>
      <c r="S593" s="101"/>
      <c r="T593" s="101"/>
      <c r="U593" s="101"/>
    </row>
    <row r="594" spans="1:21" s="1" customFormat="1" ht="21" hidden="1" customHeight="1" x14ac:dyDescent="0.25">
      <c r="A594" s="134" t="s">
        <v>391</v>
      </c>
      <c r="B594" s="135"/>
      <c r="C594" s="103" t="s">
        <v>1144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4.33</v>
      </c>
      <c r="K594" s="137"/>
      <c r="L594" s="137"/>
      <c r="M594" s="137"/>
      <c r="N594" s="137"/>
      <c r="O594" s="137"/>
      <c r="P594" s="100">
        <v>5.73</v>
      </c>
      <c r="Q594" s="101"/>
      <c r="R594" s="101"/>
      <c r="S594" s="101"/>
      <c r="T594" s="101"/>
      <c r="U594" s="101"/>
    </row>
    <row r="595" spans="1:21" s="1" customFormat="1" ht="26.25" hidden="1" customHeight="1" x14ac:dyDescent="0.25">
      <c r="A595" s="124" t="s">
        <v>392</v>
      </c>
      <c r="B595" s="125"/>
      <c r="C595" s="105" t="s">
        <v>1145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51" hidden="1" customHeight="1" x14ac:dyDescent="0.25">
      <c r="A596" s="134" t="s">
        <v>393</v>
      </c>
      <c r="B596" s="135"/>
      <c r="C596" s="103" t="s">
        <v>1146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5.64</v>
      </c>
      <c r="K596" s="137"/>
      <c r="L596" s="137"/>
      <c r="M596" s="137"/>
      <c r="N596" s="137"/>
      <c r="O596" s="137"/>
      <c r="P596" s="100">
        <v>7.04</v>
      </c>
      <c r="Q596" s="101"/>
      <c r="R596" s="101"/>
      <c r="S596" s="101"/>
      <c r="T596" s="101"/>
      <c r="U596" s="101"/>
    </row>
    <row r="597" spans="1:21" s="1" customFormat="1" ht="21" hidden="1" customHeight="1" x14ac:dyDescent="0.25">
      <c r="A597" s="124" t="s">
        <v>394</v>
      </c>
      <c r="B597" s="125"/>
      <c r="C597" s="105" t="s">
        <v>1147</v>
      </c>
      <c r="D597" s="106"/>
      <c r="E597" s="106"/>
      <c r="F597" s="9"/>
      <c r="G597" s="137"/>
      <c r="H597" s="137"/>
      <c r="I597" s="10"/>
      <c r="J597" s="137"/>
      <c r="K597" s="137"/>
      <c r="L597" s="137"/>
      <c r="M597" s="137"/>
      <c r="N597" s="137"/>
      <c r="O597" s="137"/>
      <c r="P597" s="101"/>
      <c r="Q597" s="101"/>
      <c r="R597" s="101"/>
      <c r="S597" s="101"/>
      <c r="T597" s="101"/>
      <c r="U597" s="101"/>
    </row>
    <row r="598" spans="1:21" s="1" customFormat="1" ht="28.5" hidden="1" customHeight="1" x14ac:dyDescent="0.25">
      <c r="A598" s="134" t="s">
        <v>395</v>
      </c>
      <c r="B598" s="135"/>
      <c r="C598" s="103" t="s">
        <v>1148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4.37</v>
      </c>
      <c r="K598" s="137"/>
      <c r="L598" s="137"/>
      <c r="M598" s="137"/>
      <c r="N598" s="137"/>
      <c r="O598" s="137"/>
      <c r="P598" s="100">
        <v>5.77</v>
      </c>
      <c r="Q598" s="101"/>
      <c r="R598" s="101"/>
      <c r="S598" s="101"/>
      <c r="T598" s="101"/>
      <c r="U598" s="101"/>
    </row>
    <row r="599" spans="1:21" s="1" customFormat="1" ht="40.5" hidden="1" customHeight="1" x14ac:dyDescent="0.25">
      <c r="A599" s="134" t="s">
        <v>396</v>
      </c>
      <c r="B599" s="135"/>
      <c r="C599" s="103" t="s">
        <v>1149</v>
      </c>
      <c r="D599" s="104"/>
      <c r="E599" s="104"/>
      <c r="F599" s="11" t="s">
        <v>1813</v>
      </c>
      <c r="G599" s="143">
        <v>1.4</v>
      </c>
      <c r="H599" s="137"/>
      <c r="I599" s="8">
        <v>1.4</v>
      </c>
      <c r="J599" s="143">
        <v>2.25</v>
      </c>
      <c r="K599" s="137"/>
      <c r="L599" s="137"/>
      <c r="M599" s="137"/>
      <c r="N599" s="137"/>
      <c r="O599" s="137"/>
      <c r="P599" s="100">
        <v>3.65</v>
      </c>
      <c r="Q599" s="101"/>
      <c r="R599" s="101"/>
      <c r="S599" s="101"/>
      <c r="T599" s="101"/>
      <c r="U599" s="101"/>
    </row>
    <row r="600" spans="1:21" s="1" customFormat="1" ht="25.5" hidden="1" customHeight="1" x14ac:dyDescent="0.25">
      <c r="A600" s="134" t="s">
        <v>397</v>
      </c>
      <c r="B600" s="135"/>
      <c r="C600" s="103" t="s">
        <v>1150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7.16</v>
      </c>
      <c r="K600" s="137"/>
      <c r="L600" s="137"/>
      <c r="M600" s="137"/>
      <c r="N600" s="137"/>
      <c r="O600" s="137"/>
      <c r="P600" s="100">
        <v>8.56</v>
      </c>
      <c r="Q600" s="101"/>
      <c r="R600" s="101"/>
      <c r="S600" s="101"/>
      <c r="T600" s="101"/>
      <c r="U600" s="101"/>
    </row>
    <row r="601" spans="1:21" s="1" customFormat="1" ht="30" hidden="1" customHeight="1" x14ac:dyDescent="0.25">
      <c r="A601" s="134" t="s">
        <v>398</v>
      </c>
      <c r="B601" s="135"/>
      <c r="C601" s="103" t="s">
        <v>1151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20.67</v>
      </c>
      <c r="K601" s="137"/>
      <c r="L601" s="137"/>
      <c r="M601" s="137"/>
      <c r="N601" s="137"/>
      <c r="O601" s="137"/>
      <c r="P601" s="100">
        <v>22.07</v>
      </c>
      <c r="Q601" s="101"/>
      <c r="R601" s="101"/>
      <c r="S601" s="101"/>
      <c r="T601" s="101"/>
      <c r="U601" s="101"/>
    </row>
    <row r="602" spans="1:21" s="1" customFormat="1" ht="27" hidden="1" customHeight="1" x14ac:dyDescent="0.25">
      <c r="A602" s="134" t="s">
        <v>399</v>
      </c>
      <c r="B602" s="135"/>
      <c r="C602" s="103" t="s">
        <v>1152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6.94</v>
      </c>
      <c r="K602" s="137"/>
      <c r="L602" s="137"/>
      <c r="M602" s="137"/>
      <c r="N602" s="137"/>
      <c r="O602" s="137"/>
      <c r="P602" s="100">
        <v>8.34</v>
      </c>
      <c r="Q602" s="101"/>
      <c r="R602" s="101"/>
      <c r="S602" s="101"/>
      <c r="T602" s="101"/>
      <c r="U602" s="101"/>
    </row>
    <row r="603" spans="1:21" s="1" customFormat="1" ht="51.75" hidden="1" customHeight="1" x14ac:dyDescent="0.25">
      <c r="A603" s="134" t="s">
        <v>400</v>
      </c>
      <c r="B603" s="135"/>
      <c r="C603" s="103" t="s">
        <v>1153</v>
      </c>
      <c r="D603" s="104"/>
      <c r="E603" s="104"/>
      <c r="F603" s="11" t="s">
        <v>1813</v>
      </c>
      <c r="G603" s="143">
        <v>1.4</v>
      </c>
      <c r="H603" s="137"/>
      <c r="I603" s="8">
        <v>1.4</v>
      </c>
      <c r="J603" s="143">
        <v>6.92</v>
      </c>
      <c r="K603" s="137"/>
      <c r="L603" s="137"/>
      <c r="M603" s="137"/>
      <c r="N603" s="137"/>
      <c r="O603" s="137"/>
      <c r="P603" s="100">
        <v>8.32</v>
      </c>
      <c r="Q603" s="101"/>
      <c r="R603" s="101"/>
      <c r="S603" s="101"/>
      <c r="T603" s="101"/>
      <c r="U603" s="101"/>
    </row>
    <row r="604" spans="1:21" s="1" customFormat="1" ht="30" hidden="1" customHeight="1" x14ac:dyDescent="0.25">
      <c r="A604" s="134" t="s">
        <v>401</v>
      </c>
      <c r="B604" s="135"/>
      <c r="C604" s="103" t="s">
        <v>1154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10.75</v>
      </c>
      <c r="K604" s="137"/>
      <c r="L604" s="137"/>
      <c r="M604" s="137"/>
      <c r="N604" s="137"/>
      <c r="O604" s="137"/>
      <c r="P604" s="100">
        <v>12.15</v>
      </c>
      <c r="Q604" s="101"/>
      <c r="R604" s="101"/>
      <c r="S604" s="101"/>
      <c r="T604" s="101"/>
      <c r="U604" s="101"/>
    </row>
    <row r="605" spans="1:21" s="1" customFormat="1" ht="27.75" hidden="1" customHeight="1" x14ac:dyDescent="0.25">
      <c r="A605" s="134" t="s">
        <v>402</v>
      </c>
      <c r="B605" s="135"/>
      <c r="C605" s="103" t="s">
        <v>1155</v>
      </c>
      <c r="D605" s="104"/>
      <c r="E605" s="104"/>
      <c r="F605" s="11" t="s">
        <v>1813</v>
      </c>
      <c r="G605" s="143">
        <v>1.4</v>
      </c>
      <c r="H605" s="137"/>
      <c r="I605" s="8">
        <v>1.4</v>
      </c>
      <c r="J605" s="143">
        <v>6.54</v>
      </c>
      <c r="K605" s="137"/>
      <c r="L605" s="137"/>
      <c r="M605" s="137"/>
      <c r="N605" s="137"/>
      <c r="O605" s="137"/>
      <c r="P605" s="100">
        <v>7.94</v>
      </c>
      <c r="Q605" s="101"/>
      <c r="R605" s="101"/>
      <c r="S605" s="101"/>
      <c r="T605" s="101"/>
      <c r="U605" s="101"/>
    </row>
    <row r="606" spans="1:21" s="1" customFormat="1" ht="25.5" hidden="1" customHeight="1" x14ac:dyDescent="0.25">
      <c r="A606" s="134" t="s">
        <v>403</v>
      </c>
      <c r="B606" s="135"/>
      <c r="C606" s="103" t="s">
        <v>1156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5.99</v>
      </c>
      <c r="K606" s="137"/>
      <c r="L606" s="137"/>
      <c r="M606" s="137"/>
      <c r="N606" s="137"/>
      <c r="O606" s="137"/>
      <c r="P606" s="100">
        <v>7.39</v>
      </c>
      <c r="Q606" s="101"/>
      <c r="R606" s="101"/>
      <c r="S606" s="101"/>
      <c r="T606" s="101"/>
      <c r="U606" s="101"/>
    </row>
    <row r="607" spans="1:21" s="1" customFormat="1" ht="25.5" hidden="1" customHeight="1" x14ac:dyDescent="0.25">
      <c r="A607" s="124" t="s">
        <v>404</v>
      </c>
      <c r="B607" s="125"/>
      <c r="C607" s="105" t="s">
        <v>1157</v>
      </c>
      <c r="D607" s="106"/>
      <c r="E607" s="106"/>
      <c r="F607" s="9"/>
      <c r="G607" s="137"/>
      <c r="H607" s="137"/>
      <c r="I607" s="10"/>
      <c r="J607" s="137"/>
      <c r="K607" s="137"/>
      <c r="L607" s="137"/>
      <c r="M607" s="137"/>
      <c r="N607" s="137"/>
      <c r="O607" s="137"/>
      <c r="P607" s="101"/>
      <c r="Q607" s="101"/>
      <c r="R607" s="101"/>
      <c r="S607" s="101"/>
      <c r="T607" s="101"/>
      <c r="U607" s="101"/>
    </row>
    <row r="608" spans="1:21" s="1" customFormat="1" ht="27" hidden="1" customHeight="1" x14ac:dyDescent="0.25">
      <c r="A608" s="134" t="s">
        <v>405</v>
      </c>
      <c r="B608" s="135"/>
      <c r="C608" s="103" t="s">
        <v>1158</v>
      </c>
      <c r="D608" s="104"/>
      <c r="E608" s="104"/>
      <c r="F608" s="11" t="s">
        <v>1813</v>
      </c>
      <c r="G608" s="143">
        <v>1.4</v>
      </c>
      <c r="H608" s="137"/>
      <c r="I608" s="8">
        <v>1.4</v>
      </c>
      <c r="J608" s="143">
        <v>2.4</v>
      </c>
      <c r="K608" s="137"/>
      <c r="L608" s="137"/>
      <c r="M608" s="137"/>
      <c r="N608" s="137"/>
      <c r="O608" s="137"/>
      <c r="P608" s="100">
        <v>3.8</v>
      </c>
      <c r="Q608" s="101"/>
      <c r="R608" s="101"/>
      <c r="S608" s="101"/>
      <c r="T608" s="101"/>
      <c r="U608" s="101"/>
    </row>
    <row r="609" spans="1:21" s="1" customFormat="1" ht="30" hidden="1" customHeight="1" x14ac:dyDescent="0.25">
      <c r="A609" s="134" t="s">
        <v>406</v>
      </c>
      <c r="B609" s="135"/>
      <c r="C609" s="103" t="s">
        <v>1159</v>
      </c>
      <c r="D609" s="104"/>
      <c r="E609" s="104"/>
      <c r="F609" s="11" t="s">
        <v>1813</v>
      </c>
      <c r="G609" s="143">
        <v>1.4</v>
      </c>
      <c r="H609" s="137"/>
      <c r="I609" s="8">
        <v>1.4</v>
      </c>
      <c r="J609" s="143">
        <v>2.82</v>
      </c>
      <c r="K609" s="137"/>
      <c r="L609" s="137"/>
      <c r="M609" s="137"/>
      <c r="N609" s="137"/>
      <c r="O609" s="137"/>
      <c r="P609" s="100">
        <v>4.22</v>
      </c>
      <c r="Q609" s="101"/>
      <c r="R609" s="101"/>
      <c r="S609" s="101"/>
      <c r="T609" s="101"/>
      <c r="U609" s="101"/>
    </row>
    <row r="610" spans="1:21" s="1" customFormat="1" ht="18.75" hidden="1" customHeight="1" x14ac:dyDescent="0.25">
      <c r="A610" s="134" t="s">
        <v>407</v>
      </c>
      <c r="B610" s="135"/>
      <c r="C610" s="103" t="s">
        <v>1160</v>
      </c>
      <c r="D610" s="104"/>
      <c r="E610" s="104"/>
      <c r="F610" s="11" t="s">
        <v>1813</v>
      </c>
      <c r="G610" s="143">
        <v>1.4</v>
      </c>
      <c r="H610" s="137"/>
      <c r="I610" s="8">
        <v>1.4</v>
      </c>
      <c r="J610" s="143">
        <v>4.63</v>
      </c>
      <c r="K610" s="137"/>
      <c r="L610" s="137"/>
      <c r="M610" s="137"/>
      <c r="N610" s="137"/>
      <c r="O610" s="137"/>
      <c r="P610" s="100">
        <v>6.03</v>
      </c>
      <c r="Q610" s="101"/>
      <c r="R610" s="101"/>
      <c r="S610" s="101"/>
      <c r="T610" s="101"/>
      <c r="U610" s="101"/>
    </row>
    <row r="611" spans="1:21" s="1" customFormat="1" ht="27.75" hidden="1" customHeight="1" x14ac:dyDescent="0.25">
      <c r="A611" s="124" t="s">
        <v>408</v>
      </c>
      <c r="B611" s="125"/>
      <c r="C611" s="105" t="s">
        <v>1161</v>
      </c>
      <c r="D611" s="106"/>
      <c r="E611" s="106"/>
      <c r="F611" s="9"/>
      <c r="G611" s="137"/>
      <c r="H611" s="137"/>
      <c r="I611" s="10"/>
      <c r="J611" s="137"/>
      <c r="K611" s="137"/>
      <c r="L611" s="137"/>
      <c r="M611" s="137"/>
      <c r="N611" s="137"/>
      <c r="O611" s="137"/>
      <c r="P611" s="101"/>
      <c r="Q611" s="101"/>
      <c r="R611" s="101"/>
      <c r="S611" s="101"/>
      <c r="T611" s="101"/>
      <c r="U611" s="101"/>
    </row>
    <row r="612" spans="1:21" s="1" customFormat="1" ht="66.75" hidden="1" customHeight="1" x14ac:dyDescent="0.25">
      <c r="A612" s="134" t="s">
        <v>409</v>
      </c>
      <c r="B612" s="135"/>
      <c r="C612" s="103" t="s">
        <v>1162</v>
      </c>
      <c r="D612" s="104"/>
      <c r="E612" s="104"/>
      <c r="F612" s="11" t="s">
        <v>1813</v>
      </c>
      <c r="G612" s="143">
        <v>1.4</v>
      </c>
      <c r="H612" s="137"/>
      <c r="I612" s="8">
        <v>1.4</v>
      </c>
      <c r="J612" s="143">
        <v>2.12</v>
      </c>
      <c r="K612" s="137"/>
      <c r="L612" s="137"/>
      <c r="M612" s="137"/>
      <c r="N612" s="137"/>
      <c r="O612" s="137"/>
      <c r="P612" s="100">
        <v>3.52</v>
      </c>
      <c r="Q612" s="101"/>
      <c r="R612" s="101"/>
      <c r="S612" s="101"/>
      <c r="T612" s="101"/>
      <c r="U612" s="101"/>
    </row>
    <row r="613" spans="1:21" s="1" customFormat="1" ht="55.5" hidden="1" customHeight="1" x14ac:dyDescent="0.25">
      <c r="A613" s="134" t="s">
        <v>410</v>
      </c>
      <c r="B613" s="135"/>
      <c r="C613" s="103" t="s">
        <v>1163</v>
      </c>
      <c r="D613" s="104"/>
      <c r="E613" s="104"/>
      <c r="F613" s="11" t="s">
        <v>1813</v>
      </c>
      <c r="G613" s="143">
        <v>1.4</v>
      </c>
      <c r="H613" s="137"/>
      <c r="I613" s="8">
        <v>1.4</v>
      </c>
      <c r="J613" s="143">
        <v>2.89</v>
      </c>
      <c r="K613" s="137"/>
      <c r="L613" s="137"/>
      <c r="M613" s="137"/>
      <c r="N613" s="137"/>
      <c r="O613" s="137"/>
      <c r="P613" s="100">
        <v>4.29</v>
      </c>
      <c r="Q613" s="101"/>
      <c r="R613" s="101"/>
      <c r="S613" s="101"/>
      <c r="T613" s="101"/>
      <c r="U613" s="101"/>
    </row>
    <row r="614" spans="1:21" s="1" customFormat="1" ht="42" hidden="1" customHeight="1" x14ac:dyDescent="0.25">
      <c r="A614" s="134" t="s">
        <v>411</v>
      </c>
      <c r="B614" s="135"/>
      <c r="C614" s="103" t="s">
        <v>1164</v>
      </c>
      <c r="D614" s="104"/>
      <c r="E614" s="104"/>
      <c r="F614" s="11" t="s">
        <v>1813</v>
      </c>
      <c r="G614" s="143">
        <v>1.4</v>
      </c>
      <c r="H614" s="137"/>
      <c r="I614" s="8">
        <v>1.4</v>
      </c>
      <c r="J614" s="143">
        <v>2.86</v>
      </c>
      <c r="K614" s="137"/>
      <c r="L614" s="137"/>
      <c r="M614" s="137"/>
      <c r="N614" s="137"/>
      <c r="O614" s="137"/>
      <c r="P614" s="100">
        <v>4.26</v>
      </c>
      <c r="Q614" s="101"/>
      <c r="R614" s="101"/>
      <c r="S614" s="101"/>
      <c r="T614" s="101"/>
      <c r="U614" s="101"/>
    </row>
    <row r="615" spans="1:21" s="1" customFormat="1" ht="18.75" hidden="1" customHeight="1" x14ac:dyDescent="0.25">
      <c r="A615" s="124" t="s">
        <v>412</v>
      </c>
      <c r="B615" s="125"/>
      <c r="C615" s="105" t="s">
        <v>1165</v>
      </c>
      <c r="D615" s="106"/>
      <c r="E615" s="106"/>
      <c r="F615" s="9"/>
      <c r="G615" s="137"/>
      <c r="H615" s="137"/>
      <c r="I615" s="10"/>
      <c r="J615" s="137"/>
      <c r="K615" s="137"/>
      <c r="L615" s="137"/>
      <c r="M615" s="137"/>
      <c r="N615" s="137"/>
      <c r="O615" s="137"/>
      <c r="P615" s="101"/>
      <c r="Q615" s="101"/>
      <c r="R615" s="101"/>
      <c r="S615" s="101"/>
      <c r="T615" s="101"/>
      <c r="U615" s="101"/>
    </row>
    <row r="616" spans="1:21" s="1" customFormat="1" ht="64.5" hidden="1" customHeight="1" x14ac:dyDescent="0.25">
      <c r="A616" s="134" t="s">
        <v>413</v>
      </c>
      <c r="B616" s="135"/>
      <c r="C616" s="103" t="s">
        <v>1166</v>
      </c>
      <c r="D616" s="104"/>
      <c r="E616" s="104"/>
      <c r="F616" s="11" t="s">
        <v>1813</v>
      </c>
      <c r="G616" s="143">
        <v>1.4</v>
      </c>
      <c r="H616" s="137"/>
      <c r="I616" s="8">
        <v>1.4</v>
      </c>
      <c r="J616" s="143">
        <v>4.91</v>
      </c>
      <c r="K616" s="137"/>
      <c r="L616" s="137"/>
      <c r="M616" s="137"/>
      <c r="N616" s="137"/>
      <c r="O616" s="137"/>
      <c r="P616" s="100">
        <v>6.31</v>
      </c>
      <c r="Q616" s="101"/>
      <c r="R616" s="101"/>
      <c r="S616" s="101"/>
      <c r="T616" s="101"/>
      <c r="U616" s="101"/>
    </row>
    <row r="617" spans="1:21" s="1" customFormat="1" ht="18.75" hidden="1" customHeight="1" x14ac:dyDescent="0.25">
      <c r="A617" s="124" t="s">
        <v>414</v>
      </c>
      <c r="B617" s="125"/>
      <c r="C617" s="105" t="s">
        <v>1167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78.75" hidden="1" customHeight="1" x14ac:dyDescent="0.25">
      <c r="A618" s="134" t="s">
        <v>415</v>
      </c>
      <c r="B618" s="135"/>
      <c r="C618" s="103" t="s">
        <v>1168</v>
      </c>
      <c r="D618" s="104"/>
      <c r="E618" s="104"/>
      <c r="F618" s="11" t="s">
        <v>1813</v>
      </c>
      <c r="G618" s="143">
        <v>1.4</v>
      </c>
      <c r="H618" s="137"/>
      <c r="I618" s="8">
        <v>1.4</v>
      </c>
      <c r="J618" s="143">
        <v>3.54</v>
      </c>
      <c r="K618" s="137"/>
      <c r="L618" s="137"/>
      <c r="M618" s="137"/>
      <c r="N618" s="137"/>
      <c r="O618" s="137"/>
      <c r="P618" s="100">
        <v>4.9400000000000004</v>
      </c>
      <c r="Q618" s="101"/>
      <c r="R618" s="101"/>
      <c r="S618" s="101"/>
      <c r="T618" s="101"/>
      <c r="U618" s="101"/>
    </row>
    <row r="619" spans="1:21" s="1" customFormat="1" ht="75.75" hidden="1" customHeight="1" x14ac:dyDescent="0.25">
      <c r="A619" s="134" t="s">
        <v>416</v>
      </c>
      <c r="B619" s="135"/>
      <c r="C619" s="103" t="s">
        <v>1169</v>
      </c>
      <c r="D619" s="104"/>
      <c r="E619" s="104"/>
      <c r="F619" s="11" t="s">
        <v>1813</v>
      </c>
      <c r="G619" s="143">
        <v>1.4</v>
      </c>
      <c r="H619" s="137"/>
      <c r="I619" s="8">
        <v>1.4</v>
      </c>
      <c r="J619" s="143">
        <v>3.29</v>
      </c>
      <c r="K619" s="137"/>
      <c r="L619" s="137"/>
      <c r="M619" s="137"/>
      <c r="N619" s="137"/>
      <c r="O619" s="137"/>
      <c r="P619" s="100">
        <v>4.6900000000000004</v>
      </c>
      <c r="Q619" s="101"/>
      <c r="R619" s="101"/>
      <c r="S619" s="101"/>
      <c r="T619" s="101"/>
      <c r="U619" s="101"/>
    </row>
    <row r="620" spans="1:21" s="1" customFormat="1" ht="18" hidden="1" customHeight="1" x14ac:dyDescent="0.25">
      <c r="A620" s="124" t="s">
        <v>36</v>
      </c>
      <c r="B620" s="125"/>
      <c r="C620" s="105" t="s">
        <v>1170</v>
      </c>
      <c r="D620" s="106"/>
      <c r="E620" s="106"/>
      <c r="F620" s="9"/>
      <c r="G620" s="137"/>
      <c r="H620" s="137"/>
      <c r="I620" s="10"/>
      <c r="J620" s="137"/>
      <c r="K620" s="137"/>
      <c r="L620" s="137"/>
      <c r="M620" s="137"/>
      <c r="N620" s="137"/>
      <c r="O620" s="137"/>
      <c r="P620" s="101"/>
      <c r="Q620" s="101"/>
      <c r="R620" s="101"/>
      <c r="S620" s="101"/>
      <c r="T620" s="101"/>
      <c r="U620" s="101"/>
    </row>
    <row r="621" spans="1:21" s="1" customFormat="1" ht="27" hidden="1" customHeight="1" x14ac:dyDescent="0.25">
      <c r="A621" s="124" t="s">
        <v>417</v>
      </c>
      <c r="B621" s="125"/>
      <c r="C621" s="105" t="s">
        <v>1171</v>
      </c>
      <c r="D621" s="106"/>
      <c r="E621" s="106"/>
      <c r="F621" s="9"/>
      <c r="G621" s="137"/>
      <c r="H621" s="137"/>
      <c r="I621" s="10"/>
      <c r="J621" s="137"/>
      <c r="K621" s="137"/>
      <c r="L621" s="137"/>
      <c r="M621" s="137"/>
      <c r="N621" s="137"/>
      <c r="O621" s="137"/>
      <c r="P621" s="101"/>
      <c r="Q621" s="101"/>
      <c r="R621" s="101"/>
      <c r="S621" s="101"/>
      <c r="T621" s="101"/>
      <c r="U621" s="101"/>
    </row>
    <row r="622" spans="1:21" s="1" customFormat="1" ht="76.5" hidden="1" customHeight="1" x14ac:dyDescent="0.25">
      <c r="A622" s="134" t="s">
        <v>418</v>
      </c>
      <c r="B622" s="135"/>
      <c r="C622" s="103" t="s">
        <v>828</v>
      </c>
      <c r="D622" s="104"/>
      <c r="E622" s="104"/>
      <c r="F622" s="11" t="s">
        <v>1813</v>
      </c>
      <c r="G622" s="143">
        <v>0.8</v>
      </c>
      <c r="H622" s="137"/>
      <c r="I622" s="8">
        <v>0.8</v>
      </c>
      <c r="J622" s="143">
        <v>0.68</v>
      </c>
      <c r="K622" s="137"/>
      <c r="L622" s="137"/>
      <c r="M622" s="137"/>
      <c r="N622" s="137"/>
      <c r="O622" s="137"/>
      <c r="P622" s="100">
        <v>1.48</v>
      </c>
      <c r="Q622" s="101"/>
      <c r="R622" s="101"/>
      <c r="S622" s="101"/>
      <c r="T622" s="101"/>
      <c r="U622" s="101"/>
    </row>
    <row r="623" spans="1:21" s="1" customFormat="1" ht="21" hidden="1" customHeight="1" x14ac:dyDescent="0.25">
      <c r="A623" s="134" t="s">
        <v>419</v>
      </c>
      <c r="B623" s="135"/>
      <c r="C623" s="103" t="s">
        <v>829</v>
      </c>
      <c r="D623" s="104"/>
      <c r="E623" s="104"/>
      <c r="F623" s="11" t="s">
        <v>1815</v>
      </c>
      <c r="G623" s="143">
        <v>0.46</v>
      </c>
      <c r="H623" s="137"/>
      <c r="I623" s="8">
        <v>0.46</v>
      </c>
      <c r="J623" s="143">
        <v>0.84</v>
      </c>
      <c r="K623" s="137"/>
      <c r="L623" s="137"/>
      <c r="M623" s="137"/>
      <c r="N623" s="137"/>
      <c r="O623" s="137"/>
      <c r="P623" s="100">
        <v>1.3</v>
      </c>
      <c r="Q623" s="101"/>
      <c r="R623" s="101"/>
      <c r="S623" s="101"/>
      <c r="T623" s="101"/>
      <c r="U623" s="101"/>
    </row>
    <row r="624" spans="1:21" s="1" customFormat="1" ht="28.5" hidden="1" customHeight="1" x14ac:dyDescent="0.25">
      <c r="A624" s="134" t="s">
        <v>420</v>
      </c>
      <c r="B624" s="135"/>
      <c r="C624" s="103" t="s">
        <v>830</v>
      </c>
      <c r="D624" s="104"/>
      <c r="E624" s="104"/>
      <c r="F624" s="11" t="s">
        <v>1815</v>
      </c>
      <c r="G624" s="143">
        <v>0.31</v>
      </c>
      <c r="H624" s="137"/>
      <c r="I624" s="8">
        <v>0.31</v>
      </c>
      <c r="J624" s="143">
        <v>0.12</v>
      </c>
      <c r="K624" s="137"/>
      <c r="L624" s="137"/>
      <c r="M624" s="137"/>
      <c r="N624" s="137"/>
      <c r="O624" s="137"/>
      <c r="P624" s="100">
        <v>0.43</v>
      </c>
      <c r="Q624" s="101"/>
      <c r="R624" s="101"/>
      <c r="S624" s="101"/>
      <c r="T624" s="101"/>
      <c r="U624" s="101"/>
    </row>
    <row r="625" spans="1:21" s="1" customFormat="1" ht="41.25" hidden="1" customHeight="1" x14ac:dyDescent="0.25">
      <c r="A625" s="134" t="s">
        <v>421</v>
      </c>
      <c r="B625" s="135"/>
      <c r="C625" s="103" t="s">
        <v>831</v>
      </c>
      <c r="D625" s="104"/>
      <c r="E625" s="104"/>
      <c r="F625" s="11" t="s">
        <v>1816</v>
      </c>
      <c r="G625" s="143">
        <v>0.04</v>
      </c>
      <c r="H625" s="137"/>
      <c r="I625" s="8">
        <v>0.04</v>
      </c>
      <c r="J625" s="143">
        <v>0.15</v>
      </c>
      <c r="K625" s="137"/>
      <c r="L625" s="137"/>
      <c r="M625" s="137"/>
      <c r="N625" s="137"/>
      <c r="O625" s="137"/>
      <c r="P625" s="100">
        <v>0.19</v>
      </c>
      <c r="Q625" s="101"/>
      <c r="R625" s="101"/>
      <c r="S625" s="101"/>
      <c r="T625" s="101"/>
      <c r="U625" s="101"/>
    </row>
    <row r="626" spans="1:21" s="1" customFormat="1" ht="24" hidden="1" customHeight="1" x14ac:dyDescent="0.25">
      <c r="A626" s="134" t="s">
        <v>422</v>
      </c>
      <c r="B626" s="135"/>
      <c r="C626" s="103" t="s">
        <v>1871</v>
      </c>
      <c r="D626" s="104"/>
      <c r="E626" s="104"/>
      <c r="F626" s="11" t="s">
        <v>1814</v>
      </c>
      <c r="G626" s="143">
        <v>0.21</v>
      </c>
      <c r="H626" s="137"/>
      <c r="I626" s="8">
        <v>0.21</v>
      </c>
      <c r="J626" s="143">
        <v>0.01</v>
      </c>
      <c r="K626" s="137"/>
      <c r="L626" s="137"/>
      <c r="M626" s="137"/>
      <c r="N626" s="137"/>
      <c r="O626" s="137"/>
      <c r="P626" s="100">
        <v>0.22</v>
      </c>
      <c r="Q626" s="101"/>
      <c r="R626" s="101"/>
      <c r="S626" s="101"/>
      <c r="T626" s="101"/>
      <c r="U626" s="101"/>
    </row>
    <row r="627" spans="1:21" s="1" customFormat="1" ht="38.25" hidden="1" customHeight="1" x14ac:dyDescent="0.25">
      <c r="A627" s="134" t="s">
        <v>423</v>
      </c>
      <c r="B627" s="135"/>
      <c r="C627" s="103" t="s">
        <v>1139</v>
      </c>
      <c r="D627" s="104"/>
      <c r="E627" s="104"/>
      <c r="F627" s="11" t="s">
        <v>1813</v>
      </c>
      <c r="G627" s="143">
        <v>0.21</v>
      </c>
      <c r="H627" s="137"/>
      <c r="I627" s="8">
        <v>0.21</v>
      </c>
      <c r="J627" s="137"/>
      <c r="K627" s="137"/>
      <c r="L627" s="137"/>
      <c r="M627" s="137"/>
      <c r="N627" s="137"/>
      <c r="O627" s="137"/>
      <c r="P627" s="100">
        <v>0.21</v>
      </c>
      <c r="Q627" s="101"/>
      <c r="R627" s="101"/>
      <c r="S627" s="101"/>
      <c r="T627" s="101"/>
      <c r="U627" s="101"/>
    </row>
    <row r="628" spans="1:21" s="15" customFormat="1" ht="21" hidden="1" customHeight="1" x14ac:dyDescent="0.2">
      <c r="A628" s="124"/>
      <c r="B628" s="125"/>
      <c r="C628" s="105" t="s">
        <v>1856</v>
      </c>
      <c r="D628" s="106"/>
      <c r="E628" s="106"/>
      <c r="F628" s="18"/>
      <c r="G628" s="144">
        <f>G622+G623+G624+G625+G626+G627</f>
        <v>2.0300000000000002</v>
      </c>
      <c r="H628" s="123"/>
      <c r="I628" s="13">
        <f>I622+I623+I624+I625+I626+I627</f>
        <v>2.0300000000000002</v>
      </c>
      <c r="J628" s="144">
        <f>J622+J623+J624+J625+J626</f>
        <v>1.8</v>
      </c>
      <c r="K628" s="123"/>
      <c r="L628" s="123"/>
      <c r="M628" s="123"/>
      <c r="N628" s="123"/>
      <c r="O628" s="123"/>
      <c r="P628" s="100">
        <f>P622+P623+P624+P625+P626+P627</f>
        <v>3.8300000000000005</v>
      </c>
      <c r="Q628" s="101"/>
      <c r="R628" s="101"/>
      <c r="S628" s="101"/>
      <c r="T628" s="101"/>
      <c r="U628" s="101"/>
    </row>
    <row r="629" spans="1:21" s="1" customFormat="1" ht="18" hidden="1" customHeight="1" x14ac:dyDescent="0.25">
      <c r="A629" s="124" t="s">
        <v>424</v>
      </c>
      <c r="B629" s="125"/>
      <c r="C629" s="105" t="s">
        <v>1172</v>
      </c>
      <c r="D629" s="106"/>
      <c r="E629" s="106"/>
      <c r="F629" s="9"/>
      <c r="G629" s="137"/>
      <c r="H629" s="137"/>
      <c r="I629" s="10"/>
      <c r="J629" s="137"/>
      <c r="K629" s="137"/>
      <c r="L629" s="137"/>
      <c r="M629" s="137"/>
      <c r="N629" s="137"/>
      <c r="O629" s="137"/>
      <c r="P629" s="101"/>
      <c r="Q629" s="101"/>
      <c r="R629" s="101"/>
      <c r="S629" s="101"/>
      <c r="T629" s="101"/>
      <c r="U629" s="101"/>
    </row>
    <row r="630" spans="1:21" s="1" customFormat="1" ht="52.5" hidden="1" customHeight="1" x14ac:dyDescent="0.25">
      <c r="A630" s="134" t="s">
        <v>425</v>
      </c>
      <c r="B630" s="135"/>
      <c r="C630" s="103" t="s">
        <v>1173</v>
      </c>
      <c r="D630" s="104"/>
      <c r="E630" s="104"/>
      <c r="F630" s="11" t="s">
        <v>1813</v>
      </c>
      <c r="G630" s="143">
        <v>2.2400000000000002</v>
      </c>
      <c r="H630" s="137"/>
      <c r="I630" s="8">
        <v>2.2400000000000002</v>
      </c>
      <c r="J630" s="143">
        <v>2.58</v>
      </c>
      <c r="K630" s="137"/>
      <c r="L630" s="137"/>
      <c r="M630" s="137"/>
      <c r="N630" s="137"/>
      <c r="O630" s="137"/>
      <c r="P630" s="100">
        <v>4.82</v>
      </c>
      <c r="Q630" s="101"/>
      <c r="R630" s="101"/>
      <c r="S630" s="101"/>
      <c r="T630" s="101"/>
      <c r="U630" s="101"/>
    </row>
    <row r="631" spans="1:21" s="1" customFormat="1" ht="21" hidden="1" customHeight="1" x14ac:dyDescent="0.25">
      <c r="A631" s="134" t="s">
        <v>426</v>
      </c>
      <c r="B631" s="135"/>
      <c r="C631" s="103" t="s">
        <v>829</v>
      </c>
      <c r="D631" s="104"/>
      <c r="E631" s="104"/>
      <c r="F631" s="11" t="s">
        <v>1815</v>
      </c>
      <c r="G631" s="143">
        <v>0.46</v>
      </c>
      <c r="H631" s="137"/>
      <c r="I631" s="8">
        <v>0.46</v>
      </c>
      <c r="J631" s="143">
        <v>0.84</v>
      </c>
      <c r="K631" s="137"/>
      <c r="L631" s="137"/>
      <c r="M631" s="137"/>
      <c r="N631" s="137"/>
      <c r="O631" s="137"/>
      <c r="P631" s="100">
        <v>1.3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427</v>
      </c>
      <c r="B632" s="135"/>
      <c r="C632" s="103" t="s">
        <v>830</v>
      </c>
      <c r="D632" s="104"/>
      <c r="E632" s="104"/>
      <c r="F632" s="11" t="s">
        <v>1815</v>
      </c>
      <c r="G632" s="143">
        <v>0.31</v>
      </c>
      <c r="H632" s="137"/>
      <c r="I632" s="8">
        <v>0.31</v>
      </c>
      <c r="J632" s="143">
        <v>0.12</v>
      </c>
      <c r="K632" s="137"/>
      <c r="L632" s="137"/>
      <c r="M632" s="137"/>
      <c r="N632" s="137"/>
      <c r="O632" s="137"/>
      <c r="P632" s="100">
        <v>0.43</v>
      </c>
      <c r="Q632" s="101"/>
      <c r="R632" s="101"/>
      <c r="S632" s="101"/>
      <c r="T632" s="101"/>
      <c r="U632" s="101"/>
    </row>
    <row r="633" spans="1:21" s="1" customFormat="1" ht="40.5" hidden="1" customHeight="1" x14ac:dyDescent="0.25">
      <c r="A633" s="134" t="s">
        <v>428</v>
      </c>
      <c r="B633" s="135"/>
      <c r="C633" s="103" t="s">
        <v>831</v>
      </c>
      <c r="D633" s="104"/>
      <c r="E633" s="104"/>
      <c r="F633" s="11" t="s">
        <v>1816</v>
      </c>
      <c r="G633" s="143">
        <v>0.04</v>
      </c>
      <c r="H633" s="137"/>
      <c r="I633" s="8">
        <v>0.04</v>
      </c>
      <c r="J633" s="143">
        <v>0.15</v>
      </c>
      <c r="K633" s="137"/>
      <c r="L633" s="137"/>
      <c r="M633" s="137"/>
      <c r="N633" s="137"/>
      <c r="O633" s="137"/>
      <c r="P633" s="100">
        <v>0.19</v>
      </c>
      <c r="Q633" s="101"/>
      <c r="R633" s="101"/>
      <c r="S633" s="101"/>
      <c r="T633" s="101"/>
      <c r="U633" s="101"/>
    </row>
    <row r="634" spans="1:21" s="1" customFormat="1" ht="27" hidden="1" customHeight="1" x14ac:dyDescent="0.25">
      <c r="A634" s="134" t="s">
        <v>429</v>
      </c>
      <c r="B634" s="135"/>
      <c r="C634" s="103" t="s">
        <v>1871</v>
      </c>
      <c r="D634" s="104"/>
      <c r="E634" s="104"/>
      <c r="F634" s="11" t="s">
        <v>1814</v>
      </c>
      <c r="G634" s="143">
        <v>0.21</v>
      </c>
      <c r="H634" s="137"/>
      <c r="I634" s="8">
        <v>0.21</v>
      </c>
      <c r="J634" s="143">
        <v>0.01</v>
      </c>
      <c r="K634" s="137"/>
      <c r="L634" s="137"/>
      <c r="M634" s="137"/>
      <c r="N634" s="137"/>
      <c r="O634" s="137"/>
      <c r="P634" s="100">
        <v>0.22</v>
      </c>
      <c r="Q634" s="101"/>
      <c r="R634" s="101"/>
      <c r="S634" s="101"/>
      <c r="T634" s="101"/>
      <c r="U634" s="101"/>
    </row>
    <row r="635" spans="1:21" s="1" customFormat="1" ht="40.5" hidden="1" customHeight="1" x14ac:dyDescent="0.25">
      <c r="A635" s="134" t="s">
        <v>430</v>
      </c>
      <c r="B635" s="135"/>
      <c r="C635" s="103" t="s">
        <v>1139</v>
      </c>
      <c r="D635" s="104"/>
      <c r="E635" s="104"/>
      <c r="F635" s="11" t="s">
        <v>1813</v>
      </c>
      <c r="G635" s="143">
        <v>0.21</v>
      </c>
      <c r="H635" s="137"/>
      <c r="I635" s="8">
        <v>0.21</v>
      </c>
      <c r="J635" s="137"/>
      <c r="K635" s="137"/>
      <c r="L635" s="137"/>
      <c r="M635" s="137"/>
      <c r="N635" s="137"/>
      <c r="O635" s="137"/>
      <c r="P635" s="100">
        <v>0.21</v>
      </c>
      <c r="Q635" s="101"/>
      <c r="R635" s="101"/>
      <c r="S635" s="101"/>
      <c r="T635" s="101"/>
      <c r="U635" s="101"/>
    </row>
    <row r="636" spans="1:21" s="15" customFormat="1" ht="16.5" hidden="1" customHeight="1" x14ac:dyDescent="0.2">
      <c r="A636" s="124"/>
      <c r="B636" s="125"/>
      <c r="C636" s="145" t="s">
        <v>1856</v>
      </c>
      <c r="D636" s="146"/>
      <c r="E636" s="146"/>
      <c r="F636" s="12"/>
      <c r="G636" s="144">
        <f>G630+G631+G632+G633+G634+G635</f>
        <v>3.47</v>
      </c>
      <c r="H636" s="123"/>
      <c r="I636" s="13">
        <f>I630+I631+I632+I633+I634+I635</f>
        <v>3.47</v>
      </c>
      <c r="J636" s="144">
        <f>J630+J631+J632+J633+J634+J635</f>
        <v>3.6999999999999997</v>
      </c>
      <c r="K636" s="123"/>
      <c r="L636" s="123"/>
      <c r="M636" s="123"/>
      <c r="N636" s="123"/>
      <c r="O636" s="123"/>
      <c r="P636" s="100">
        <f>P630+P631+P632+P633+P634+P635</f>
        <v>7.17</v>
      </c>
      <c r="Q636" s="101"/>
      <c r="R636" s="101"/>
      <c r="S636" s="101"/>
      <c r="T636" s="101"/>
      <c r="U636" s="101"/>
    </row>
    <row r="637" spans="1:21" s="1" customFormat="1" ht="16.5" hidden="1" customHeight="1" x14ac:dyDescent="0.25">
      <c r="A637" s="186" t="s">
        <v>431</v>
      </c>
      <c r="B637" s="187"/>
      <c r="C637" s="187"/>
      <c r="D637" s="187"/>
      <c r="E637" s="187"/>
      <c r="F637" s="187"/>
      <c r="G637" s="187"/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</row>
    <row r="638" spans="1:21" s="1" customFormat="1" ht="39" hidden="1" customHeight="1" x14ac:dyDescent="0.25">
      <c r="A638" s="165">
        <v>1</v>
      </c>
      <c r="B638" s="166"/>
      <c r="C638" s="129" t="s">
        <v>1174</v>
      </c>
      <c r="D638" s="130"/>
      <c r="E638" s="130"/>
      <c r="F638" s="4"/>
      <c r="G638" s="136"/>
      <c r="H638" s="136"/>
      <c r="I638" s="5"/>
      <c r="J638" s="136"/>
      <c r="K638" s="136"/>
      <c r="L638" s="136"/>
      <c r="M638" s="136"/>
      <c r="N638" s="136"/>
      <c r="O638" s="136"/>
      <c r="P638" s="126"/>
      <c r="Q638" s="126"/>
      <c r="R638" s="126"/>
      <c r="S638" s="126"/>
      <c r="T638" s="126"/>
      <c r="U638" s="126"/>
    </row>
    <row r="639" spans="1:21" s="1" customFormat="1" ht="25.5" hidden="1" customHeight="1" x14ac:dyDescent="0.25">
      <c r="A639" s="134" t="s">
        <v>53</v>
      </c>
      <c r="B639" s="135"/>
      <c r="C639" s="163" t="s">
        <v>1175</v>
      </c>
      <c r="D639" s="164"/>
      <c r="E639" s="164"/>
      <c r="F639" s="9"/>
      <c r="G639" s="137"/>
      <c r="H639" s="137"/>
      <c r="I639" s="10"/>
      <c r="J639" s="137"/>
      <c r="K639" s="137"/>
      <c r="L639" s="137"/>
      <c r="M639" s="137"/>
      <c r="N639" s="137"/>
      <c r="O639" s="137"/>
      <c r="P639" s="101"/>
      <c r="Q639" s="101"/>
      <c r="R639" s="101"/>
      <c r="S639" s="101"/>
      <c r="T639" s="101"/>
      <c r="U639" s="101"/>
    </row>
    <row r="640" spans="1:21" s="1" customFormat="1" ht="27" hidden="1" customHeight="1" x14ac:dyDescent="0.25">
      <c r="A640" s="134" t="s">
        <v>136</v>
      </c>
      <c r="B640" s="135"/>
      <c r="C640" s="103" t="s">
        <v>1176</v>
      </c>
      <c r="D640" s="104"/>
      <c r="E640" s="104"/>
      <c r="F640" s="11" t="s">
        <v>1817</v>
      </c>
      <c r="G640" s="143">
        <v>0.81</v>
      </c>
      <c r="H640" s="137"/>
      <c r="I640" s="8">
        <v>0.81</v>
      </c>
      <c r="J640" s="137"/>
      <c r="K640" s="137"/>
      <c r="L640" s="137"/>
      <c r="M640" s="137"/>
      <c r="N640" s="137"/>
      <c r="O640" s="137"/>
      <c r="P640" s="100">
        <v>0.81</v>
      </c>
      <c r="Q640" s="101"/>
      <c r="R640" s="101"/>
      <c r="S640" s="101"/>
      <c r="T640" s="101"/>
      <c r="U640" s="101"/>
    </row>
    <row r="641" spans="1:21" s="1" customFormat="1" ht="29.25" hidden="1" customHeight="1" x14ac:dyDescent="0.25">
      <c r="A641" s="134" t="s">
        <v>144</v>
      </c>
      <c r="B641" s="135"/>
      <c r="C641" s="103" t="s">
        <v>1177</v>
      </c>
      <c r="D641" s="104"/>
      <c r="E641" s="104"/>
      <c r="F641" s="11" t="s">
        <v>1817</v>
      </c>
      <c r="G641" s="143">
        <v>0.55000000000000004</v>
      </c>
      <c r="H641" s="137"/>
      <c r="I641" s="8">
        <v>0.55000000000000004</v>
      </c>
      <c r="J641" s="137"/>
      <c r="K641" s="137"/>
      <c r="L641" s="137"/>
      <c r="M641" s="137"/>
      <c r="N641" s="137"/>
      <c r="O641" s="137"/>
      <c r="P641" s="100">
        <v>0.55000000000000004</v>
      </c>
      <c r="Q641" s="101"/>
      <c r="R641" s="101"/>
      <c r="S641" s="101"/>
      <c r="T641" s="101"/>
      <c r="U641" s="101"/>
    </row>
    <row r="642" spans="1:21" s="1" customFormat="1" ht="27.75" hidden="1" customHeight="1" x14ac:dyDescent="0.25">
      <c r="A642" s="134" t="s">
        <v>54</v>
      </c>
      <c r="B642" s="135"/>
      <c r="C642" s="163" t="s">
        <v>1178</v>
      </c>
      <c r="D642" s="164"/>
      <c r="E642" s="164"/>
      <c r="F642" s="9"/>
      <c r="G642" s="137"/>
      <c r="H642" s="137"/>
      <c r="I642" s="10"/>
      <c r="J642" s="137"/>
      <c r="K642" s="137"/>
      <c r="L642" s="137"/>
      <c r="M642" s="137"/>
      <c r="N642" s="137"/>
      <c r="O642" s="137"/>
      <c r="P642" s="101"/>
      <c r="Q642" s="101"/>
      <c r="R642" s="101"/>
      <c r="S642" s="101"/>
      <c r="T642" s="101"/>
      <c r="U642" s="101"/>
    </row>
    <row r="643" spans="1:21" s="1" customFormat="1" ht="25.5" hidden="1" customHeight="1" x14ac:dyDescent="0.25">
      <c r="A643" s="134" t="s">
        <v>153</v>
      </c>
      <c r="B643" s="135"/>
      <c r="C643" s="103" t="s">
        <v>1179</v>
      </c>
      <c r="D643" s="104"/>
      <c r="E643" s="104"/>
      <c r="F643" s="11" t="s">
        <v>1817</v>
      </c>
      <c r="G643" s="143">
        <v>2.76</v>
      </c>
      <c r="H643" s="137"/>
      <c r="I643" s="8">
        <v>2.76</v>
      </c>
      <c r="J643" s="137"/>
      <c r="K643" s="137"/>
      <c r="L643" s="137"/>
      <c r="M643" s="137"/>
      <c r="N643" s="137"/>
      <c r="O643" s="137"/>
      <c r="P643" s="100">
        <v>2.76</v>
      </c>
      <c r="Q643" s="101"/>
      <c r="R643" s="101"/>
      <c r="S643" s="101"/>
      <c r="T643" s="101"/>
      <c r="U643" s="101"/>
    </row>
    <row r="644" spans="1:21" s="1" customFormat="1" ht="27" hidden="1" customHeight="1" x14ac:dyDescent="0.25">
      <c r="A644" s="134" t="s">
        <v>432</v>
      </c>
      <c r="B644" s="135"/>
      <c r="C644" s="103" t="s">
        <v>1176</v>
      </c>
      <c r="D644" s="104"/>
      <c r="E644" s="104"/>
      <c r="F644" s="11" t="s">
        <v>1817</v>
      </c>
      <c r="G644" s="143">
        <v>0.81</v>
      </c>
      <c r="H644" s="137"/>
      <c r="I644" s="8">
        <v>0.81</v>
      </c>
      <c r="J644" s="137"/>
      <c r="K644" s="137"/>
      <c r="L644" s="137"/>
      <c r="M644" s="137"/>
      <c r="N644" s="137"/>
      <c r="O644" s="137"/>
      <c r="P644" s="100">
        <v>0.81</v>
      </c>
      <c r="Q644" s="101"/>
      <c r="R644" s="101"/>
      <c r="S644" s="101"/>
      <c r="T644" s="101"/>
      <c r="U644" s="101"/>
    </row>
    <row r="645" spans="1:21" s="1" customFormat="1" ht="25.5" hidden="1" customHeight="1" x14ac:dyDescent="0.25">
      <c r="A645" s="134" t="s">
        <v>55</v>
      </c>
      <c r="B645" s="135"/>
      <c r="C645" s="163" t="s">
        <v>1180</v>
      </c>
      <c r="D645" s="164"/>
      <c r="E645" s="164"/>
      <c r="F645" s="9"/>
      <c r="G645" s="137"/>
      <c r="H645" s="137"/>
      <c r="I645" s="10"/>
      <c r="J645" s="137"/>
      <c r="K645" s="137"/>
      <c r="L645" s="137"/>
      <c r="M645" s="137"/>
      <c r="N645" s="137"/>
      <c r="O645" s="137"/>
      <c r="P645" s="101"/>
      <c r="Q645" s="101"/>
      <c r="R645" s="101"/>
      <c r="S645" s="101"/>
      <c r="T645" s="101"/>
      <c r="U645" s="101"/>
    </row>
    <row r="646" spans="1:21" s="1" customFormat="1" ht="23.25" hidden="1" customHeight="1" x14ac:dyDescent="0.25">
      <c r="A646" s="134" t="s">
        <v>157</v>
      </c>
      <c r="B646" s="135"/>
      <c r="C646" s="103" t="s">
        <v>1181</v>
      </c>
      <c r="D646" s="104"/>
      <c r="E646" s="104"/>
      <c r="F646" s="11" t="s">
        <v>1817</v>
      </c>
      <c r="G646" s="143">
        <v>1.82</v>
      </c>
      <c r="H646" s="137"/>
      <c r="I646" s="8">
        <v>1.82</v>
      </c>
      <c r="J646" s="137"/>
      <c r="K646" s="137"/>
      <c r="L646" s="137"/>
      <c r="M646" s="137"/>
      <c r="N646" s="137"/>
      <c r="O646" s="137"/>
      <c r="P646" s="100">
        <v>1.82</v>
      </c>
      <c r="Q646" s="101"/>
      <c r="R646" s="101"/>
      <c r="S646" s="101"/>
      <c r="T646" s="101"/>
      <c r="U646" s="101"/>
    </row>
    <row r="647" spans="1:21" s="1" customFormat="1" ht="26.25" hidden="1" customHeight="1" x14ac:dyDescent="0.25">
      <c r="A647" s="134" t="s">
        <v>160</v>
      </c>
      <c r="B647" s="135"/>
      <c r="C647" s="103" t="s">
        <v>1182</v>
      </c>
      <c r="D647" s="104"/>
      <c r="E647" s="104"/>
      <c r="F647" s="11" t="s">
        <v>1817</v>
      </c>
      <c r="G647" s="143">
        <v>1.87</v>
      </c>
      <c r="H647" s="137"/>
      <c r="I647" s="8">
        <v>1.87</v>
      </c>
      <c r="J647" s="137"/>
      <c r="K647" s="137"/>
      <c r="L647" s="137"/>
      <c r="M647" s="137"/>
      <c r="N647" s="137"/>
      <c r="O647" s="137"/>
      <c r="P647" s="100">
        <v>1.87</v>
      </c>
      <c r="Q647" s="101"/>
      <c r="R647" s="101"/>
      <c r="S647" s="101"/>
      <c r="T647" s="101"/>
      <c r="U647" s="101"/>
    </row>
    <row r="648" spans="1:21" s="1" customFormat="1" ht="14.25" hidden="1" customHeight="1" x14ac:dyDescent="0.25">
      <c r="A648" s="186" t="s">
        <v>433</v>
      </c>
      <c r="B648" s="187"/>
      <c r="C648" s="187"/>
      <c r="D648" s="187"/>
      <c r="E648" s="187"/>
      <c r="F648" s="187"/>
      <c r="G648" s="187"/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</row>
    <row r="649" spans="1:21" s="1" customFormat="1" ht="27" hidden="1" customHeight="1" x14ac:dyDescent="0.25">
      <c r="A649" s="165">
        <v>1</v>
      </c>
      <c r="B649" s="166"/>
      <c r="C649" s="163" t="s">
        <v>1183</v>
      </c>
      <c r="D649" s="164"/>
      <c r="E649" s="164"/>
      <c r="F649" s="7" t="s">
        <v>1834</v>
      </c>
      <c r="G649" s="143">
        <v>5.04</v>
      </c>
      <c r="H649" s="137"/>
      <c r="I649" s="8">
        <v>6.05</v>
      </c>
      <c r="J649" s="137"/>
      <c r="K649" s="137"/>
      <c r="L649" s="137"/>
      <c r="M649" s="137"/>
      <c r="N649" s="137"/>
      <c r="O649" s="137"/>
      <c r="P649" s="100">
        <v>6.05</v>
      </c>
      <c r="Q649" s="101"/>
      <c r="R649" s="101"/>
      <c r="S649" s="101"/>
      <c r="T649" s="101"/>
      <c r="U649" s="101"/>
    </row>
    <row r="650" spans="1:21" s="1" customFormat="1" ht="38.25" hidden="1" customHeight="1" x14ac:dyDescent="0.25">
      <c r="A650" s="165">
        <v>2</v>
      </c>
      <c r="B650" s="166"/>
      <c r="C650" s="163" t="s">
        <v>1184</v>
      </c>
      <c r="D650" s="164"/>
      <c r="E650" s="164"/>
      <c r="F650" s="7" t="s">
        <v>1834</v>
      </c>
      <c r="G650" s="143">
        <v>4.22</v>
      </c>
      <c r="H650" s="137"/>
      <c r="I650" s="8">
        <v>5.07</v>
      </c>
      <c r="J650" s="137"/>
      <c r="K650" s="137"/>
      <c r="L650" s="137"/>
      <c r="M650" s="137"/>
      <c r="N650" s="137"/>
      <c r="O650" s="137"/>
      <c r="P650" s="100">
        <v>5.07</v>
      </c>
      <c r="Q650" s="101"/>
      <c r="R650" s="101"/>
      <c r="S650" s="101"/>
      <c r="T650" s="101"/>
      <c r="U650" s="101"/>
    </row>
    <row r="651" spans="1:21" s="1" customFormat="1" ht="14.25" hidden="1" customHeight="1" x14ac:dyDescent="0.25">
      <c r="A651" s="186" t="s">
        <v>434</v>
      </c>
      <c r="B651" s="187"/>
      <c r="C651" s="187"/>
      <c r="D651" s="187"/>
      <c r="E651" s="187"/>
      <c r="F651" s="187"/>
      <c r="G651" s="187"/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</row>
    <row r="652" spans="1:21" s="1" customFormat="1" ht="18.75" hidden="1" customHeight="1" x14ac:dyDescent="0.25">
      <c r="A652" s="165">
        <v>1</v>
      </c>
      <c r="B652" s="166"/>
      <c r="C652" s="163" t="s">
        <v>1185</v>
      </c>
      <c r="D652" s="164"/>
      <c r="E652" s="164"/>
      <c r="F652" s="7" t="s">
        <v>1819</v>
      </c>
      <c r="G652" s="143">
        <v>0.95</v>
      </c>
      <c r="H652" s="137"/>
      <c r="I652" s="8">
        <v>0.95</v>
      </c>
      <c r="J652" s="143">
        <v>1.59</v>
      </c>
      <c r="K652" s="137"/>
      <c r="L652" s="137"/>
      <c r="M652" s="137"/>
      <c r="N652" s="137"/>
      <c r="O652" s="137"/>
      <c r="P652" s="100">
        <v>2.54</v>
      </c>
      <c r="Q652" s="101"/>
      <c r="R652" s="101"/>
      <c r="S652" s="101"/>
      <c r="T652" s="101"/>
      <c r="U652" s="101"/>
    </row>
    <row r="653" spans="1:21" s="1" customFormat="1" ht="26.25" hidden="1" customHeight="1" x14ac:dyDescent="0.25">
      <c r="A653" s="165">
        <v>2</v>
      </c>
      <c r="B653" s="166"/>
      <c r="C653" s="129" t="s">
        <v>1186</v>
      </c>
      <c r="D653" s="130"/>
      <c r="E653" s="130"/>
      <c r="F653" s="4"/>
      <c r="G653" s="136"/>
      <c r="H653" s="136"/>
      <c r="I653" s="5"/>
      <c r="J653" s="136"/>
      <c r="K653" s="136"/>
      <c r="L653" s="136"/>
      <c r="M653" s="136"/>
      <c r="N653" s="136"/>
      <c r="O653" s="136"/>
      <c r="P653" s="126"/>
      <c r="Q653" s="126"/>
      <c r="R653" s="126"/>
      <c r="S653" s="126"/>
      <c r="T653" s="126"/>
      <c r="U653" s="126"/>
    </row>
    <row r="654" spans="1:21" s="1" customFormat="1" ht="62.25" hidden="1" customHeight="1" x14ac:dyDescent="0.25">
      <c r="A654" s="134" t="s">
        <v>61</v>
      </c>
      <c r="B654" s="135"/>
      <c r="C654" s="103" t="s">
        <v>1187</v>
      </c>
      <c r="D654" s="104"/>
      <c r="E654" s="104"/>
      <c r="F654" s="11" t="s">
        <v>1817</v>
      </c>
      <c r="G654" s="143">
        <v>3.32</v>
      </c>
      <c r="H654" s="137"/>
      <c r="I654" s="8">
        <v>3.32</v>
      </c>
      <c r="J654" s="143">
        <v>2.75</v>
      </c>
      <c r="K654" s="137"/>
      <c r="L654" s="137"/>
      <c r="M654" s="137"/>
      <c r="N654" s="137"/>
      <c r="O654" s="137"/>
      <c r="P654" s="100">
        <v>6.07</v>
      </c>
      <c r="Q654" s="101"/>
      <c r="R654" s="101"/>
      <c r="S654" s="101"/>
      <c r="T654" s="101"/>
      <c r="U654" s="101"/>
    </row>
    <row r="655" spans="1:21" s="1" customFormat="1" ht="63" hidden="1" customHeight="1" x14ac:dyDescent="0.25">
      <c r="A655" s="134" t="s">
        <v>62</v>
      </c>
      <c r="B655" s="135"/>
      <c r="C655" s="103" t="s">
        <v>1188</v>
      </c>
      <c r="D655" s="104"/>
      <c r="E655" s="104"/>
      <c r="F655" s="11" t="s">
        <v>1817</v>
      </c>
      <c r="G655" s="143">
        <v>5.22</v>
      </c>
      <c r="H655" s="137"/>
      <c r="I655" s="8">
        <v>5.22</v>
      </c>
      <c r="J655" s="143">
        <v>2.75</v>
      </c>
      <c r="K655" s="137"/>
      <c r="L655" s="137"/>
      <c r="M655" s="137"/>
      <c r="N655" s="137"/>
      <c r="O655" s="137"/>
      <c r="P655" s="100">
        <v>7.97</v>
      </c>
      <c r="Q655" s="101"/>
      <c r="R655" s="101"/>
      <c r="S655" s="101"/>
      <c r="T655" s="101"/>
      <c r="U655" s="101"/>
    </row>
    <row r="656" spans="1:21" s="1" customFormat="1" ht="62.25" hidden="1" customHeight="1" x14ac:dyDescent="0.25">
      <c r="A656" s="134" t="s">
        <v>63</v>
      </c>
      <c r="B656" s="135"/>
      <c r="C656" s="103" t="s">
        <v>1189</v>
      </c>
      <c r="D656" s="104"/>
      <c r="E656" s="104"/>
      <c r="F656" s="11" t="s">
        <v>1817</v>
      </c>
      <c r="G656" s="143">
        <v>9.01</v>
      </c>
      <c r="H656" s="137"/>
      <c r="I656" s="8">
        <v>9.01</v>
      </c>
      <c r="J656" s="143">
        <v>2.75</v>
      </c>
      <c r="K656" s="137"/>
      <c r="L656" s="137"/>
      <c r="M656" s="137"/>
      <c r="N656" s="137"/>
      <c r="O656" s="137"/>
      <c r="P656" s="100">
        <v>11.76</v>
      </c>
      <c r="Q656" s="101"/>
      <c r="R656" s="101"/>
      <c r="S656" s="101"/>
      <c r="T656" s="101"/>
      <c r="U656" s="101"/>
    </row>
    <row r="657" spans="1:21" s="1" customFormat="1" ht="18" hidden="1" customHeight="1" x14ac:dyDescent="0.25">
      <c r="A657" s="165">
        <v>3</v>
      </c>
      <c r="B657" s="166"/>
      <c r="C657" s="163" t="s">
        <v>1190</v>
      </c>
      <c r="D657" s="164"/>
      <c r="E657" s="164"/>
      <c r="F657" s="7" t="s">
        <v>1819</v>
      </c>
      <c r="G657" s="143">
        <v>0.66</v>
      </c>
      <c r="H657" s="137"/>
      <c r="I657" s="8">
        <v>0.66</v>
      </c>
      <c r="J657" s="143">
        <v>1.58</v>
      </c>
      <c r="K657" s="137"/>
      <c r="L657" s="137"/>
      <c r="M657" s="137"/>
      <c r="N657" s="137"/>
      <c r="O657" s="137"/>
      <c r="P657" s="100">
        <v>2.2400000000000002</v>
      </c>
      <c r="Q657" s="101"/>
      <c r="R657" s="101"/>
      <c r="S657" s="101"/>
      <c r="T657" s="101"/>
      <c r="U657" s="101"/>
    </row>
    <row r="658" spans="1:21" s="1" customFormat="1" ht="27" hidden="1" customHeight="1" x14ac:dyDescent="0.25">
      <c r="A658" s="165">
        <v>4</v>
      </c>
      <c r="B658" s="166"/>
      <c r="C658" s="163" t="s">
        <v>1191</v>
      </c>
      <c r="D658" s="164"/>
      <c r="E658" s="164"/>
      <c r="F658" s="7" t="s">
        <v>1819</v>
      </c>
      <c r="G658" s="143">
        <v>1.42</v>
      </c>
      <c r="H658" s="137"/>
      <c r="I658" s="8">
        <v>1.42</v>
      </c>
      <c r="J658" s="143">
        <v>2.2200000000000002</v>
      </c>
      <c r="K658" s="137"/>
      <c r="L658" s="137"/>
      <c r="M658" s="137"/>
      <c r="N658" s="137"/>
      <c r="O658" s="137"/>
      <c r="P658" s="100">
        <v>3.64</v>
      </c>
      <c r="Q658" s="101"/>
      <c r="R658" s="101"/>
      <c r="S658" s="101"/>
      <c r="T658" s="101"/>
      <c r="U658" s="101"/>
    </row>
    <row r="659" spans="1:21" s="1" customFormat="1" ht="19.5" hidden="1" customHeight="1" x14ac:dyDescent="0.25">
      <c r="A659" s="165">
        <v>5</v>
      </c>
      <c r="B659" s="166"/>
      <c r="C659" s="163" t="s">
        <v>1192</v>
      </c>
      <c r="D659" s="164"/>
      <c r="E659" s="164"/>
      <c r="F659" s="7" t="s">
        <v>1819</v>
      </c>
      <c r="G659" s="143">
        <v>0.66</v>
      </c>
      <c r="H659" s="137"/>
      <c r="I659" s="8">
        <v>0.66</v>
      </c>
      <c r="J659" s="143">
        <v>1.58</v>
      </c>
      <c r="K659" s="137"/>
      <c r="L659" s="137"/>
      <c r="M659" s="137"/>
      <c r="N659" s="137"/>
      <c r="O659" s="137"/>
      <c r="P659" s="100">
        <v>2.2400000000000002</v>
      </c>
      <c r="Q659" s="101"/>
      <c r="R659" s="101"/>
      <c r="S659" s="101"/>
      <c r="T659" s="101"/>
      <c r="U659" s="101"/>
    </row>
    <row r="660" spans="1:21" s="1" customFormat="1" ht="18" hidden="1" customHeight="1" x14ac:dyDescent="0.25">
      <c r="A660" s="165">
        <v>6</v>
      </c>
      <c r="B660" s="166"/>
      <c r="C660" s="163" t="s">
        <v>1193</v>
      </c>
      <c r="D660" s="164"/>
      <c r="E660" s="164"/>
      <c r="F660" s="7" t="s">
        <v>1819</v>
      </c>
      <c r="G660" s="143">
        <v>6.67</v>
      </c>
      <c r="H660" s="137"/>
      <c r="I660" s="8">
        <v>6.67</v>
      </c>
      <c r="J660" s="143">
        <v>2.82</v>
      </c>
      <c r="K660" s="137"/>
      <c r="L660" s="137"/>
      <c r="M660" s="137"/>
      <c r="N660" s="137"/>
      <c r="O660" s="137"/>
      <c r="P660" s="100">
        <v>9.49</v>
      </c>
      <c r="Q660" s="101"/>
      <c r="R660" s="101"/>
      <c r="S660" s="101"/>
      <c r="T660" s="101"/>
      <c r="U660" s="101"/>
    </row>
    <row r="661" spans="1:21" s="1" customFormat="1" ht="15.75" hidden="1" customHeight="1" x14ac:dyDescent="0.25">
      <c r="A661" s="165">
        <v>7</v>
      </c>
      <c r="B661" s="166"/>
      <c r="C661" s="129" t="s">
        <v>1194</v>
      </c>
      <c r="D661" s="130"/>
      <c r="E661" s="130"/>
      <c r="F661" s="4"/>
      <c r="G661" s="136"/>
      <c r="H661" s="136"/>
      <c r="I661" s="5"/>
      <c r="J661" s="136"/>
      <c r="K661" s="136"/>
      <c r="L661" s="136"/>
      <c r="M661" s="136"/>
      <c r="N661" s="136"/>
      <c r="O661" s="136"/>
      <c r="P661" s="126"/>
      <c r="Q661" s="126"/>
      <c r="R661" s="126"/>
      <c r="S661" s="126"/>
      <c r="T661" s="126"/>
      <c r="U661" s="126"/>
    </row>
    <row r="662" spans="1:21" s="1" customFormat="1" ht="21" hidden="1" customHeight="1" x14ac:dyDescent="0.25">
      <c r="A662" s="134" t="s">
        <v>37</v>
      </c>
      <c r="B662" s="135"/>
      <c r="C662" s="103" t="s">
        <v>1195</v>
      </c>
      <c r="D662" s="104"/>
      <c r="E662" s="104"/>
      <c r="F662" s="11" t="s">
        <v>1817</v>
      </c>
      <c r="G662" s="143">
        <v>1.9</v>
      </c>
      <c r="H662" s="137"/>
      <c r="I662" s="8">
        <v>1.9</v>
      </c>
      <c r="J662" s="143">
        <v>10.220000000000001</v>
      </c>
      <c r="K662" s="137"/>
      <c r="L662" s="137"/>
      <c r="M662" s="137"/>
      <c r="N662" s="137"/>
      <c r="O662" s="137"/>
      <c r="P662" s="100">
        <v>12.12</v>
      </c>
      <c r="Q662" s="101"/>
      <c r="R662" s="101"/>
      <c r="S662" s="101"/>
      <c r="T662" s="101"/>
      <c r="U662" s="101"/>
    </row>
    <row r="663" spans="1:21" s="1" customFormat="1" ht="21" hidden="1" customHeight="1" x14ac:dyDescent="0.25">
      <c r="A663" s="134" t="s">
        <v>38</v>
      </c>
      <c r="B663" s="135"/>
      <c r="C663" s="103" t="s">
        <v>1196</v>
      </c>
      <c r="D663" s="104"/>
      <c r="E663" s="104"/>
      <c r="F663" s="11" t="s">
        <v>1817</v>
      </c>
      <c r="G663" s="143">
        <v>0.95</v>
      </c>
      <c r="H663" s="137"/>
      <c r="I663" s="8">
        <v>0.95</v>
      </c>
      <c r="J663" s="143">
        <v>2.96</v>
      </c>
      <c r="K663" s="137"/>
      <c r="L663" s="137"/>
      <c r="M663" s="137"/>
      <c r="N663" s="137"/>
      <c r="O663" s="137"/>
      <c r="P663" s="100">
        <v>3.91</v>
      </c>
      <c r="Q663" s="101"/>
      <c r="R663" s="101"/>
      <c r="S663" s="101"/>
      <c r="T663" s="101"/>
      <c r="U663" s="101"/>
    </row>
    <row r="664" spans="1:21" s="1" customFormat="1" ht="21" hidden="1" customHeight="1" x14ac:dyDescent="0.25">
      <c r="A664" s="134" t="s">
        <v>435</v>
      </c>
      <c r="B664" s="135"/>
      <c r="C664" s="103" t="s">
        <v>1197</v>
      </c>
      <c r="D664" s="104"/>
      <c r="E664" s="104"/>
      <c r="F664" s="11" t="s">
        <v>1817</v>
      </c>
      <c r="G664" s="143">
        <v>5.69</v>
      </c>
      <c r="H664" s="137"/>
      <c r="I664" s="8">
        <v>5.69</v>
      </c>
      <c r="J664" s="143">
        <v>3.77</v>
      </c>
      <c r="K664" s="137"/>
      <c r="L664" s="137"/>
      <c r="M664" s="137"/>
      <c r="N664" s="137"/>
      <c r="O664" s="137"/>
      <c r="P664" s="100">
        <v>9.4600000000000009</v>
      </c>
      <c r="Q664" s="101"/>
      <c r="R664" s="101"/>
      <c r="S664" s="101"/>
      <c r="T664" s="101"/>
      <c r="U664" s="101"/>
    </row>
    <row r="665" spans="1:21" s="1" customFormat="1" ht="21" hidden="1" customHeight="1" x14ac:dyDescent="0.25">
      <c r="A665" s="134" t="s">
        <v>436</v>
      </c>
      <c r="B665" s="135"/>
      <c r="C665" s="103" t="s">
        <v>1198</v>
      </c>
      <c r="D665" s="104"/>
      <c r="E665" s="104"/>
      <c r="F665" s="11" t="s">
        <v>1817</v>
      </c>
      <c r="G665" s="143">
        <v>0.95</v>
      </c>
      <c r="H665" s="137"/>
      <c r="I665" s="8">
        <v>0.95</v>
      </c>
      <c r="J665" s="143">
        <v>2.96</v>
      </c>
      <c r="K665" s="137"/>
      <c r="L665" s="137"/>
      <c r="M665" s="137"/>
      <c r="N665" s="137"/>
      <c r="O665" s="137"/>
      <c r="P665" s="100">
        <v>3.91</v>
      </c>
      <c r="Q665" s="101"/>
      <c r="R665" s="101"/>
      <c r="S665" s="101"/>
      <c r="T665" s="101"/>
      <c r="U665" s="101"/>
    </row>
    <row r="666" spans="1:21" s="1" customFormat="1" ht="25.5" hidden="1" customHeight="1" x14ac:dyDescent="0.25">
      <c r="A666" s="165">
        <v>8</v>
      </c>
      <c r="B666" s="166"/>
      <c r="C666" s="163" t="s">
        <v>1199</v>
      </c>
      <c r="D666" s="164"/>
      <c r="E666" s="164"/>
      <c r="F666" s="7" t="s">
        <v>1819</v>
      </c>
      <c r="G666" s="143">
        <v>0.66</v>
      </c>
      <c r="H666" s="137"/>
      <c r="I666" s="8">
        <v>0.66</v>
      </c>
      <c r="J666" s="143">
        <v>0.46</v>
      </c>
      <c r="K666" s="137"/>
      <c r="L666" s="137"/>
      <c r="M666" s="137"/>
      <c r="N666" s="137"/>
      <c r="O666" s="137"/>
      <c r="P666" s="100">
        <v>1.1200000000000001</v>
      </c>
      <c r="Q666" s="101"/>
      <c r="R666" s="101"/>
      <c r="S666" s="101"/>
      <c r="T666" s="101"/>
      <c r="U666" s="101"/>
    </row>
    <row r="667" spans="1:21" s="1" customFormat="1" ht="14.25" hidden="1" customHeight="1" x14ac:dyDescent="0.25">
      <c r="A667" s="186" t="s">
        <v>437</v>
      </c>
      <c r="B667" s="187"/>
      <c r="C667" s="187"/>
      <c r="D667" s="187"/>
      <c r="E667" s="187"/>
      <c r="F667" s="187"/>
      <c r="G667" s="187"/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</row>
    <row r="668" spans="1:21" s="1" customFormat="1" ht="26.25" hidden="1" customHeight="1" x14ac:dyDescent="0.25">
      <c r="A668" s="165">
        <v>1</v>
      </c>
      <c r="B668" s="166"/>
      <c r="C668" s="129" t="s">
        <v>1200</v>
      </c>
      <c r="D668" s="130"/>
      <c r="E668" s="130"/>
      <c r="F668" s="4"/>
      <c r="G668" s="136"/>
      <c r="H668" s="136"/>
      <c r="I668" s="5"/>
      <c r="J668" s="136"/>
      <c r="K668" s="136"/>
      <c r="L668" s="136"/>
      <c r="M668" s="136"/>
      <c r="N668" s="136"/>
      <c r="O668" s="136"/>
      <c r="P668" s="126"/>
      <c r="Q668" s="126"/>
      <c r="R668" s="126"/>
      <c r="S668" s="126"/>
      <c r="T668" s="126"/>
      <c r="U668" s="126"/>
    </row>
    <row r="669" spans="1:21" s="1" customFormat="1" ht="15" hidden="1" customHeight="1" x14ac:dyDescent="0.25">
      <c r="A669" s="124" t="s">
        <v>53</v>
      </c>
      <c r="B669" s="125"/>
      <c r="C669" s="105" t="s">
        <v>1201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7.75" hidden="1" customHeight="1" x14ac:dyDescent="0.25">
      <c r="A670" s="134" t="s">
        <v>136</v>
      </c>
      <c r="B670" s="135"/>
      <c r="C670" s="103" t="s">
        <v>1202</v>
      </c>
      <c r="D670" s="104"/>
      <c r="E670" s="104"/>
      <c r="F670" s="11" t="s">
        <v>1817</v>
      </c>
      <c r="G670" s="143">
        <v>0.68</v>
      </c>
      <c r="H670" s="137"/>
      <c r="I670" s="8">
        <v>0.68</v>
      </c>
      <c r="J670" s="143">
        <v>0.48</v>
      </c>
      <c r="K670" s="137"/>
      <c r="L670" s="137"/>
      <c r="M670" s="137"/>
      <c r="N670" s="137"/>
      <c r="O670" s="137"/>
      <c r="P670" s="100">
        <v>1.1599999999999999</v>
      </c>
      <c r="Q670" s="101"/>
      <c r="R670" s="101"/>
      <c r="S670" s="101"/>
      <c r="T670" s="101"/>
      <c r="U670" s="101"/>
    </row>
    <row r="671" spans="1:21" s="1" customFormat="1" ht="24.75" hidden="1" customHeight="1" x14ac:dyDescent="0.25">
      <c r="A671" s="134" t="s">
        <v>144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5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0.98</v>
      </c>
      <c r="H672" s="123"/>
      <c r="I672" s="13">
        <f>I670+I671</f>
        <v>0.98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1.46</v>
      </c>
      <c r="Q672" s="101"/>
      <c r="R672" s="101"/>
      <c r="S672" s="101"/>
      <c r="T672" s="101"/>
      <c r="U672" s="101"/>
    </row>
    <row r="673" spans="1:21" s="1" customFormat="1" ht="18" hidden="1" customHeight="1" x14ac:dyDescent="0.25">
      <c r="A673" s="124" t="s">
        <v>54</v>
      </c>
      <c r="B673" s="125"/>
      <c r="C673" s="105" t="s">
        <v>1204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4" hidden="1" customHeight="1" x14ac:dyDescent="0.25">
      <c r="A674" s="134" t="s">
        <v>153</v>
      </c>
      <c r="B674" s="135"/>
      <c r="C674" s="103" t="s">
        <v>1204</v>
      </c>
      <c r="D674" s="104"/>
      <c r="E674" s="104"/>
      <c r="F674" s="11" t="s">
        <v>1817</v>
      </c>
      <c r="G674" s="143">
        <v>0.68</v>
      </c>
      <c r="H674" s="137"/>
      <c r="I674" s="8">
        <v>0.68</v>
      </c>
      <c r="J674" s="143">
        <v>0.48</v>
      </c>
      <c r="K674" s="137"/>
      <c r="L674" s="137"/>
      <c r="M674" s="137"/>
      <c r="N674" s="137"/>
      <c r="O674" s="137"/>
      <c r="P674" s="100">
        <v>1.1599999999999999</v>
      </c>
      <c r="Q674" s="101"/>
      <c r="R674" s="101"/>
      <c r="S674" s="101"/>
      <c r="T674" s="101"/>
      <c r="U674" s="101"/>
    </row>
    <row r="675" spans="1:21" s="1" customFormat="1" ht="27.75" hidden="1" customHeight="1" x14ac:dyDescent="0.25">
      <c r="A675" s="134" t="s">
        <v>432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18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0.98</v>
      </c>
      <c r="H676" s="123"/>
      <c r="I676" s="13">
        <f>I674+I675</f>
        <v>0.98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1.46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55</v>
      </c>
      <c r="B677" s="125"/>
      <c r="C677" s="105" t="s">
        <v>1205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63.75" hidden="1" customHeight="1" x14ac:dyDescent="0.25">
      <c r="A678" s="134" t="s">
        <v>157</v>
      </c>
      <c r="B678" s="135"/>
      <c r="C678" s="103" t="s">
        <v>1206</v>
      </c>
      <c r="D678" s="104"/>
      <c r="E678" s="104"/>
      <c r="F678" s="11" t="s">
        <v>1817</v>
      </c>
      <c r="G678" s="143">
        <v>0.88</v>
      </c>
      <c r="H678" s="137"/>
      <c r="I678" s="8">
        <v>0.88</v>
      </c>
      <c r="J678" s="143">
        <v>0.48</v>
      </c>
      <c r="K678" s="137"/>
      <c r="L678" s="137"/>
      <c r="M678" s="137"/>
      <c r="N678" s="137"/>
      <c r="O678" s="137"/>
      <c r="P678" s="100">
        <v>1.36</v>
      </c>
      <c r="Q678" s="101"/>
      <c r="R678" s="101"/>
      <c r="S678" s="101"/>
      <c r="T678" s="101"/>
      <c r="U678" s="101"/>
    </row>
    <row r="679" spans="1:21" s="1" customFormat="1" ht="27" hidden="1" customHeight="1" x14ac:dyDescent="0.25">
      <c r="A679" s="134" t="s">
        <v>160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15.75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G678+G679</f>
        <v>1.18</v>
      </c>
      <c r="H680" s="123"/>
      <c r="I680" s="13">
        <f>I678+I679</f>
        <v>1.18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1.6600000000000001</v>
      </c>
      <c r="Q680" s="101"/>
      <c r="R680" s="101"/>
      <c r="S680" s="101"/>
      <c r="T680" s="101"/>
      <c r="U680" s="101"/>
    </row>
    <row r="681" spans="1:21" s="1" customFormat="1" ht="21" hidden="1" customHeight="1" x14ac:dyDescent="0.25">
      <c r="A681" s="124" t="s">
        <v>56</v>
      </c>
      <c r="B681" s="125"/>
      <c r="C681" s="105" t="s">
        <v>1207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24" hidden="1" customHeight="1" x14ac:dyDescent="0.25">
      <c r="A682" s="134" t="s">
        <v>178</v>
      </c>
      <c r="B682" s="135"/>
      <c r="C682" s="103" t="s">
        <v>1207</v>
      </c>
      <c r="D682" s="104"/>
      <c r="E682" s="104"/>
      <c r="F682" s="11" t="s">
        <v>1817</v>
      </c>
      <c r="G682" s="143">
        <v>1.02</v>
      </c>
      <c r="H682" s="137"/>
      <c r="I682" s="8">
        <v>1.02</v>
      </c>
      <c r="J682" s="143">
        <v>0.48</v>
      </c>
      <c r="K682" s="137"/>
      <c r="L682" s="137"/>
      <c r="M682" s="137"/>
      <c r="N682" s="137"/>
      <c r="O682" s="137"/>
      <c r="P682" s="100">
        <v>1.5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438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18.75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1.32</v>
      </c>
      <c r="H684" s="123"/>
      <c r="I684" s="13">
        <f>I682+I683</f>
        <v>1.32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1.8</v>
      </c>
      <c r="Q684" s="101"/>
      <c r="R684" s="101"/>
      <c r="S684" s="101"/>
      <c r="T684" s="101"/>
      <c r="U684" s="101"/>
    </row>
    <row r="685" spans="1:21" s="1" customFormat="1" ht="28.5" hidden="1" customHeight="1" x14ac:dyDescent="0.25">
      <c r="A685" s="124" t="s">
        <v>57</v>
      </c>
      <c r="B685" s="125"/>
      <c r="C685" s="105" t="s">
        <v>1208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27.75" hidden="1" customHeight="1" x14ac:dyDescent="0.25">
      <c r="A686" s="134" t="s">
        <v>181</v>
      </c>
      <c r="B686" s="135"/>
      <c r="C686" s="103" t="s">
        <v>1208</v>
      </c>
      <c r="D686" s="104"/>
      <c r="E686" s="104"/>
      <c r="F686" s="11" t="s">
        <v>1817</v>
      </c>
      <c r="G686" s="143">
        <v>1.36</v>
      </c>
      <c r="H686" s="137"/>
      <c r="I686" s="8">
        <v>1.36</v>
      </c>
      <c r="J686" s="143">
        <v>0.48</v>
      </c>
      <c r="K686" s="137"/>
      <c r="L686" s="137"/>
      <c r="M686" s="137"/>
      <c r="N686" s="137"/>
      <c r="O686" s="137"/>
      <c r="P686" s="100">
        <v>1.84</v>
      </c>
      <c r="Q686" s="101"/>
      <c r="R686" s="101"/>
      <c r="S686" s="101"/>
      <c r="T686" s="101"/>
      <c r="U686" s="101"/>
    </row>
    <row r="687" spans="1:21" s="1" customFormat="1" ht="27" hidden="1" customHeight="1" x14ac:dyDescent="0.25">
      <c r="A687" s="134" t="s">
        <v>439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21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1.6600000000000001</v>
      </c>
      <c r="H688" s="123"/>
      <c r="I688" s="13">
        <f>I686+I687</f>
        <v>1.6600000000000001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2.14</v>
      </c>
      <c r="Q688" s="101"/>
      <c r="R688" s="101"/>
      <c r="S688" s="101"/>
      <c r="T688" s="101"/>
      <c r="U688" s="101"/>
    </row>
    <row r="689" spans="1:21" s="1" customFormat="1" ht="17.25" hidden="1" customHeight="1" x14ac:dyDescent="0.25">
      <c r="A689" s="124" t="s">
        <v>58</v>
      </c>
      <c r="B689" s="125"/>
      <c r="C689" s="105" t="s">
        <v>1209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51" hidden="1" customHeight="1" x14ac:dyDescent="0.25">
      <c r="A690" s="134" t="s">
        <v>122</v>
      </c>
      <c r="B690" s="135"/>
      <c r="C690" s="103" t="s">
        <v>1210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6.25" hidden="1" customHeight="1" x14ac:dyDescent="0.25">
      <c r="A691" s="134" t="s">
        <v>123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SUM(G690+G691)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" hidden="1" customHeight="1" x14ac:dyDescent="0.25">
      <c r="A693" s="124" t="s">
        <v>59</v>
      </c>
      <c r="B693" s="125"/>
      <c r="C693" s="105" t="s">
        <v>1211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51" hidden="1" customHeight="1" x14ac:dyDescent="0.25">
      <c r="A694" s="134" t="s">
        <v>127</v>
      </c>
      <c r="B694" s="135"/>
      <c r="C694" s="103" t="s">
        <v>1212</v>
      </c>
      <c r="D694" s="104"/>
      <c r="E694" s="104"/>
      <c r="F694" s="11" t="s">
        <v>1817</v>
      </c>
      <c r="G694" s="143">
        <v>0.68</v>
      </c>
      <c r="H694" s="137"/>
      <c r="I694" s="8">
        <v>0.68</v>
      </c>
      <c r="J694" s="143">
        <v>0.48</v>
      </c>
      <c r="K694" s="137"/>
      <c r="L694" s="137"/>
      <c r="M694" s="137"/>
      <c r="N694" s="137"/>
      <c r="O694" s="137"/>
      <c r="P694" s="100">
        <v>1.1599999999999999</v>
      </c>
      <c r="Q694" s="101"/>
      <c r="R694" s="101"/>
      <c r="S694" s="101"/>
      <c r="T694" s="101"/>
      <c r="U694" s="101"/>
    </row>
    <row r="695" spans="1:21" s="1" customFormat="1" ht="27.75" hidden="1" customHeight="1" x14ac:dyDescent="0.25">
      <c r="A695" s="134" t="s">
        <v>128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21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0.98</v>
      </c>
      <c r="H696" s="123"/>
      <c r="I696" s="13">
        <f>I694+I695</f>
        <v>0.98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1.46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60</v>
      </c>
      <c r="B697" s="125"/>
      <c r="C697" s="105" t="s">
        <v>1213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51" hidden="1" customHeight="1" x14ac:dyDescent="0.25">
      <c r="A698" s="134" t="s">
        <v>440</v>
      </c>
      <c r="B698" s="135"/>
      <c r="C698" s="103" t="s">
        <v>1214</v>
      </c>
      <c r="D698" s="104"/>
      <c r="E698" s="104"/>
      <c r="F698" s="11" t="s">
        <v>1817</v>
      </c>
      <c r="G698" s="143">
        <v>0.68</v>
      </c>
      <c r="H698" s="137"/>
      <c r="I698" s="8">
        <v>0.68</v>
      </c>
      <c r="J698" s="143">
        <v>0.48</v>
      </c>
      <c r="K698" s="137"/>
      <c r="L698" s="137"/>
      <c r="M698" s="137"/>
      <c r="N698" s="137"/>
      <c r="O698" s="137"/>
      <c r="P698" s="100">
        <v>1.1599999999999999</v>
      </c>
      <c r="Q698" s="101"/>
      <c r="R698" s="101"/>
      <c r="S698" s="101"/>
      <c r="T698" s="101"/>
      <c r="U698" s="101"/>
    </row>
    <row r="699" spans="1:21" s="1" customFormat="1" ht="28.5" hidden="1" customHeight="1" x14ac:dyDescent="0.25">
      <c r="A699" s="134" t="s">
        <v>441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8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0.98</v>
      </c>
      <c r="H700" s="123"/>
      <c r="I700" s="13">
        <f>I698+I699</f>
        <v>0.98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1.46</v>
      </c>
      <c r="Q700" s="101"/>
      <c r="R700" s="101"/>
      <c r="S700" s="101"/>
      <c r="T700" s="101"/>
      <c r="U700" s="101"/>
    </row>
    <row r="701" spans="1:21" s="1" customFormat="1" ht="16.5" hidden="1" customHeight="1" x14ac:dyDescent="0.25">
      <c r="A701" s="124" t="s">
        <v>442</v>
      </c>
      <c r="B701" s="125"/>
      <c r="C701" s="105" t="s">
        <v>1215</v>
      </c>
      <c r="D701" s="106"/>
      <c r="E701" s="106"/>
      <c r="F701" s="9"/>
      <c r="G701" s="137"/>
      <c r="H701" s="137"/>
      <c r="I701" s="10"/>
      <c r="J701" s="137"/>
      <c r="K701" s="137"/>
      <c r="L701" s="137"/>
      <c r="M701" s="137"/>
      <c r="N701" s="137"/>
      <c r="O701" s="137"/>
      <c r="P701" s="101"/>
      <c r="Q701" s="101"/>
      <c r="R701" s="101"/>
      <c r="S701" s="101"/>
      <c r="T701" s="101"/>
      <c r="U701" s="101"/>
    </row>
    <row r="702" spans="1:21" s="1" customFormat="1" ht="21" hidden="1" customHeight="1" x14ac:dyDescent="0.25">
      <c r="A702" s="134" t="s">
        <v>443</v>
      </c>
      <c r="B702" s="135"/>
      <c r="C702" s="103" t="s">
        <v>1215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444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21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18.75" hidden="1" customHeight="1" x14ac:dyDescent="0.25">
      <c r="A705" s="124" t="s">
        <v>445</v>
      </c>
      <c r="B705" s="125"/>
      <c r="C705" s="105" t="s">
        <v>1216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63" hidden="1" customHeight="1" x14ac:dyDescent="0.25">
      <c r="A706" s="134" t="s">
        <v>446</v>
      </c>
      <c r="B706" s="135"/>
      <c r="C706" s="103" t="s">
        <v>1217</v>
      </c>
      <c r="D706" s="104"/>
      <c r="E706" s="104"/>
      <c r="F706" s="11" t="s">
        <v>1817</v>
      </c>
      <c r="G706" s="143">
        <v>1.7</v>
      </c>
      <c r="H706" s="137"/>
      <c r="I706" s="8">
        <v>1.7</v>
      </c>
      <c r="J706" s="143">
        <v>0.48</v>
      </c>
      <c r="K706" s="137"/>
      <c r="L706" s="137"/>
      <c r="M706" s="137"/>
      <c r="N706" s="137"/>
      <c r="O706" s="137"/>
      <c r="P706" s="100">
        <v>2.1800000000000002</v>
      </c>
      <c r="Q706" s="101"/>
      <c r="R706" s="101"/>
      <c r="S706" s="101"/>
      <c r="T706" s="101"/>
      <c r="U706" s="101"/>
    </row>
    <row r="707" spans="1:21" s="1" customFormat="1" ht="26.25" hidden="1" customHeight="1" x14ac:dyDescent="0.25">
      <c r="A707" s="134" t="s">
        <v>447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2</v>
      </c>
      <c r="H708" s="123"/>
      <c r="I708" s="13">
        <f>I706+I707</f>
        <v>2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2.48</v>
      </c>
      <c r="Q708" s="101"/>
      <c r="R708" s="101"/>
      <c r="S708" s="101"/>
      <c r="T708" s="101"/>
      <c r="U708" s="101"/>
    </row>
    <row r="709" spans="1:21" s="1" customFormat="1" ht="16.5" hidden="1" customHeight="1" x14ac:dyDescent="0.25">
      <c r="A709" s="124" t="s">
        <v>448</v>
      </c>
      <c r="B709" s="125"/>
      <c r="C709" s="105" t="s">
        <v>1218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75.75" hidden="1" customHeight="1" x14ac:dyDescent="0.25">
      <c r="A710" s="134" t="s">
        <v>449</v>
      </c>
      <c r="B710" s="135"/>
      <c r="C710" s="103" t="s">
        <v>1219</v>
      </c>
      <c r="D710" s="104"/>
      <c r="E710" s="104"/>
      <c r="F710" s="11" t="s">
        <v>1817</v>
      </c>
      <c r="G710" s="143">
        <v>0.88</v>
      </c>
      <c r="H710" s="137"/>
      <c r="I710" s="8">
        <v>0.88</v>
      </c>
      <c r="J710" s="143">
        <v>0.48</v>
      </c>
      <c r="K710" s="137"/>
      <c r="L710" s="137"/>
      <c r="M710" s="137"/>
      <c r="N710" s="137"/>
      <c r="O710" s="137"/>
      <c r="P710" s="100">
        <v>1.36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450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5.75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1.18</v>
      </c>
      <c r="H712" s="123"/>
      <c r="I712" s="13">
        <f>I710+I711</f>
        <v>1.18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1.6600000000000001</v>
      </c>
      <c r="Q712" s="101"/>
      <c r="R712" s="101"/>
      <c r="S712" s="101"/>
      <c r="T712" s="101"/>
      <c r="U712" s="101"/>
    </row>
    <row r="713" spans="1:21" s="15" customFormat="1" ht="27" hidden="1" customHeight="1" x14ac:dyDescent="0.2">
      <c r="A713" s="124" t="s">
        <v>451</v>
      </c>
      <c r="B713" s="125"/>
      <c r="C713" s="105" t="s">
        <v>1220</v>
      </c>
      <c r="D713" s="106"/>
      <c r="E713" s="106"/>
      <c r="F713" s="18"/>
      <c r="G713" s="123"/>
      <c r="H713" s="123"/>
      <c r="I713" s="14"/>
      <c r="J713" s="123"/>
      <c r="K713" s="123"/>
      <c r="L713" s="123"/>
      <c r="M713" s="123"/>
      <c r="N713" s="123"/>
      <c r="O713" s="123"/>
      <c r="P713" s="101"/>
      <c r="Q713" s="101"/>
      <c r="R713" s="101"/>
      <c r="S713" s="101"/>
      <c r="T713" s="101"/>
      <c r="U713" s="101"/>
    </row>
    <row r="714" spans="1:21" s="1" customFormat="1" ht="24.75" hidden="1" customHeight="1" x14ac:dyDescent="0.25">
      <c r="A714" s="134" t="s">
        <v>452</v>
      </c>
      <c r="B714" s="135"/>
      <c r="C714" s="103" t="s">
        <v>1221</v>
      </c>
      <c r="D714" s="104"/>
      <c r="E714" s="104"/>
      <c r="F714" s="11" t="s">
        <v>1817</v>
      </c>
      <c r="G714" s="143">
        <v>0.68</v>
      </c>
      <c r="H714" s="137"/>
      <c r="I714" s="8">
        <v>0.68</v>
      </c>
      <c r="J714" s="143">
        <v>0.48</v>
      </c>
      <c r="K714" s="137"/>
      <c r="L714" s="137"/>
      <c r="M714" s="137"/>
      <c r="N714" s="137"/>
      <c r="O714" s="137"/>
      <c r="P714" s="100">
        <v>1.1599999999999999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453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7.2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0.98</v>
      </c>
      <c r="H716" s="123"/>
      <c r="I716" s="13">
        <f>I714+I715</f>
        <v>0.98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1.46</v>
      </c>
      <c r="Q716" s="101"/>
      <c r="R716" s="101"/>
      <c r="S716" s="101"/>
      <c r="T716" s="101"/>
      <c r="U716" s="101"/>
    </row>
    <row r="717" spans="1:21" s="1" customFormat="1" ht="26.25" hidden="1" customHeight="1" x14ac:dyDescent="0.25">
      <c r="A717" s="124" t="s">
        <v>454</v>
      </c>
      <c r="B717" s="125"/>
      <c r="C717" s="105" t="s">
        <v>1222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51.75" hidden="1" customHeight="1" x14ac:dyDescent="0.25">
      <c r="A718" s="134" t="s">
        <v>455</v>
      </c>
      <c r="B718" s="135"/>
      <c r="C718" s="103" t="s">
        <v>1223</v>
      </c>
      <c r="D718" s="104"/>
      <c r="E718" s="104"/>
      <c r="F718" s="11" t="s">
        <v>1817</v>
      </c>
      <c r="G718" s="143">
        <v>0.68</v>
      </c>
      <c r="H718" s="137"/>
      <c r="I718" s="8">
        <v>0.68</v>
      </c>
      <c r="J718" s="143">
        <v>0.48</v>
      </c>
      <c r="K718" s="137"/>
      <c r="L718" s="137"/>
      <c r="M718" s="137"/>
      <c r="N718" s="137"/>
      <c r="O718" s="137"/>
      <c r="P718" s="100">
        <v>1.1599999999999999</v>
      </c>
      <c r="Q718" s="101"/>
      <c r="R718" s="101"/>
      <c r="S718" s="101"/>
      <c r="T718" s="101"/>
      <c r="U718" s="101"/>
    </row>
    <row r="719" spans="1:21" s="1" customFormat="1" ht="27" hidden="1" customHeight="1" x14ac:dyDescent="0.25">
      <c r="A719" s="134" t="s">
        <v>456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7.2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0.98</v>
      </c>
      <c r="H720" s="123"/>
      <c r="I720" s="13">
        <f>I718+I719</f>
        <v>0.98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1.46</v>
      </c>
      <c r="Q720" s="101"/>
      <c r="R720" s="101"/>
      <c r="S720" s="101"/>
      <c r="T720" s="101"/>
      <c r="U720" s="101"/>
    </row>
    <row r="721" spans="1:21" s="1" customFormat="1" ht="18" hidden="1" customHeight="1" x14ac:dyDescent="0.25">
      <c r="A721" s="124" t="s">
        <v>457</v>
      </c>
      <c r="B721" s="125"/>
      <c r="C721" s="105" t="s">
        <v>1224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49.5" hidden="1" customHeight="1" x14ac:dyDescent="0.25">
      <c r="A722" s="134" t="s">
        <v>458</v>
      </c>
      <c r="B722" s="135"/>
      <c r="C722" s="103" t="s">
        <v>1225</v>
      </c>
      <c r="D722" s="104"/>
      <c r="E722" s="104"/>
      <c r="F722" s="11" t="s">
        <v>1817</v>
      </c>
      <c r="G722" s="143">
        <v>1.36</v>
      </c>
      <c r="H722" s="137"/>
      <c r="I722" s="8">
        <v>1.36</v>
      </c>
      <c r="J722" s="143">
        <v>0.48</v>
      </c>
      <c r="K722" s="137"/>
      <c r="L722" s="137"/>
      <c r="M722" s="137"/>
      <c r="N722" s="137"/>
      <c r="O722" s="137"/>
      <c r="P722" s="100">
        <v>1.84</v>
      </c>
      <c r="Q722" s="101"/>
      <c r="R722" s="101"/>
      <c r="S722" s="101"/>
      <c r="T722" s="101"/>
      <c r="U722" s="101"/>
    </row>
    <row r="723" spans="1:21" s="1" customFormat="1" ht="27" hidden="1" customHeight="1" x14ac:dyDescent="0.25">
      <c r="A723" s="134" t="s">
        <v>459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1.6600000000000001</v>
      </c>
      <c r="H724" s="123"/>
      <c r="I724" s="13">
        <f>I722+I723</f>
        <v>1.6600000000000001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2.14</v>
      </c>
      <c r="Q724" s="101"/>
      <c r="R724" s="101"/>
      <c r="S724" s="101"/>
      <c r="T724" s="101"/>
      <c r="U724" s="101"/>
    </row>
    <row r="725" spans="1:21" s="1" customFormat="1" ht="27" hidden="1" customHeight="1" x14ac:dyDescent="0.25">
      <c r="A725" s="124" t="s">
        <v>460</v>
      </c>
      <c r="B725" s="125"/>
      <c r="C725" s="105" t="s">
        <v>1226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78.75" hidden="1" customHeight="1" x14ac:dyDescent="0.25">
      <c r="A726" s="134" t="s">
        <v>461</v>
      </c>
      <c r="B726" s="135"/>
      <c r="C726" s="103" t="s">
        <v>1227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" hidden="1" customHeight="1" x14ac:dyDescent="0.25">
      <c r="A727" s="134" t="s">
        <v>462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8.7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8.75" hidden="1" customHeight="1" x14ac:dyDescent="0.25">
      <c r="A729" s="124" t="s">
        <v>463</v>
      </c>
      <c r="B729" s="125"/>
      <c r="C729" s="105" t="s">
        <v>1228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5.25" hidden="1" customHeight="1" x14ac:dyDescent="0.25">
      <c r="A730" s="134" t="s">
        <v>464</v>
      </c>
      <c r="B730" s="135"/>
      <c r="C730" s="103" t="s">
        <v>1229</v>
      </c>
      <c r="D730" s="104"/>
      <c r="E730" s="104"/>
      <c r="F730" s="11" t="s">
        <v>1817</v>
      </c>
      <c r="G730" s="143">
        <v>1.7</v>
      </c>
      <c r="H730" s="137"/>
      <c r="I730" s="8">
        <v>1.7</v>
      </c>
      <c r="J730" s="143">
        <v>0.48</v>
      </c>
      <c r="K730" s="137"/>
      <c r="L730" s="137"/>
      <c r="M730" s="137"/>
      <c r="N730" s="137"/>
      <c r="O730" s="137"/>
      <c r="P730" s="100">
        <v>2.1800000000000002</v>
      </c>
      <c r="Q730" s="101"/>
      <c r="R730" s="101"/>
      <c r="S730" s="101"/>
      <c r="T730" s="101"/>
      <c r="U730" s="101"/>
    </row>
    <row r="731" spans="1:21" s="1" customFormat="1" ht="27.75" hidden="1" customHeight="1" x14ac:dyDescent="0.25">
      <c r="A731" s="134" t="s">
        <v>465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9.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2</v>
      </c>
      <c r="H732" s="123"/>
      <c r="I732" s="13">
        <f>I730+I731</f>
        <v>2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2.48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466</v>
      </c>
      <c r="B733" s="125"/>
      <c r="C733" s="105" t="s">
        <v>1230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24" hidden="1" customHeight="1" x14ac:dyDescent="0.25">
      <c r="A734" s="134" t="s">
        <v>467</v>
      </c>
      <c r="B734" s="135"/>
      <c r="C734" s="103" t="s">
        <v>1230</v>
      </c>
      <c r="D734" s="104"/>
      <c r="E734" s="104"/>
      <c r="F734" s="11" t="s">
        <v>1817</v>
      </c>
      <c r="G734" s="143">
        <v>1.02</v>
      </c>
      <c r="H734" s="137"/>
      <c r="I734" s="8">
        <v>1.02</v>
      </c>
      <c r="J734" s="143">
        <v>0.48</v>
      </c>
      <c r="K734" s="137"/>
      <c r="L734" s="137"/>
      <c r="M734" s="137"/>
      <c r="N734" s="137"/>
      <c r="O734" s="137"/>
      <c r="P734" s="100">
        <v>1.5</v>
      </c>
      <c r="Q734" s="101"/>
      <c r="R734" s="101"/>
      <c r="S734" s="101"/>
      <c r="T734" s="101"/>
      <c r="U734" s="101"/>
    </row>
    <row r="735" spans="1:21" s="1" customFormat="1" ht="27.75" hidden="1" customHeight="1" x14ac:dyDescent="0.25">
      <c r="A735" s="134" t="s">
        <v>468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1.32</v>
      </c>
      <c r="H736" s="123"/>
      <c r="I736" s="13">
        <f>I734+I735</f>
        <v>1.32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1.8</v>
      </c>
      <c r="Q736" s="101"/>
      <c r="R736" s="101"/>
      <c r="S736" s="101"/>
      <c r="T736" s="101"/>
      <c r="U736" s="101"/>
    </row>
    <row r="737" spans="1:21" s="1" customFormat="1" ht="28.5" hidden="1" customHeight="1" x14ac:dyDescent="0.25">
      <c r="A737" s="124" t="s">
        <v>469</v>
      </c>
      <c r="B737" s="125"/>
      <c r="C737" s="105" t="s">
        <v>1231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1.75" hidden="1" customHeight="1" x14ac:dyDescent="0.25">
      <c r="A738" s="134" t="s">
        <v>470</v>
      </c>
      <c r="B738" s="135"/>
      <c r="C738" s="103" t="s">
        <v>1232</v>
      </c>
      <c r="D738" s="104"/>
      <c r="E738" s="104"/>
      <c r="F738" s="11" t="s">
        <v>1817</v>
      </c>
      <c r="G738" s="143">
        <v>1.36</v>
      </c>
      <c r="H738" s="137"/>
      <c r="I738" s="8">
        <v>1.36</v>
      </c>
      <c r="J738" s="143">
        <v>0.48</v>
      </c>
      <c r="K738" s="137"/>
      <c r="L738" s="137"/>
      <c r="M738" s="137"/>
      <c r="N738" s="137"/>
      <c r="O738" s="137"/>
      <c r="P738" s="100">
        <v>1.84</v>
      </c>
      <c r="Q738" s="101"/>
      <c r="R738" s="101"/>
      <c r="S738" s="101"/>
      <c r="T738" s="101"/>
      <c r="U738" s="101"/>
    </row>
    <row r="739" spans="1:21" s="1" customFormat="1" ht="27.75" hidden="1" customHeight="1" x14ac:dyDescent="0.25">
      <c r="A739" s="134" t="s">
        <v>471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6.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1.6600000000000001</v>
      </c>
      <c r="H740" s="123"/>
      <c r="I740" s="13">
        <f>I738+I739</f>
        <v>1.6600000000000001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2.14</v>
      </c>
      <c r="Q740" s="101"/>
      <c r="R740" s="101"/>
      <c r="S740" s="101"/>
      <c r="T740" s="101"/>
      <c r="U740" s="101"/>
    </row>
    <row r="741" spans="1:21" s="1" customFormat="1" ht="16.5" hidden="1" customHeight="1" x14ac:dyDescent="0.25">
      <c r="A741" s="124" t="s">
        <v>472</v>
      </c>
      <c r="B741" s="125"/>
      <c r="C741" s="105" t="s">
        <v>1233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66" hidden="1" customHeight="1" x14ac:dyDescent="0.25">
      <c r="A742" s="134" t="s">
        <v>473</v>
      </c>
      <c r="B742" s="135"/>
      <c r="C742" s="103" t="s">
        <v>1234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8.5" hidden="1" customHeight="1" x14ac:dyDescent="0.25">
      <c r="A743" s="134" t="s">
        <v>474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5.75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18.75" hidden="1" customHeight="1" x14ac:dyDescent="0.25">
      <c r="A745" s="124" t="s">
        <v>475</v>
      </c>
      <c r="B745" s="125"/>
      <c r="C745" s="105" t="s">
        <v>1235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51.75" hidden="1" customHeight="1" x14ac:dyDescent="0.25">
      <c r="A746" s="134" t="s">
        <v>476</v>
      </c>
      <c r="B746" s="135"/>
      <c r="C746" s="103" t="s">
        <v>1236</v>
      </c>
      <c r="D746" s="104"/>
      <c r="E746" s="104"/>
      <c r="F746" s="11" t="s">
        <v>1817</v>
      </c>
      <c r="G746" s="143">
        <v>0.68</v>
      </c>
      <c r="H746" s="137"/>
      <c r="I746" s="8">
        <v>0.68</v>
      </c>
      <c r="J746" s="143">
        <v>0.48</v>
      </c>
      <c r="K746" s="137"/>
      <c r="L746" s="137"/>
      <c r="M746" s="137"/>
      <c r="N746" s="137"/>
      <c r="O746" s="137"/>
      <c r="P746" s="100">
        <v>1.1599999999999999</v>
      </c>
      <c r="Q746" s="101"/>
      <c r="R746" s="101"/>
      <c r="S746" s="101"/>
      <c r="T746" s="101"/>
      <c r="U746" s="101"/>
    </row>
    <row r="747" spans="1:21" s="1" customFormat="1" ht="29.25" hidden="1" customHeight="1" x14ac:dyDescent="0.25">
      <c r="A747" s="134" t="s">
        <v>477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8.75" hidden="1" customHeight="1" x14ac:dyDescent="0.2">
      <c r="A748" s="124"/>
      <c r="B748" s="125"/>
      <c r="C748" s="105" t="s">
        <v>1856</v>
      </c>
      <c r="D748" s="106"/>
      <c r="E748" s="106"/>
      <c r="F748" s="18"/>
      <c r="G748" s="144">
        <f>G746+G747</f>
        <v>0.98</v>
      </c>
      <c r="H748" s="123"/>
      <c r="I748" s="13">
        <f>I746+I747</f>
        <v>0.98</v>
      </c>
      <c r="J748" s="144">
        <f>J746+J747</f>
        <v>0.48</v>
      </c>
      <c r="K748" s="123"/>
      <c r="L748" s="123"/>
      <c r="M748" s="123"/>
      <c r="N748" s="123"/>
      <c r="O748" s="123"/>
      <c r="P748" s="100">
        <f>P746+P747</f>
        <v>1.46</v>
      </c>
      <c r="Q748" s="101"/>
      <c r="R748" s="101"/>
      <c r="S748" s="101"/>
      <c r="T748" s="101"/>
      <c r="U748" s="101"/>
    </row>
    <row r="749" spans="1:21" s="1" customFormat="1" ht="18" hidden="1" customHeight="1" x14ac:dyDescent="0.25">
      <c r="A749" s="124" t="s">
        <v>478</v>
      </c>
      <c r="B749" s="125"/>
      <c r="C749" s="105" t="s">
        <v>1237</v>
      </c>
      <c r="D749" s="106"/>
      <c r="E749" s="106"/>
      <c r="F749" s="9"/>
      <c r="G749" s="137"/>
      <c r="H749" s="137"/>
      <c r="I749" s="10"/>
      <c r="J749" s="137"/>
      <c r="K749" s="137"/>
      <c r="L749" s="137"/>
      <c r="M749" s="137"/>
      <c r="N749" s="137"/>
      <c r="O749" s="137"/>
      <c r="P749" s="101"/>
      <c r="Q749" s="101"/>
      <c r="R749" s="101"/>
      <c r="S749" s="101"/>
      <c r="T749" s="101"/>
      <c r="U749" s="101"/>
    </row>
    <row r="750" spans="1:21" s="1" customFormat="1" ht="52.5" hidden="1" customHeight="1" x14ac:dyDescent="0.25">
      <c r="A750" s="134" t="s">
        <v>479</v>
      </c>
      <c r="B750" s="135"/>
      <c r="C750" s="103" t="s">
        <v>1238</v>
      </c>
      <c r="D750" s="104"/>
      <c r="E750" s="104"/>
      <c r="F750" s="11" t="s">
        <v>1817</v>
      </c>
      <c r="G750" s="143">
        <v>0.68</v>
      </c>
      <c r="H750" s="137"/>
      <c r="I750" s="8">
        <v>0.68</v>
      </c>
      <c r="J750" s="143">
        <v>0.48</v>
      </c>
      <c r="K750" s="137"/>
      <c r="L750" s="137"/>
      <c r="M750" s="137"/>
      <c r="N750" s="137"/>
      <c r="O750" s="137"/>
      <c r="P750" s="100">
        <v>1.1599999999999999</v>
      </c>
      <c r="Q750" s="101"/>
      <c r="R750" s="101"/>
      <c r="S750" s="101"/>
      <c r="T750" s="101"/>
      <c r="U750" s="101"/>
    </row>
    <row r="751" spans="1:21" s="1" customFormat="1" ht="28.5" hidden="1" customHeight="1" x14ac:dyDescent="0.25">
      <c r="A751" s="134" t="s">
        <v>480</v>
      </c>
      <c r="B751" s="135"/>
      <c r="C751" s="103" t="s">
        <v>1203</v>
      </c>
      <c r="D751" s="104"/>
      <c r="E751" s="104"/>
      <c r="F751" s="11" t="s">
        <v>1835</v>
      </c>
      <c r="G751" s="143">
        <v>0.3</v>
      </c>
      <c r="H751" s="137"/>
      <c r="I751" s="8">
        <v>0.3</v>
      </c>
      <c r="J751" s="137"/>
      <c r="K751" s="137"/>
      <c r="L751" s="137"/>
      <c r="M751" s="137"/>
      <c r="N751" s="137"/>
      <c r="O751" s="137"/>
      <c r="P751" s="100">
        <v>0.3</v>
      </c>
      <c r="Q751" s="101"/>
      <c r="R751" s="101"/>
      <c r="S751" s="101"/>
      <c r="T751" s="101"/>
      <c r="U751" s="101"/>
    </row>
    <row r="752" spans="1:21" s="15" customFormat="1" ht="15" hidden="1" customHeight="1" x14ac:dyDescent="0.2">
      <c r="A752" s="124"/>
      <c r="B752" s="125"/>
      <c r="C752" s="105" t="s">
        <v>1856</v>
      </c>
      <c r="D752" s="106"/>
      <c r="E752" s="106"/>
      <c r="F752" s="18"/>
      <c r="G752" s="144">
        <f>G750+G751</f>
        <v>0.98</v>
      </c>
      <c r="H752" s="123"/>
      <c r="I752" s="13">
        <f>I750+I751</f>
        <v>0.98</v>
      </c>
      <c r="J752" s="144">
        <f>J750+J751</f>
        <v>0.48</v>
      </c>
      <c r="K752" s="123"/>
      <c r="L752" s="123"/>
      <c r="M752" s="123"/>
      <c r="N752" s="123"/>
      <c r="O752" s="123"/>
      <c r="P752" s="100">
        <f>P750+P751</f>
        <v>1.46</v>
      </c>
      <c r="Q752" s="101"/>
      <c r="R752" s="101"/>
      <c r="S752" s="101"/>
      <c r="T752" s="101"/>
      <c r="U752" s="101"/>
    </row>
    <row r="753" spans="1:21" s="1" customFormat="1" ht="15" hidden="1" customHeight="1" x14ac:dyDescent="0.25">
      <c r="A753" s="124" t="s">
        <v>481</v>
      </c>
      <c r="B753" s="125"/>
      <c r="C753" s="105" t="s">
        <v>1239</v>
      </c>
      <c r="D753" s="106"/>
      <c r="E753" s="106"/>
      <c r="F753" s="9"/>
      <c r="G753" s="137"/>
      <c r="H753" s="137"/>
      <c r="I753" s="10"/>
      <c r="J753" s="137"/>
      <c r="K753" s="137"/>
      <c r="L753" s="137"/>
      <c r="M753" s="137"/>
      <c r="N753" s="137"/>
      <c r="O753" s="137"/>
      <c r="P753" s="101"/>
      <c r="Q753" s="101"/>
      <c r="R753" s="101"/>
      <c r="S753" s="101"/>
      <c r="T753" s="101"/>
      <c r="U753" s="101"/>
    </row>
    <row r="754" spans="1:21" s="1" customFormat="1" ht="21" hidden="1" customHeight="1" x14ac:dyDescent="0.25">
      <c r="A754" s="134" t="s">
        <v>482</v>
      </c>
      <c r="B754" s="135"/>
      <c r="C754" s="103" t="s">
        <v>1239</v>
      </c>
      <c r="D754" s="104"/>
      <c r="E754" s="104"/>
      <c r="F754" s="11" t="s">
        <v>1817</v>
      </c>
      <c r="G754" s="143">
        <v>0.68</v>
      </c>
      <c r="H754" s="137"/>
      <c r="I754" s="8">
        <v>0.68</v>
      </c>
      <c r="J754" s="143">
        <v>0.48</v>
      </c>
      <c r="K754" s="137"/>
      <c r="L754" s="137"/>
      <c r="M754" s="137"/>
      <c r="N754" s="137"/>
      <c r="O754" s="137"/>
      <c r="P754" s="100">
        <v>1.1599999999999999</v>
      </c>
      <c r="Q754" s="101"/>
      <c r="R754" s="101"/>
      <c r="S754" s="101"/>
      <c r="T754" s="101"/>
      <c r="U754" s="101"/>
    </row>
    <row r="755" spans="1:21" s="1" customFormat="1" ht="27.75" hidden="1" customHeight="1" x14ac:dyDescent="0.25">
      <c r="A755" s="134" t="s">
        <v>483</v>
      </c>
      <c r="B755" s="135"/>
      <c r="C755" s="103" t="s">
        <v>1203</v>
      </c>
      <c r="D755" s="104"/>
      <c r="E755" s="104"/>
      <c r="F755" s="11" t="s">
        <v>1835</v>
      </c>
      <c r="G755" s="143">
        <v>0.3</v>
      </c>
      <c r="H755" s="137"/>
      <c r="I755" s="8">
        <v>0.3</v>
      </c>
      <c r="J755" s="137"/>
      <c r="K755" s="137"/>
      <c r="L755" s="137"/>
      <c r="M755" s="137"/>
      <c r="N755" s="137"/>
      <c r="O755" s="137"/>
      <c r="P755" s="100">
        <v>0.3</v>
      </c>
      <c r="Q755" s="101"/>
      <c r="R755" s="101"/>
      <c r="S755" s="101"/>
      <c r="T755" s="101"/>
      <c r="U755" s="101"/>
    </row>
    <row r="756" spans="1:21" s="15" customFormat="1" ht="18" hidden="1" customHeight="1" x14ac:dyDescent="0.2">
      <c r="A756" s="124"/>
      <c r="B756" s="125"/>
      <c r="C756" s="105" t="s">
        <v>1856</v>
      </c>
      <c r="D756" s="106"/>
      <c r="E756" s="106"/>
      <c r="F756" s="18"/>
      <c r="G756" s="144">
        <f>G754+G755</f>
        <v>0.98</v>
      </c>
      <c r="H756" s="123"/>
      <c r="I756" s="13">
        <f>I754+I755</f>
        <v>0.98</v>
      </c>
      <c r="J756" s="144">
        <f>J754+J755</f>
        <v>0.48</v>
      </c>
      <c r="K756" s="123"/>
      <c r="L756" s="123"/>
      <c r="M756" s="123"/>
      <c r="N756" s="123"/>
      <c r="O756" s="123"/>
      <c r="P756" s="100">
        <f>P754+P755</f>
        <v>1.46</v>
      </c>
      <c r="Q756" s="101"/>
      <c r="R756" s="101"/>
      <c r="S756" s="101"/>
      <c r="T756" s="101"/>
      <c r="U756" s="101"/>
    </row>
    <row r="757" spans="1:21" s="1" customFormat="1" ht="27.75" hidden="1" customHeight="1" x14ac:dyDescent="0.25">
      <c r="A757" s="124" t="s">
        <v>484</v>
      </c>
      <c r="B757" s="125"/>
      <c r="C757" s="105" t="s">
        <v>1240</v>
      </c>
      <c r="D757" s="106"/>
      <c r="E757" s="106"/>
      <c r="F757" s="9"/>
      <c r="G757" s="137"/>
      <c r="H757" s="137"/>
      <c r="I757" s="10"/>
      <c r="J757" s="137"/>
      <c r="K757" s="137"/>
      <c r="L757" s="137"/>
      <c r="M757" s="137"/>
      <c r="N757" s="137"/>
      <c r="O757" s="137"/>
      <c r="P757" s="101"/>
      <c r="Q757" s="101"/>
      <c r="R757" s="101"/>
      <c r="S757" s="101"/>
      <c r="T757" s="101"/>
      <c r="U757" s="101"/>
    </row>
    <row r="758" spans="1:21" s="1" customFormat="1" ht="37.5" hidden="1" customHeight="1" x14ac:dyDescent="0.25">
      <c r="A758" s="134" t="s">
        <v>485</v>
      </c>
      <c r="B758" s="135"/>
      <c r="C758" s="103" t="s">
        <v>1241</v>
      </c>
      <c r="D758" s="104"/>
      <c r="E758" s="104"/>
      <c r="F758" s="11" t="s">
        <v>1817</v>
      </c>
      <c r="G758" s="143">
        <v>2.04</v>
      </c>
      <c r="H758" s="137"/>
      <c r="I758" s="8">
        <v>2.04</v>
      </c>
      <c r="J758" s="143">
        <v>0.48</v>
      </c>
      <c r="K758" s="137"/>
      <c r="L758" s="137"/>
      <c r="M758" s="137"/>
      <c r="N758" s="137"/>
      <c r="O758" s="137"/>
      <c r="P758" s="100">
        <v>2.52</v>
      </c>
      <c r="Q758" s="101"/>
      <c r="R758" s="101"/>
      <c r="S758" s="101"/>
      <c r="T758" s="101"/>
      <c r="U758" s="101"/>
    </row>
    <row r="759" spans="1:21" s="1" customFormat="1" ht="27" hidden="1" customHeight="1" x14ac:dyDescent="0.25">
      <c r="A759" s="134" t="s">
        <v>486</v>
      </c>
      <c r="B759" s="135"/>
      <c r="C759" s="103" t="s">
        <v>1203</v>
      </c>
      <c r="D759" s="104"/>
      <c r="E759" s="104"/>
      <c r="F759" s="11" t="s">
        <v>1835</v>
      </c>
      <c r="G759" s="143">
        <v>0.3</v>
      </c>
      <c r="H759" s="137"/>
      <c r="I759" s="8">
        <v>0.3</v>
      </c>
      <c r="J759" s="137"/>
      <c r="K759" s="137"/>
      <c r="L759" s="137"/>
      <c r="M759" s="137"/>
      <c r="N759" s="137"/>
      <c r="O759" s="137"/>
      <c r="P759" s="100">
        <v>0.3</v>
      </c>
      <c r="Q759" s="101"/>
      <c r="R759" s="101"/>
      <c r="S759" s="101"/>
      <c r="T759" s="101"/>
      <c r="U759" s="101"/>
    </row>
    <row r="760" spans="1:21" s="15" customFormat="1" ht="16.5" hidden="1" customHeight="1" x14ac:dyDescent="0.2">
      <c r="A760" s="127"/>
      <c r="B760" s="128"/>
      <c r="C760" s="129" t="s">
        <v>1856</v>
      </c>
      <c r="D760" s="130"/>
      <c r="E760" s="130"/>
      <c r="F760" s="19"/>
      <c r="G760" s="131">
        <f>G758+G759</f>
        <v>2.34</v>
      </c>
      <c r="H760" s="132"/>
      <c r="I760" s="16">
        <f>I758+I759</f>
        <v>2.34</v>
      </c>
      <c r="J760" s="131">
        <f>J758+J759</f>
        <v>0.48</v>
      </c>
      <c r="K760" s="132"/>
      <c r="L760" s="132"/>
      <c r="M760" s="132"/>
      <c r="N760" s="132"/>
      <c r="O760" s="132"/>
      <c r="P760" s="133">
        <f>P758+P759</f>
        <v>2.82</v>
      </c>
      <c r="Q760" s="126"/>
      <c r="R760" s="126"/>
      <c r="S760" s="126"/>
      <c r="T760" s="126"/>
      <c r="U760" s="126"/>
    </row>
    <row r="761" spans="1:21" s="1" customFormat="1" ht="25.5" hidden="1" customHeight="1" x14ac:dyDescent="0.25">
      <c r="A761" s="165">
        <v>2</v>
      </c>
      <c r="B761" s="166"/>
      <c r="C761" s="129" t="s">
        <v>1242</v>
      </c>
      <c r="D761" s="130"/>
      <c r="E761" s="130"/>
      <c r="F761" s="4"/>
      <c r="G761" s="136"/>
      <c r="H761" s="136"/>
      <c r="I761" s="5"/>
      <c r="J761" s="136"/>
      <c r="K761" s="136"/>
      <c r="L761" s="136"/>
      <c r="M761" s="136"/>
      <c r="N761" s="136"/>
      <c r="O761" s="136"/>
      <c r="P761" s="126"/>
      <c r="Q761" s="126"/>
      <c r="R761" s="126"/>
      <c r="S761" s="126"/>
      <c r="T761" s="126"/>
      <c r="U761" s="126"/>
    </row>
    <row r="762" spans="1:21" s="1" customFormat="1" ht="26.25" hidden="1" customHeight="1" x14ac:dyDescent="0.25">
      <c r="A762" s="124" t="s">
        <v>61</v>
      </c>
      <c r="B762" s="125"/>
      <c r="C762" s="105" t="s">
        <v>1242</v>
      </c>
      <c r="D762" s="106"/>
      <c r="E762" s="106"/>
      <c r="F762" s="9"/>
      <c r="G762" s="137"/>
      <c r="H762" s="137"/>
      <c r="I762" s="10"/>
      <c r="J762" s="137"/>
      <c r="K762" s="137"/>
      <c r="L762" s="137"/>
      <c r="M762" s="137"/>
      <c r="N762" s="137"/>
      <c r="O762" s="137"/>
      <c r="P762" s="101"/>
      <c r="Q762" s="101"/>
      <c r="R762" s="101"/>
      <c r="S762" s="101"/>
      <c r="T762" s="101"/>
      <c r="U762" s="101"/>
    </row>
    <row r="763" spans="1:21" s="1" customFormat="1" ht="27" hidden="1" customHeight="1" x14ac:dyDescent="0.25">
      <c r="A763" s="124" t="s">
        <v>190</v>
      </c>
      <c r="B763" s="125"/>
      <c r="C763" s="105" t="s">
        <v>1243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26.25" hidden="1" customHeight="1" x14ac:dyDescent="0.25">
      <c r="A764" s="134" t="s">
        <v>487</v>
      </c>
      <c r="B764" s="135"/>
      <c r="C764" s="103" t="s">
        <v>1243</v>
      </c>
      <c r="D764" s="104"/>
      <c r="E764" s="104"/>
      <c r="F764" s="11" t="s">
        <v>1817</v>
      </c>
      <c r="G764" s="143">
        <v>0.95</v>
      </c>
      <c r="H764" s="137"/>
      <c r="I764" s="8">
        <v>0.95</v>
      </c>
      <c r="J764" s="143">
        <v>0.41</v>
      </c>
      <c r="K764" s="137"/>
      <c r="L764" s="137"/>
      <c r="M764" s="137"/>
      <c r="N764" s="137"/>
      <c r="O764" s="137"/>
      <c r="P764" s="100">
        <v>1.36</v>
      </c>
      <c r="Q764" s="101"/>
      <c r="R764" s="101"/>
      <c r="S764" s="101"/>
      <c r="T764" s="101"/>
      <c r="U764" s="101"/>
    </row>
    <row r="765" spans="1:21" s="1" customFormat="1" ht="27" hidden="1" customHeight="1" x14ac:dyDescent="0.25">
      <c r="A765" s="134" t="s">
        <v>488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7.2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1.41</v>
      </c>
      <c r="H766" s="123"/>
      <c r="I766" s="13">
        <f>I764+I765</f>
        <v>1.41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1.82</v>
      </c>
      <c r="Q766" s="101"/>
      <c r="R766" s="101"/>
      <c r="S766" s="101"/>
      <c r="T766" s="101"/>
      <c r="U766" s="101"/>
    </row>
    <row r="767" spans="1:21" s="1" customFormat="1" ht="26.25" hidden="1" customHeight="1" x14ac:dyDescent="0.25">
      <c r="A767" s="124" t="s">
        <v>191</v>
      </c>
      <c r="B767" s="125"/>
      <c r="C767" s="105" t="s">
        <v>1244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25.5" hidden="1" customHeight="1" x14ac:dyDescent="0.25">
      <c r="A768" s="134" t="s">
        <v>489</v>
      </c>
      <c r="B768" s="135"/>
      <c r="C768" s="103" t="s">
        <v>1244</v>
      </c>
      <c r="D768" s="104"/>
      <c r="E768" s="104"/>
      <c r="F768" s="11" t="s">
        <v>1817</v>
      </c>
      <c r="G768" s="143">
        <v>0.95</v>
      </c>
      <c r="H768" s="137"/>
      <c r="I768" s="8">
        <v>0.95</v>
      </c>
      <c r="J768" s="143">
        <v>0.41</v>
      </c>
      <c r="K768" s="137"/>
      <c r="L768" s="137"/>
      <c r="M768" s="137"/>
      <c r="N768" s="137"/>
      <c r="O768" s="137"/>
      <c r="P768" s="100">
        <v>1.36</v>
      </c>
      <c r="Q768" s="101"/>
      <c r="R768" s="101"/>
      <c r="S768" s="101"/>
      <c r="T768" s="101"/>
      <c r="U768" s="101"/>
    </row>
    <row r="769" spans="1:21" s="1" customFormat="1" ht="27" hidden="1" customHeight="1" x14ac:dyDescent="0.25">
      <c r="A769" s="134" t="s">
        <v>490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1.41</v>
      </c>
      <c r="H770" s="123"/>
      <c r="I770" s="13">
        <f>I768+I769</f>
        <v>1.41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1.82</v>
      </c>
      <c r="Q770" s="101"/>
      <c r="R770" s="101"/>
      <c r="S770" s="101"/>
      <c r="T770" s="101"/>
      <c r="U770" s="101"/>
    </row>
    <row r="771" spans="1:21" s="1" customFormat="1" ht="27.75" hidden="1" customHeight="1" x14ac:dyDescent="0.25">
      <c r="A771" s="124" t="s">
        <v>192</v>
      </c>
      <c r="B771" s="125"/>
      <c r="C771" s="105" t="s">
        <v>1245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7" hidden="1" customHeight="1" x14ac:dyDescent="0.25">
      <c r="A772" s="134" t="s">
        <v>491</v>
      </c>
      <c r="B772" s="135"/>
      <c r="C772" s="103" t="s">
        <v>1245</v>
      </c>
      <c r="D772" s="104"/>
      <c r="E772" s="104"/>
      <c r="F772" s="11" t="s">
        <v>1817</v>
      </c>
      <c r="G772" s="143">
        <v>1.42</v>
      </c>
      <c r="H772" s="137"/>
      <c r="I772" s="8">
        <v>1.42</v>
      </c>
      <c r="J772" s="143">
        <v>0.41</v>
      </c>
      <c r="K772" s="137"/>
      <c r="L772" s="137"/>
      <c r="M772" s="137"/>
      <c r="N772" s="137"/>
      <c r="O772" s="137"/>
      <c r="P772" s="100">
        <v>1.83</v>
      </c>
      <c r="Q772" s="101"/>
      <c r="R772" s="101"/>
      <c r="S772" s="101"/>
      <c r="T772" s="101"/>
      <c r="U772" s="101"/>
    </row>
    <row r="773" spans="1:21" s="1" customFormat="1" ht="27.75" hidden="1" customHeight="1" x14ac:dyDescent="0.25">
      <c r="A773" s="134" t="s">
        <v>492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8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1.88</v>
      </c>
      <c r="H774" s="123"/>
      <c r="I774" s="13">
        <f>I772+I773</f>
        <v>1.88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2.29</v>
      </c>
      <c r="Q774" s="101"/>
      <c r="R774" s="101"/>
      <c r="S774" s="101"/>
      <c r="T774" s="101"/>
      <c r="U774" s="101"/>
    </row>
    <row r="775" spans="1:21" s="1" customFormat="1" ht="29.25" hidden="1" customHeight="1" x14ac:dyDescent="0.25">
      <c r="A775" s="124" t="s">
        <v>193</v>
      </c>
      <c r="B775" s="125"/>
      <c r="C775" s="105" t="s">
        <v>1246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31.5" hidden="1" customHeight="1" x14ac:dyDescent="0.25">
      <c r="A776" s="134" t="s">
        <v>493</v>
      </c>
      <c r="B776" s="135"/>
      <c r="C776" s="103" t="s">
        <v>1246</v>
      </c>
      <c r="D776" s="104"/>
      <c r="E776" s="104"/>
      <c r="F776" s="11" t="s">
        <v>1817</v>
      </c>
      <c r="G776" s="143">
        <v>1.42</v>
      </c>
      <c r="H776" s="137"/>
      <c r="I776" s="8">
        <v>1.42</v>
      </c>
      <c r="J776" s="143">
        <v>0.41</v>
      </c>
      <c r="K776" s="137"/>
      <c r="L776" s="137"/>
      <c r="M776" s="137"/>
      <c r="N776" s="137"/>
      <c r="O776" s="137"/>
      <c r="P776" s="100">
        <v>1.83</v>
      </c>
      <c r="Q776" s="101"/>
      <c r="R776" s="101"/>
      <c r="S776" s="101"/>
      <c r="T776" s="101"/>
      <c r="U776" s="101"/>
    </row>
    <row r="777" spans="1:21" s="1" customFormat="1" ht="27.75" hidden="1" customHeight="1" x14ac:dyDescent="0.25">
      <c r="A777" s="134" t="s">
        <v>494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9.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1.88</v>
      </c>
      <c r="H778" s="123"/>
      <c r="I778" s="13">
        <f>I776+I777</f>
        <v>1.88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2.29</v>
      </c>
      <c r="Q778" s="101"/>
      <c r="R778" s="101"/>
      <c r="S778" s="101"/>
      <c r="T778" s="101"/>
      <c r="U778" s="101"/>
    </row>
    <row r="779" spans="1:21" s="1" customFormat="1" ht="40.5" hidden="1" customHeight="1" x14ac:dyDescent="0.25">
      <c r="A779" s="124" t="s">
        <v>194</v>
      </c>
      <c r="B779" s="125"/>
      <c r="C779" s="105" t="s">
        <v>1247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39" hidden="1" customHeight="1" x14ac:dyDescent="0.25">
      <c r="A780" s="134" t="s">
        <v>495</v>
      </c>
      <c r="B780" s="135"/>
      <c r="C780" s="103" t="s">
        <v>1248</v>
      </c>
      <c r="D780" s="104"/>
      <c r="E780" s="104"/>
      <c r="F780" s="11" t="s">
        <v>1817</v>
      </c>
      <c r="G780" s="143">
        <v>1.9</v>
      </c>
      <c r="H780" s="137"/>
      <c r="I780" s="8">
        <v>1.9</v>
      </c>
      <c r="J780" s="143">
        <v>0.41</v>
      </c>
      <c r="K780" s="137"/>
      <c r="L780" s="137"/>
      <c r="M780" s="137"/>
      <c r="N780" s="137"/>
      <c r="O780" s="137"/>
      <c r="P780" s="100">
        <v>2.31</v>
      </c>
      <c r="Q780" s="101"/>
      <c r="R780" s="101"/>
      <c r="S780" s="101"/>
      <c r="T780" s="101"/>
      <c r="U780" s="101"/>
    </row>
    <row r="781" spans="1:21" s="1" customFormat="1" ht="27.75" hidden="1" customHeight="1" x14ac:dyDescent="0.25">
      <c r="A781" s="134" t="s">
        <v>496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.75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2.36</v>
      </c>
      <c r="H782" s="123"/>
      <c r="I782" s="13">
        <f>I780+I781</f>
        <v>2.36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2.77</v>
      </c>
      <c r="Q782" s="101"/>
      <c r="R782" s="101"/>
      <c r="S782" s="101"/>
      <c r="T782" s="101"/>
      <c r="U782" s="101"/>
    </row>
    <row r="783" spans="1:21" s="1" customFormat="1" ht="28.5" hidden="1" customHeight="1" x14ac:dyDescent="0.25">
      <c r="A783" s="124" t="s">
        <v>195</v>
      </c>
      <c r="B783" s="125"/>
      <c r="C783" s="105" t="s">
        <v>1249</v>
      </c>
      <c r="D783" s="106"/>
      <c r="E783" s="106"/>
      <c r="F783" s="9"/>
      <c r="G783" s="137"/>
      <c r="H783" s="137"/>
      <c r="I783" s="10"/>
      <c r="J783" s="137"/>
      <c r="K783" s="137"/>
      <c r="L783" s="137"/>
      <c r="M783" s="137"/>
      <c r="N783" s="137"/>
      <c r="O783" s="137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497</v>
      </c>
      <c r="B784" s="135"/>
      <c r="C784" s="103" t="s">
        <v>1249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8.5" hidden="1" customHeight="1" x14ac:dyDescent="0.25">
      <c r="A785" s="134" t="s">
        <v>498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7.2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27" hidden="1" customHeight="1" x14ac:dyDescent="0.25">
      <c r="A787" s="124" t="s">
        <v>499</v>
      </c>
      <c r="B787" s="125"/>
      <c r="C787" s="105" t="s">
        <v>1250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28.5" hidden="1" customHeight="1" x14ac:dyDescent="0.25">
      <c r="A788" s="134" t="s">
        <v>500</v>
      </c>
      <c r="B788" s="135"/>
      <c r="C788" s="103" t="s">
        <v>1250</v>
      </c>
      <c r="D788" s="104"/>
      <c r="E788" s="104"/>
      <c r="F788" s="11" t="s">
        <v>1817</v>
      </c>
      <c r="G788" s="143">
        <v>0.95</v>
      </c>
      <c r="H788" s="137"/>
      <c r="I788" s="8">
        <v>0.95</v>
      </c>
      <c r="J788" s="143">
        <v>0.41</v>
      </c>
      <c r="K788" s="137"/>
      <c r="L788" s="137"/>
      <c r="M788" s="137"/>
      <c r="N788" s="137"/>
      <c r="O788" s="137"/>
      <c r="P788" s="100">
        <v>1.36</v>
      </c>
      <c r="Q788" s="101"/>
      <c r="R788" s="101"/>
      <c r="S788" s="101"/>
      <c r="T788" s="101"/>
      <c r="U788" s="101"/>
    </row>
    <row r="789" spans="1:21" s="1" customFormat="1" ht="26.25" hidden="1" customHeight="1" x14ac:dyDescent="0.25">
      <c r="A789" s="134" t="s">
        <v>501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5.7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1.41</v>
      </c>
      <c r="H790" s="123"/>
      <c r="I790" s="13">
        <f>I788+I789</f>
        <v>1.41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1.82</v>
      </c>
      <c r="Q790" s="101"/>
      <c r="R790" s="101"/>
      <c r="S790" s="101"/>
      <c r="T790" s="101"/>
      <c r="U790" s="101"/>
    </row>
    <row r="791" spans="1:21" s="1" customFormat="1" ht="37.5" hidden="1" customHeight="1" x14ac:dyDescent="0.25">
      <c r="A791" s="124" t="s">
        <v>502</v>
      </c>
      <c r="B791" s="125"/>
      <c r="C791" s="105" t="s">
        <v>1251</v>
      </c>
      <c r="D791" s="106"/>
      <c r="E791" s="106"/>
      <c r="F791" s="9"/>
      <c r="G791" s="137"/>
      <c r="H791" s="137"/>
      <c r="I791" s="10"/>
      <c r="J791" s="137"/>
      <c r="K791" s="137"/>
      <c r="L791" s="137"/>
      <c r="M791" s="137"/>
      <c r="N791" s="137"/>
      <c r="O791" s="137"/>
      <c r="P791" s="101"/>
      <c r="Q791" s="101"/>
      <c r="R791" s="101"/>
      <c r="S791" s="101"/>
      <c r="T791" s="101"/>
      <c r="U791" s="101"/>
    </row>
    <row r="792" spans="1:21" s="1" customFormat="1" ht="42" hidden="1" customHeight="1" x14ac:dyDescent="0.25">
      <c r="A792" s="134" t="s">
        <v>503</v>
      </c>
      <c r="B792" s="135"/>
      <c r="C792" s="103" t="s">
        <v>1251</v>
      </c>
      <c r="D792" s="104"/>
      <c r="E792" s="104"/>
      <c r="F792" s="11" t="s">
        <v>1817</v>
      </c>
      <c r="G792" s="143">
        <v>0.95</v>
      </c>
      <c r="H792" s="137"/>
      <c r="I792" s="8">
        <v>0.95</v>
      </c>
      <c r="J792" s="143">
        <v>0.41</v>
      </c>
      <c r="K792" s="137"/>
      <c r="L792" s="137"/>
      <c r="M792" s="137"/>
      <c r="N792" s="137"/>
      <c r="O792" s="137"/>
      <c r="P792" s="100">
        <v>1.36</v>
      </c>
      <c r="Q792" s="101"/>
      <c r="R792" s="101"/>
      <c r="S792" s="101"/>
      <c r="T792" s="101"/>
      <c r="U792" s="101"/>
    </row>
    <row r="793" spans="1:21" s="1" customFormat="1" ht="26.25" hidden="1" customHeight="1" x14ac:dyDescent="0.25">
      <c r="A793" s="134" t="s">
        <v>504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1.41</v>
      </c>
      <c r="H794" s="123"/>
      <c r="I794" s="13">
        <f>I792+I793</f>
        <v>1.41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1.82</v>
      </c>
      <c r="Q794" s="101"/>
      <c r="R794" s="101"/>
      <c r="S794" s="101"/>
      <c r="T794" s="101"/>
      <c r="U794" s="101"/>
    </row>
    <row r="795" spans="1:21" s="15" customFormat="1" ht="26.25" hidden="1" customHeight="1" x14ac:dyDescent="0.2">
      <c r="A795" s="124" t="s">
        <v>505</v>
      </c>
      <c r="B795" s="125"/>
      <c r="C795" s="105" t="s">
        <v>1252</v>
      </c>
      <c r="D795" s="106"/>
      <c r="E795" s="106"/>
      <c r="F795" s="18"/>
      <c r="G795" s="123"/>
      <c r="H795" s="123"/>
      <c r="I795" s="14"/>
      <c r="J795" s="123"/>
      <c r="K795" s="123"/>
      <c r="L795" s="123"/>
      <c r="M795" s="123"/>
      <c r="N795" s="123"/>
      <c r="O795" s="123"/>
      <c r="P795" s="101"/>
      <c r="Q795" s="101"/>
      <c r="R795" s="101"/>
      <c r="S795" s="101"/>
      <c r="T795" s="101"/>
      <c r="U795" s="101"/>
    </row>
    <row r="796" spans="1:21" s="1" customFormat="1" ht="28.5" hidden="1" customHeight="1" x14ac:dyDescent="0.25">
      <c r="A796" s="134" t="s">
        <v>506</v>
      </c>
      <c r="B796" s="135"/>
      <c r="C796" s="103" t="s">
        <v>1252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6.25" hidden="1" customHeight="1" x14ac:dyDescent="0.25">
      <c r="A797" s="134" t="s">
        <v>507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6.5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7.5" hidden="1" customHeight="1" x14ac:dyDescent="0.25">
      <c r="A799" s="124" t="s">
        <v>508</v>
      </c>
      <c r="B799" s="125"/>
      <c r="C799" s="105" t="s">
        <v>1253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39" hidden="1" customHeight="1" x14ac:dyDescent="0.25">
      <c r="A800" s="134" t="s">
        <v>509</v>
      </c>
      <c r="B800" s="135"/>
      <c r="C800" s="103" t="s">
        <v>1253</v>
      </c>
      <c r="D800" s="104"/>
      <c r="E800" s="104"/>
      <c r="F800" s="11" t="s">
        <v>1817</v>
      </c>
      <c r="G800" s="143">
        <v>2.37</v>
      </c>
      <c r="H800" s="137"/>
      <c r="I800" s="8">
        <v>2.37</v>
      </c>
      <c r="J800" s="143">
        <v>0.41</v>
      </c>
      <c r="K800" s="137"/>
      <c r="L800" s="137"/>
      <c r="M800" s="137"/>
      <c r="N800" s="137"/>
      <c r="O800" s="137"/>
      <c r="P800" s="100">
        <v>2.78</v>
      </c>
      <c r="Q800" s="101"/>
      <c r="R800" s="101"/>
      <c r="S800" s="101"/>
      <c r="T800" s="101"/>
      <c r="U800" s="101"/>
    </row>
    <row r="801" spans="1:21" s="1" customFormat="1" ht="25.5" hidden="1" customHeight="1" x14ac:dyDescent="0.25">
      <c r="A801" s="134" t="s">
        <v>510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7.2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2.83</v>
      </c>
      <c r="H802" s="123"/>
      <c r="I802" s="13">
        <f>I800+I801</f>
        <v>2.83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3.2399999999999998</v>
      </c>
      <c r="Q802" s="101"/>
      <c r="R802" s="101"/>
      <c r="S802" s="101"/>
      <c r="T802" s="101"/>
      <c r="U802" s="101"/>
    </row>
    <row r="803" spans="1:21" s="15" customFormat="1" ht="27.75" hidden="1" customHeight="1" x14ac:dyDescent="0.2">
      <c r="A803" s="124" t="s">
        <v>511</v>
      </c>
      <c r="B803" s="125"/>
      <c r="C803" s="105" t="s">
        <v>1254</v>
      </c>
      <c r="D803" s="106"/>
      <c r="E803" s="106"/>
      <c r="F803" s="18"/>
      <c r="G803" s="123"/>
      <c r="H803" s="123"/>
      <c r="I803" s="14"/>
      <c r="J803" s="123"/>
      <c r="K803" s="123"/>
      <c r="L803" s="123"/>
      <c r="M803" s="123"/>
      <c r="N803" s="123"/>
      <c r="O803" s="123"/>
      <c r="P803" s="101"/>
      <c r="Q803" s="101"/>
      <c r="R803" s="101"/>
      <c r="S803" s="101"/>
      <c r="T803" s="101"/>
      <c r="U803" s="101"/>
    </row>
    <row r="804" spans="1:21" s="1" customFormat="1" ht="29.25" hidden="1" customHeight="1" x14ac:dyDescent="0.25">
      <c r="A804" s="134" t="s">
        <v>512</v>
      </c>
      <c r="B804" s="135"/>
      <c r="C804" s="103" t="s">
        <v>1254</v>
      </c>
      <c r="D804" s="104"/>
      <c r="E804" s="104"/>
      <c r="F804" s="11" t="s">
        <v>1817</v>
      </c>
      <c r="G804" s="143">
        <v>1.42</v>
      </c>
      <c r="H804" s="137"/>
      <c r="I804" s="8">
        <v>1.42</v>
      </c>
      <c r="J804" s="143">
        <v>0.41</v>
      </c>
      <c r="K804" s="137"/>
      <c r="L804" s="137"/>
      <c r="M804" s="137"/>
      <c r="N804" s="137"/>
      <c r="O804" s="137"/>
      <c r="P804" s="100">
        <v>1.83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513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5" customFormat="1" ht="18" hidden="1" customHeight="1" x14ac:dyDescent="0.2">
      <c r="A806" s="124"/>
      <c r="B806" s="125"/>
      <c r="C806" s="105" t="s">
        <v>1856</v>
      </c>
      <c r="D806" s="106"/>
      <c r="E806" s="106"/>
      <c r="F806" s="18"/>
      <c r="G806" s="144">
        <f>G804+G805</f>
        <v>1.88</v>
      </c>
      <c r="H806" s="123"/>
      <c r="I806" s="13">
        <f>I804+I805</f>
        <v>1.88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2.29</v>
      </c>
      <c r="Q806" s="101"/>
      <c r="R806" s="101"/>
      <c r="S806" s="101"/>
      <c r="T806" s="101"/>
      <c r="U806" s="101"/>
    </row>
    <row r="807" spans="1:21" s="1" customFormat="1" ht="39.75" hidden="1" customHeight="1" x14ac:dyDescent="0.25">
      <c r="A807" s="124" t="s">
        <v>514</v>
      </c>
      <c r="B807" s="125"/>
      <c r="C807" s="105" t="s">
        <v>1255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38.25" hidden="1" customHeight="1" x14ac:dyDescent="0.25">
      <c r="A808" s="134" t="s">
        <v>515</v>
      </c>
      <c r="B808" s="135"/>
      <c r="C808" s="103" t="s">
        <v>1255</v>
      </c>
      <c r="D808" s="104"/>
      <c r="E808" s="104"/>
      <c r="F808" s="11" t="s">
        <v>1817</v>
      </c>
      <c r="G808" s="143">
        <v>0.95</v>
      </c>
      <c r="H808" s="137"/>
      <c r="I808" s="8">
        <v>0.95</v>
      </c>
      <c r="J808" s="143">
        <v>0.41</v>
      </c>
      <c r="K808" s="137"/>
      <c r="L808" s="137"/>
      <c r="M808" s="137"/>
      <c r="N808" s="137"/>
      <c r="O808" s="137"/>
      <c r="P808" s="100">
        <v>1.36</v>
      </c>
      <c r="Q808" s="101"/>
      <c r="R808" s="101"/>
      <c r="S808" s="101"/>
      <c r="T808" s="101"/>
      <c r="U808" s="101"/>
    </row>
    <row r="809" spans="1:21" s="1" customFormat="1" ht="25.5" hidden="1" customHeight="1" x14ac:dyDescent="0.25">
      <c r="A809" s="134" t="s">
        <v>516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8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1.41</v>
      </c>
      <c r="H810" s="123"/>
      <c r="I810" s="13">
        <f>I808+I809</f>
        <v>1.41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1.82</v>
      </c>
      <c r="Q810" s="101"/>
      <c r="R810" s="101"/>
      <c r="S810" s="101"/>
      <c r="T810" s="101"/>
      <c r="U810" s="101"/>
    </row>
    <row r="811" spans="1:21" s="1" customFormat="1" ht="39" hidden="1" customHeight="1" x14ac:dyDescent="0.25">
      <c r="A811" s="124" t="s">
        <v>517</v>
      </c>
      <c r="B811" s="125"/>
      <c r="C811" s="105" t="s">
        <v>1256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41.25" hidden="1" customHeight="1" x14ac:dyDescent="0.25">
      <c r="A812" s="134" t="s">
        <v>518</v>
      </c>
      <c r="B812" s="135"/>
      <c r="C812" s="103" t="s">
        <v>1256</v>
      </c>
      <c r="D812" s="104"/>
      <c r="E812" s="104"/>
      <c r="F812" s="11" t="s">
        <v>1817</v>
      </c>
      <c r="G812" s="143">
        <v>0.95</v>
      </c>
      <c r="H812" s="137"/>
      <c r="I812" s="8">
        <v>0.95</v>
      </c>
      <c r="J812" s="143">
        <v>0.41</v>
      </c>
      <c r="K812" s="137"/>
      <c r="L812" s="137"/>
      <c r="M812" s="137"/>
      <c r="N812" s="137"/>
      <c r="O812" s="137"/>
      <c r="P812" s="100">
        <v>1.36</v>
      </c>
      <c r="Q812" s="101"/>
      <c r="R812" s="101"/>
      <c r="S812" s="101"/>
      <c r="T812" s="101"/>
      <c r="U812" s="101"/>
    </row>
    <row r="813" spans="1:21" s="1" customFormat="1" ht="27.75" hidden="1" customHeight="1" x14ac:dyDescent="0.25">
      <c r="A813" s="134" t="s">
        <v>519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1.41</v>
      </c>
      <c r="H814" s="123"/>
      <c r="I814" s="13">
        <f>I812+I813</f>
        <v>1.41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1.82</v>
      </c>
      <c r="Q814" s="101"/>
      <c r="R814" s="101"/>
      <c r="S814" s="101"/>
      <c r="T814" s="101"/>
      <c r="U814" s="101"/>
    </row>
    <row r="815" spans="1:21" s="1" customFormat="1" ht="76.5" hidden="1" customHeight="1" x14ac:dyDescent="0.25">
      <c r="A815" s="124" t="s">
        <v>520</v>
      </c>
      <c r="B815" s="125"/>
      <c r="C815" s="105" t="s">
        <v>1257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63" hidden="1" customHeight="1" x14ac:dyDescent="0.25">
      <c r="A816" s="134" t="s">
        <v>521</v>
      </c>
      <c r="B816" s="135"/>
      <c r="C816" s="103" t="s">
        <v>1258</v>
      </c>
      <c r="D816" s="104"/>
      <c r="E816" s="104"/>
      <c r="F816" s="11" t="s">
        <v>1817</v>
      </c>
      <c r="G816" s="143">
        <v>1.9</v>
      </c>
      <c r="H816" s="137"/>
      <c r="I816" s="8">
        <v>1.9</v>
      </c>
      <c r="J816" s="143">
        <v>0.41</v>
      </c>
      <c r="K816" s="137"/>
      <c r="L816" s="137"/>
      <c r="M816" s="137"/>
      <c r="N816" s="137"/>
      <c r="O816" s="137"/>
      <c r="P816" s="100">
        <v>2.31</v>
      </c>
      <c r="Q816" s="101"/>
      <c r="R816" s="101"/>
      <c r="S816" s="101"/>
      <c r="T816" s="101"/>
      <c r="U816" s="101"/>
    </row>
    <row r="817" spans="1:21" s="1" customFormat="1" ht="27" hidden="1" customHeight="1" x14ac:dyDescent="0.25">
      <c r="A817" s="134" t="s">
        <v>522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" customFormat="1" ht="18" hidden="1" customHeight="1" x14ac:dyDescent="0.25">
      <c r="A818" s="124"/>
      <c r="B818" s="125"/>
      <c r="C818" s="145" t="s">
        <v>1856</v>
      </c>
      <c r="D818" s="146"/>
      <c r="E818" s="146"/>
      <c r="F818" s="12"/>
      <c r="G818" s="144">
        <f>G816+G817</f>
        <v>2.36</v>
      </c>
      <c r="H818" s="123"/>
      <c r="I818" s="13">
        <f>I816+I817</f>
        <v>2.36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2.77</v>
      </c>
      <c r="Q818" s="101"/>
      <c r="R818" s="101"/>
      <c r="S818" s="101"/>
      <c r="T818" s="101"/>
      <c r="U818" s="101"/>
    </row>
    <row r="819" spans="1:21" s="1" customFormat="1" ht="87.75" hidden="1" customHeight="1" x14ac:dyDescent="0.25">
      <c r="A819" s="124" t="s">
        <v>523</v>
      </c>
      <c r="B819" s="125"/>
      <c r="C819" s="105" t="s">
        <v>1259</v>
      </c>
      <c r="D819" s="106"/>
      <c r="E819" s="106"/>
      <c r="F819" s="9"/>
      <c r="G819" s="137"/>
      <c r="H819" s="137"/>
      <c r="I819" s="10"/>
      <c r="J819" s="137"/>
      <c r="K819" s="137"/>
      <c r="L819" s="137"/>
      <c r="M819" s="137"/>
      <c r="N819" s="137"/>
      <c r="O819" s="137"/>
      <c r="P819" s="101"/>
      <c r="Q819" s="101"/>
      <c r="R819" s="101"/>
      <c r="S819" s="101"/>
      <c r="T819" s="101"/>
      <c r="U819" s="101"/>
    </row>
    <row r="820" spans="1:21" s="1" customFormat="1" ht="88.5" hidden="1" customHeight="1" x14ac:dyDescent="0.25">
      <c r="A820" s="134" t="s">
        <v>524</v>
      </c>
      <c r="B820" s="135"/>
      <c r="C820" s="103" t="s">
        <v>1260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" hidden="1" customHeight="1" x14ac:dyDescent="0.25">
      <c r="A821" s="134" t="s">
        <v>525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7.2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38.25" hidden="1" customHeight="1" x14ac:dyDescent="0.25">
      <c r="A823" s="124" t="s">
        <v>526</v>
      </c>
      <c r="B823" s="125"/>
      <c r="C823" s="105" t="s">
        <v>1261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38.25" hidden="1" customHeight="1" x14ac:dyDescent="0.25">
      <c r="A824" s="134" t="s">
        <v>527</v>
      </c>
      <c r="B824" s="135"/>
      <c r="C824" s="103" t="s">
        <v>1261</v>
      </c>
      <c r="D824" s="104"/>
      <c r="E824" s="104"/>
      <c r="F824" s="11" t="s">
        <v>1817</v>
      </c>
      <c r="G824" s="143">
        <v>2.37</v>
      </c>
      <c r="H824" s="137"/>
      <c r="I824" s="8">
        <v>2.37</v>
      </c>
      <c r="J824" s="143">
        <v>0.41</v>
      </c>
      <c r="K824" s="137"/>
      <c r="L824" s="137"/>
      <c r="M824" s="137"/>
      <c r="N824" s="137"/>
      <c r="O824" s="137"/>
      <c r="P824" s="100">
        <v>2.78</v>
      </c>
      <c r="Q824" s="101"/>
      <c r="R824" s="101"/>
      <c r="S824" s="101"/>
      <c r="T824" s="101"/>
      <c r="U824" s="101"/>
    </row>
    <row r="825" spans="1:21" s="1" customFormat="1" ht="26.25" hidden="1" customHeight="1" x14ac:dyDescent="0.25">
      <c r="A825" s="134" t="s">
        <v>528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8.7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2.83</v>
      </c>
      <c r="H826" s="123"/>
      <c r="I826" s="13">
        <f>I824+I825</f>
        <v>2.83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3.2399999999999998</v>
      </c>
      <c r="Q826" s="101"/>
      <c r="R826" s="101"/>
      <c r="S826" s="101"/>
      <c r="T826" s="101"/>
      <c r="U826" s="101"/>
    </row>
    <row r="827" spans="1:21" s="1" customFormat="1" ht="28.5" hidden="1" customHeight="1" x14ac:dyDescent="0.25">
      <c r="A827" s="124" t="s">
        <v>529</v>
      </c>
      <c r="B827" s="125"/>
      <c r="C827" s="105" t="s">
        <v>1262</v>
      </c>
      <c r="D827" s="106"/>
      <c r="E827" s="106"/>
      <c r="F827" s="9"/>
      <c r="G827" s="137"/>
      <c r="H827" s="137"/>
      <c r="I827" s="10"/>
      <c r="J827" s="137"/>
      <c r="K827" s="137"/>
      <c r="L827" s="137"/>
      <c r="M827" s="137"/>
      <c r="N827" s="137"/>
      <c r="O827" s="137"/>
      <c r="P827" s="101"/>
      <c r="Q827" s="101"/>
      <c r="R827" s="101"/>
      <c r="S827" s="101"/>
      <c r="T827" s="101"/>
      <c r="U827" s="101"/>
    </row>
    <row r="828" spans="1:21" s="1" customFormat="1" ht="30" hidden="1" customHeight="1" x14ac:dyDescent="0.25">
      <c r="A828" s="134" t="s">
        <v>530</v>
      </c>
      <c r="B828" s="135"/>
      <c r="C828" s="103" t="s">
        <v>1262</v>
      </c>
      <c r="D828" s="104"/>
      <c r="E828" s="104"/>
      <c r="F828" s="11" t="s">
        <v>1817</v>
      </c>
      <c r="G828" s="143">
        <v>1.42</v>
      </c>
      <c r="H828" s="137"/>
      <c r="I828" s="8">
        <v>1.42</v>
      </c>
      <c r="J828" s="143">
        <v>0.41</v>
      </c>
      <c r="K828" s="137"/>
      <c r="L828" s="137"/>
      <c r="M828" s="137"/>
      <c r="N828" s="137"/>
      <c r="O828" s="137"/>
      <c r="P828" s="100">
        <v>1.83</v>
      </c>
      <c r="Q828" s="101"/>
      <c r="R828" s="101"/>
      <c r="S828" s="101"/>
      <c r="T828" s="101"/>
      <c r="U828" s="101"/>
    </row>
    <row r="829" spans="1:21" s="1" customFormat="1" ht="29.25" hidden="1" customHeight="1" x14ac:dyDescent="0.25">
      <c r="A829" s="134" t="s">
        <v>531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20.2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1.88</v>
      </c>
      <c r="H830" s="123"/>
      <c r="I830" s="13">
        <f>I828+I829</f>
        <v>1.88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2.29</v>
      </c>
      <c r="Q830" s="101"/>
      <c r="R830" s="101"/>
      <c r="S830" s="101"/>
      <c r="T830" s="101"/>
      <c r="U830" s="101"/>
    </row>
    <row r="831" spans="1:21" s="15" customFormat="1" ht="63.75" hidden="1" customHeight="1" x14ac:dyDescent="0.2">
      <c r="A831" s="124" t="s">
        <v>532</v>
      </c>
      <c r="B831" s="125"/>
      <c r="C831" s="105" t="s">
        <v>1263</v>
      </c>
      <c r="D831" s="106"/>
      <c r="E831" s="106"/>
      <c r="F831" s="18"/>
      <c r="G831" s="123"/>
      <c r="H831" s="123"/>
      <c r="I831" s="14"/>
      <c r="J831" s="123"/>
      <c r="K831" s="123"/>
      <c r="L831" s="123"/>
      <c r="M831" s="123"/>
      <c r="N831" s="123"/>
      <c r="O831" s="123"/>
      <c r="P831" s="101"/>
      <c r="Q831" s="101"/>
      <c r="R831" s="101"/>
      <c r="S831" s="101"/>
      <c r="T831" s="101"/>
      <c r="U831" s="101"/>
    </row>
    <row r="832" spans="1:21" s="1" customFormat="1" ht="63.75" hidden="1" customHeight="1" x14ac:dyDescent="0.25">
      <c r="A832" s="134" t="s">
        <v>533</v>
      </c>
      <c r="B832" s="135"/>
      <c r="C832" s="103" t="s">
        <v>1264</v>
      </c>
      <c r="D832" s="104"/>
      <c r="E832" s="104"/>
      <c r="F832" s="11" t="s">
        <v>1817</v>
      </c>
      <c r="G832" s="143">
        <v>1.9</v>
      </c>
      <c r="H832" s="137"/>
      <c r="I832" s="8">
        <v>1.9</v>
      </c>
      <c r="J832" s="143">
        <v>0.41</v>
      </c>
      <c r="K832" s="137"/>
      <c r="L832" s="137"/>
      <c r="M832" s="137"/>
      <c r="N832" s="137"/>
      <c r="O832" s="137"/>
      <c r="P832" s="100">
        <v>2.31</v>
      </c>
      <c r="Q832" s="101"/>
      <c r="R832" s="101"/>
      <c r="S832" s="101"/>
      <c r="T832" s="101"/>
      <c r="U832" s="101"/>
    </row>
    <row r="833" spans="1:21" s="1" customFormat="1" ht="27.75" hidden="1" customHeight="1" x14ac:dyDescent="0.25">
      <c r="A833" s="134" t="s">
        <v>534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2.36</v>
      </c>
      <c r="H834" s="123"/>
      <c r="I834" s="13">
        <f>I832+I833</f>
        <v>2.36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2.77</v>
      </c>
      <c r="Q834" s="101"/>
      <c r="R834" s="101"/>
      <c r="S834" s="101"/>
      <c r="T834" s="101"/>
      <c r="U834" s="101"/>
    </row>
    <row r="835" spans="1:21" s="1" customFormat="1" ht="51" hidden="1" customHeight="1" x14ac:dyDescent="0.25">
      <c r="A835" s="124" t="s">
        <v>535</v>
      </c>
      <c r="B835" s="125"/>
      <c r="C835" s="105" t="s">
        <v>1265</v>
      </c>
      <c r="D835" s="106"/>
      <c r="E835" s="106"/>
      <c r="F835" s="9"/>
      <c r="G835" s="137"/>
      <c r="H835" s="137"/>
      <c r="I835" s="10"/>
      <c r="J835" s="137"/>
      <c r="K835" s="137"/>
      <c r="L835" s="137"/>
      <c r="M835" s="137"/>
      <c r="N835" s="137"/>
      <c r="O835" s="137"/>
      <c r="P835" s="101"/>
      <c r="Q835" s="101"/>
      <c r="R835" s="101"/>
      <c r="S835" s="101"/>
      <c r="T835" s="101"/>
      <c r="U835" s="101"/>
    </row>
    <row r="836" spans="1:21" s="1" customFormat="1" ht="51.75" hidden="1" customHeight="1" x14ac:dyDescent="0.25">
      <c r="A836" s="134" t="s">
        <v>536</v>
      </c>
      <c r="B836" s="135"/>
      <c r="C836" s="103" t="s">
        <v>1265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.75" hidden="1" customHeight="1" x14ac:dyDescent="0.25">
      <c r="A837" s="134" t="s">
        <v>537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7.25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5" customFormat="1" ht="27" hidden="1" customHeight="1" x14ac:dyDescent="0.2">
      <c r="A839" s="124" t="s">
        <v>538</v>
      </c>
      <c r="B839" s="125"/>
      <c r="C839" s="105" t="s">
        <v>1266</v>
      </c>
      <c r="D839" s="106"/>
      <c r="E839" s="106"/>
      <c r="F839" s="18"/>
      <c r="G839" s="123"/>
      <c r="H839" s="123"/>
      <c r="I839" s="14"/>
      <c r="J839" s="123"/>
      <c r="K839" s="123"/>
      <c r="L839" s="123"/>
      <c r="M839" s="123"/>
      <c r="N839" s="123"/>
      <c r="O839" s="123"/>
      <c r="P839" s="101"/>
      <c r="Q839" s="101"/>
      <c r="R839" s="101"/>
      <c r="S839" s="101"/>
      <c r="T839" s="101"/>
      <c r="U839" s="101"/>
    </row>
    <row r="840" spans="1:21" s="1" customFormat="1" ht="26.25" hidden="1" customHeight="1" x14ac:dyDescent="0.25">
      <c r="A840" s="134" t="s">
        <v>539</v>
      </c>
      <c r="B840" s="135"/>
      <c r="C840" s="103" t="s">
        <v>1266</v>
      </c>
      <c r="D840" s="104"/>
      <c r="E840" s="104"/>
      <c r="F840" s="11" t="s">
        <v>1817</v>
      </c>
      <c r="G840" s="143">
        <v>0.95</v>
      </c>
      <c r="H840" s="137"/>
      <c r="I840" s="8">
        <v>0.95</v>
      </c>
      <c r="J840" s="143">
        <v>0.41</v>
      </c>
      <c r="K840" s="137"/>
      <c r="L840" s="137"/>
      <c r="M840" s="137"/>
      <c r="N840" s="137"/>
      <c r="O840" s="137"/>
      <c r="P840" s="100">
        <v>1.36</v>
      </c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540</v>
      </c>
      <c r="B841" s="135"/>
      <c r="C841" s="103" t="s">
        <v>1203</v>
      </c>
      <c r="D841" s="104"/>
      <c r="E841" s="104"/>
      <c r="F841" s="11" t="s">
        <v>1835</v>
      </c>
      <c r="G841" s="143">
        <v>0.46</v>
      </c>
      <c r="H841" s="137"/>
      <c r="I841" s="8">
        <v>0.46</v>
      </c>
      <c r="J841" s="137"/>
      <c r="K841" s="137"/>
      <c r="L841" s="137"/>
      <c r="M841" s="137"/>
      <c r="N841" s="137"/>
      <c r="O841" s="137"/>
      <c r="P841" s="100">
        <v>0.46</v>
      </c>
      <c r="Q841" s="101"/>
      <c r="R841" s="101"/>
      <c r="S841" s="101"/>
      <c r="T841" s="101"/>
      <c r="U841" s="101"/>
    </row>
    <row r="842" spans="1:21" s="15" customFormat="1" ht="16.5" hidden="1" customHeight="1" x14ac:dyDescent="0.2">
      <c r="A842" s="124"/>
      <c r="B842" s="125"/>
      <c r="C842" s="105" t="s">
        <v>1856</v>
      </c>
      <c r="D842" s="106"/>
      <c r="E842" s="106"/>
      <c r="F842" s="18"/>
      <c r="G842" s="144">
        <f>G840+G841</f>
        <v>1.41</v>
      </c>
      <c r="H842" s="123"/>
      <c r="I842" s="13">
        <f>I840+I841</f>
        <v>1.41</v>
      </c>
      <c r="J842" s="144">
        <f>J840+J841</f>
        <v>0.41</v>
      </c>
      <c r="K842" s="123"/>
      <c r="L842" s="123"/>
      <c r="M842" s="123"/>
      <c r="N842" s="123"/>
      <c r="O842" s="123"/>
      <c r="P842" s="100">
        <f>P840+P841</f>
        <v>1.82</v>
      </c>
      <c r="Q842" s="101"/>
      <c r="R842" s="101"/>
      <c r="S842" s="101"/>
      <c r="T842" s="101"/>
      <c r="U842" s="101"/>
    </row>
    <row r="843" spans="1:21" s="1" customFormat="1" ht="38.25" hidden="1" customHeight="1" x14ac:dyDescent="0.25">
      <c r="A843" s="124" t="s">
        <v>541</v>
      </c>
      <c r="B843" s="125"/>
      <c r="C843" s="105" t="s">
        <v>1267</v>
      </c>
      <c r="D843" s="106"/>
      <c r="E843" s="106"/>
      <c r="F843" s="9"/>
      <c r="G843" s="137"/>
      <c r="H843" s="137"/>
      <c r="I843" s="10"/>
      <c r="J843" s="137"/>
      <c r="K843" s="137"/>
      <c r="L843" s="137"/>
      <c r="M843" s="137"/>
      <c r="N843" s="137"/>
      <c r="O843" s="137"/>
      <c r="P843" s="101"/>
      <c r="Q843" s="101"/>
      <c r="R843" s="101"/>
      <c r="S843" s="101"/>
      <c r="T843" s="101"/>
      <c r="U843" s="101"/>
    </row>
    <row r="844" spans="1:21" s="1" customFormat="1" ht="38.25" hidden="1" customHeight="1" x14ac:dyDescent="0.25">
      <c r="A844" s="134" t="s">
        <v>542</v>
      </c>
      <c r="B844" s="135"/>
      <c r="C844" s="103" t="s">
        <v>1267</v>
      </c>
      <c r="D844" s="104"/>
      <c r="E844" s="104"/>
      <c r="F844" s="11" t="s">
        <v>1817</v>
      </c>
      <c r="G844" s="143">
        <v>0.95</v>
      </c>
      <c r="H844" s="137"/>
      <c r="I844" s="8">
        <v>0.95</v>
      </c>
      <c r="J844" s="143">
        <v>0.41</v>
      </c>
      <c r="K844" s="137"/>
      <c r="L844" s="137"/>
      <c r="M844" s="137"/>
      <c r="N844" s="137"/>
      <c r="O844" s="137"/>
      <c r="P844" s="100">
        <v>1.36</v>
      </c>
      <c r="Q844" s="101"/>
      <c r="R844" s="101"/>
      <c r="S844" s="101"/>
      <c r="T844" s="101"/>
      <c r="U844" s="101"/>
    </row>
    <row r="845" spans="1:21" s="1" customFormat="1" ht="27" hidden="1" customHeight="1" x14ac:dyDescent="0.25">
      <c r="A845" s="134" t="s">
        <v>543</v>
      </c>
      <c r="B845" s="135"/>
      <c r="C845" s="103" t="s">
        <v>1203</v>
      </c>
      <c r="D845" s="104"/>
      <c r="E845" s="104"/>
      <c r="F845" s="11" t="s">
        <v>1835</v>
      </c>
      <c r="G845" s="143">
        <v>0.46</v>
      </c>
      <c r="H845" s="137"/>
      <c r="I845" s="8">
        <v>0.46</v>
      </c>
      <c r="J845" s="137"/>
      <c r="K845" s="137"/>
      <c r="L845" s="137"/>
      <c r="M845" s="137"/>
      <c r="N845" s="137"/>
      <c r="O845" s="137"/>
      <c r="P845" s="100">
        <v>0.46</v>
      </c>
      <c r="Q845" s="101"/>
      <c r="R845" s="101"/>
      <c r="S845" s="101"/>
      <c r="T845" s="101"/>
      <c r="U845" s="101"/>
    </row>
    <row r="846" spans="1:21" s="15" customFormat="1" ht="16.5" hidden="1" customHeight="1" x14ac:dyDescent="0.2">
      <c r="A846" s="124"/>
      <c r="B846" s="125"/>
      <c r="C846" s="105" t="s">
        <v>1856</v>
      </c>
      <c r="D846" s="106"/>
      <c r="E846" s="106"/>
      <c r="F846" s="18"/>
      <c r="G846" s="144">
        <f>G844+G845</f>
        <v>1.41</v>
      </c>
      <c r="H846" s="123"/>
      <c r="I846" s="13">
        <f>I844+I845</f>
        <v>1.41</v>
      </c>
      <c r="J846" s="144">
        <f>J844+J845</f>
        <v>0.41</v>
      </c>
      <c r="K846" s="123"/>
      <c r="L846" s="123"/>
      <c r="M846" s="123"/>
      <c r="N846" s="123"/>
      <c r="O846" s="123"/>
      <c r="P846" s="100">
        <f>P844+P845</f>
        <v>1.82</v>
      </c>
      <c r="Q846" s="101"/>
      <c r="R846" s="101"/>
      <c r="S846" s="101"/>
      <c r="T846" s="101"/>
      <c r="U846" s="101"/>
    </row>
    <row r="847" spans="1:21" s="15" customFormat="1" ht="25.5" hidden="1" customHeight="1" x14ac:dyDescent="0.2">
      <c r="A847" s="124" t="s">
        <v>544</v>
      </c>
      <c r="B847" s="125"/>
      <c r="C847" s="105" t="s">
        <v>1268</v>
      </c>
      <c r="D847" s="106"/>
      <c r="E847" s="106"/>
      <c r="F847" s="18"/>
      <c r="G847" s="123"/>
      <c r="H847" s="123"/>
      <c r="I847" s="14"/>
      <c r="J847" s="123"/>
      <c r="K847" s="123"/>
      <c r="L847" s="123"/>
      <c r="M847" s="123"/>
      <c r="N847" s="123"/>
      <c r="O847" s="123"/>
      <c r="P847" s="101"/>
      <c r="Q847" s="101"/>
      <c r="R847" s="101"/>
      <c r="S847" s="101"/>
      <c r="T847" s="101"/>
      <c r="U847" s="101"/>
    </row>
    <row r="848" spans="1:21" s="1" customFormat="1" ht="25.5" hidden="1" customHeight="1" x14ac:dyDescent="0.25">
      <c r="A848" s="134" t="s">
        <v>545</v>
      </c>
      <c r="B848" s="135"/>
      <c r="C848" s="103" t="s">
        <v>1268</v>
      </c>
      <c r="D848" s="104"/>
      <c r="E848" s="104"/>
      <c r="F848" s="11" t="s">
        <v>1817</v>
      </c>
      <c r="G848" s="143">
        <v>0.95</v>
      </c>
      <c r="H848" s="137"/>
      <c r="I848" s="8">
        <v>0.95</v>
      </c>
      <c r="J848" s="143">
        <v>0.41</v>
      </c>
      <c r="K848" s="137"/>
      <c r="L848" s="137"/>
      <c r="M848" s="137"/>
      <c r="N848" s="137"/>
      <c r="O848" s="137"/>
      <c r="P848" s="100">
        <v>1.36</v>
      </c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546</v>
      </c>
      <c r="B849" s="135"/>
      <c r="C849" s="103" t="s">
        <v>1203</v>
      </c>
      <c r="D849" s="104"/>
      <c r="E849" s="104"/>
      <c r="F849" s="11" t="s">
        <v>1835</v>
      </c>
      <c r="G849" s="143">
        <v>0.46</v>
      </c>
      <c r="H849" s="137"/>
      <c r="I849" s="8">
        <v>0.46</v>
      </c>
      <c r="J849" s="137"/>
      <c r="K849" s="137"/>
      <c r="L849" s="137"/>
      <c r="M849" s="137"/>
      <c r="N849" s="137"/>
      <c r="O849" s="137"/>
      <c r="P849" s="100">
        <v>0.46</v>
      </c>
      <c r="Q849" s="101"/>
      <c r="R849" s="101"/>
      <c r="S849" s="101"/>
      <c r="T849" s="101"/>
      <c r="U849" s="101"/>
    </row>
    <row r="850" spans="1:21" s="15" customFormat="1" ht="18" hidden="1" customHeight="1" x14ac:dyDescent="0.2">
      <c r="A850" s="124"/>
      <c r="B850" s="125"/>
      <c r="C850" s="105" t="s">
        <v>1856</v>
      </c>
      <c r="D850" s="106"/>
      <c r="E850" s="106"/>
      <c r="F850" s="18"/>
      <c r="G850" s="144">
        <f>G848+G849</f>
        <v>1.41</v>
      </c>
      <c r="H850" s="123"/>
      <c r="I850" s="13">
        <f>I848+I849</f>
        <v>1.41</v>
      </c>
      <c r="J850" s="144">
        <f>J848+J849</f>
        <v>0.41</v>
      </c>
      <c r="K850" s="123"/>
      <c r="L850" s="123"/>
      <c r="M850" s="123"/>
      <c r="N850" s="123"/>
      <c r="O850" s="123"/>
      <c r="P850" s="100">
        <f>P848+P849</f>
        <v>1.82</v>
      </c>
      <c r="Q850" s="101"/>
      <c r="R850" s="101"/>
      <c r="S850" s="101"/>
      <c r="T850" s="101"/>
      <c r="U850" s="101"/>
    </row>
    <row r="851" spans="1:21" s="1" customFormat="1" ht="27" hidden="1" customHeight="1" x14ac:dyDescent="0.25">
      <c r="A851" s="124" t="s">
        <v>62</v>
      </c>
      <c r="B851" s="125"/>
      <c r="C851" s="105" t="s">
        <v>1269</v>
      </c>
      <c r="D851" s="106"/>
      <c r="E851" s="106"/>
      <c r="F851" s="9"/>
      <c r="G851" s="137"/>
      <c r="H851" s="137"/>
      <c r="I851" s="10"/>
      <c r="J851" s="137"/>
      <c r="K851" s="137"/>
      <c r="L851" s="137"/>
      <c r="M851" s="137"/>
      <c r="N851" s="137"/>
      <c r="O851" s="137"/>
      <c r="P851" s="101"/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196</v>
      </c>
      <c r="B852" s="125"/>
      <c r="C852" s="105" t="s">
        <v>1270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27" hidden="1" customHeight="1" x14ac:dyDescent="0.25">
      <c r="A853" s="134" t="s">
        <v>547</v>
      </c>
      <c r="B853" s="135"/>
      <c r="C853" s="103" t="s">
        <v>1271</v>
      </c>
      <c r="D853" s="104"/>
      <c r="E853" s="104"/>
      <c r="F853" s="11" t="s">
        <v>1817</v>
      </c>
      <c r="G853" s="143">
        <v>0.95</v>
      </c>
      <c r="H853" s="137"/>
      <c r="I853" s="8">
        <v>0.95</v>
      </c>
      <c r="J853" s="143">
        <v>0.06</v>
      </c>
      <c r="K853" s="137"/>
      <c r="L853" s="137"/>
      <c r="M853" s="137"/>
      <c r="N853" s="137"/>
      <c r="O853" s="137"/>
      <c r="P853" s="100">
        <v>1.01</v>
      </c>
      <c r="Q853" s="101"/>
      <c r="R853" s="101"/>
      <c r="S853" s="101"/>
      <c r="T853" s="101"/>
      <c r="U853" s="101"/>
    </row>
    <row r="854" spans="1:21" s="1" customFormat="1" ht="26.25" hidden="1" customHeight="1" x14ac:dyDescent="0.25">
      <c r="A854" s="134" t="s">
        <v>548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0.95</v>
      </c>
      <c r="J854" s="137"/>
      <c r="K854" s="137"/>
      <c r="L854" s="137"/>
      <c r="M854" s="137"/>
      <c r="N854" s="137"/>
      <c r="O854" s="137"/>
      <c r="P854" s="100">
        <v>0.95</v>
      </c>
      <c r="Q854" s="101"/>
      <c r="R854" s="101"/>
      <c r="S854" s="101"/>
      <c r="T854" s="101"/>
      <c r="U854" s="101"/>
    </row>
    <row r="855" spans="1:21" s="15" customFormat="1" ht="1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1.41</v>
      </c>
      <c r="H855" s="123"/>
      <c r="I855" s="13">
        <f>I853+I854</f>
        <v>1.9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1.96</v>
      </c>
      <c r="Q855" s="101"/>
      <c r="R855" s="101"/>
      <c r="S855" s="101"/>
      <c r="T855" s="101"/>
      <c r="U855" s="101"/>
    </row>
    <row r="856" spans="1:21" s="1" customFormat="1" ht="25.5" hidden="1" customHeight="1" x14ac:dyDescent="0.25">
      <c r="A856" s="124" t="s">
        <v>197</v>
      </c>
      <c r="B856" s="125"/>
      <c r="C856" s="105" t="s">
        <v>1272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26.25" hidden="1" customHeight="1" x14ac:dyDescent="0.25">
      <c r="A857" s="134" t="s">
        <v>549</v>
      </c>
      <c r="B857" s="135"/>
      <c r="C857" s="103" t="s">
        <v>1273</v>
      </c>
      <c r="D857" s="104"/>
      <c r="E857" s="104"/>
      <c r="F857" s="11" t="s">
        <v>1817</v>
      </c>
      <c r="G857" s="143">
        <v>0.95</v>
      </c>
      <c r="H857" s="137"/>
      <c r="I857" s="8">
        <v>0.95</v>
      </c>
      <c r="J857" s="143">
        <v>0.06</v>
      </c>
      <c r="K857" s="137"/>
      <c r="L857" s="137"/>
      <c r="M857" s="137"/>
      <c r="N857" s="137"/>
      <c r="O857" s="137"/>
      <c r="P857" s="100">
        <v>1.01</v>
      </c>
      <c r="Q857" s="101"/>
      <c r="R857" s="101"/>
      <c r="S857" s="101"/>
      <c r="T857" s="101"/>
      <c r="U857" s="101"/>
    </row>
    <row r="858" spans="1:21" s="1" customFormat="1" ht="26.25" hidden="1" customHeight="1" x14ac:dyDescent="0.25">
      <c r="A858" s="134" t="s">
        <v>550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9.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1.41</v>
      </c>
      <c r="H859" s="123"/>
      <c r="I859" s="13">
        <f>I857+I858</f>
        <v>1.41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1.47</v>
      </c>
      <c r="Q859" s="101"/>
      <c r="R859" s="101"/>
      <c r="S859" s="101"/>
      <c r="T859" s="101"/>
      <c r="U859" s="101"/>
    </row>
    <row r="860" spans="1:21" s="1" customFormat="1" ht="27.75" hidden="1" customHeight="1" x14ac:dyDescent="0.25">
      <c r="A860" s="124" t="s">
        <v>198</v>
      </c>
      <c r="B860" s="125"/>
      <c r="C860" s="105" t="s">
        <v>1274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7" hidden="1" customHeight="1" x14ac:dyDescent="0.25">
      <c r="A861" s="134" t="s">
        <v>551</v>
      </c>
      <c r="B861" s="135"/>
      <c r="C861" s="103" t="s">
        <v>1275</v>
      </c>
      <c r="D861" s="104"/>
      <c r="E861" s="104"/>
      <c r="F861" s="11" t="s">
        <v>1817</v>
      </c>
      <c r="G861" s="143">
        <v>1.42</v>
      </c>
      <c r="H861" s="137"/>
      <c r="I861" s="8">
        <v>1.42</v>
      </c>
      <c r="J861" s="143">
        <v>0.06</v>
      </c>
      <c r="K861" s="137"/>
      <c r="L861" s="137"/>
      <c r="M861" s="137"/>
      <c r="N861" s="137"/>
      <c r="O861" s="137"/>
      <c r="P861" s="100">
        <v>1.48</v>
      </c>
      <c r="Q861" s="101"/>
      <c r="R861" s="101"/>
      <c r="S861" s="101"/>
      <c r="T861" s="101"/>
      <c r="U861" s="101"/>
    </row>
    <row r="862" spans="1:21" s="1" customFormat="1" ht="27.75" hidden="1" customHeight="1" x14ac:dyDescent="0.25">
      <c r="A862" s="134" t="s">
        <v>552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6.5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1.88</v>
      </c>
      <c r="H863" s="123"/>
      <c r="I863" s="13">
        <f>I861+I862</f>
        <v>1.88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1.94</v>
      </c>
      <c r="Q863" s="101"/>
      <c r="R863" s="101"/>
      <c r="S863" s="101"/>
      <c r="T863" s="101"/>
      <c r="U863" s="101"/>
    </row>
    <row r="864" spans="1:21" s="1" customFormat="1" ht="27.75" hidden="1" customHeight="1" x14ac:dyDescent="0.25">
      <c r="A864" s="124" t="s">
        <v>199</v>
      </c>
      <c r="B864" s="125"/>
      <c r="C864" s="105" t="s">
        <v>1276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42" hidden="1" customHeight="1" x14ac:dyDescent="0.25">
      <c r="A865" s="134" t="s">
        <v>553</v>
      </c>
      <c r="B865" s="135"/>
      <c r="C865" s="103" t="s">
        <v>1277</v>
      </c>
      <c r="D865" s="104"/>
      <c r="E865" s="104"/>
      <c r="F865" s="11" t="s">
        <v>1817</v>
      </c>
      <c r="G865" s="143">
        <v>1.42</v>
      </c>
      <c r="H865" s="137"/>
      <c r="I865" s="8">
        <v>1.42</v>
      </c>
      <c r="J865" s="143">
        <v>0.06</v>
      </c>
      <c r="K865" s="137"/>
      <c r="L865" s="137"/>
      <c r="M865" s="137"/>
      <c r="N865" s="137"/>
      <c r="O865" s="137"/>
      <c r="P865" s="100">
        <v>1.48</v>
      </c>
      <c r="Q865" s="101"/>
      <c r="R865" s="101"/>
      <c r="S865" s="101"/>
      <c r="T865" s="101"/>
      <c r="U865" s="101"/>
    </row>
    <row r="866" spans="1:21" s="1" customFormat="1" ht="27.75" hidden="1" customHeight="1" x14ac:dyDescent="0.25">
      <c r="A866" s="134" t="s">
        <v>554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7.2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1.88</v>
      </c>
      <c r="H867" s="123"/>
      <c r="I867" s="13">
        <f>I865+I866</f>
        <v>1.88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1.94</v>
      </c>
      <c r="Q867" s="101"/>
      <c r="R867" s="101"/>
      <c r="S867" s="101"/>
      <c r="T867" s="101"/>
      <c r="U867" s="101"/>
    </row>
    <row r="868" spans="1:21" s="1" customFormat="1" ht="38.25" hidden="1" customHeight="1" x14ac:dyDescent="0.25">
      <c r="A868" s="124" t="s">
        <v>200</v>
      </c>
      <c r="B868" s="125"/>
      <c r="C868" s="105" t="s">
        <v>1278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.75" hidden="1" customHeight="1" x14ac:dyDescent="0.25">
      <c r="A869" s="134" t="s">
        <v>555</v>
      </c>
      <c r="B869" s="135"/>
      <c r="C869" s="103" t="s">
        <v>1279</v>
      </c>
      <c r="D869" s="104"/>
      <c r="E869" s="104"/>
      <c r="F869" s="11" t="s">
        <v>1817</v>
      </c>
      <c r="G869" s="143">
        <v>1.9</v>
      </c>
      <c r="H869" s="137"/>
      <c r="I869" s="8">
        <v>1.9</v>
      </c>
      <c r="J869" s="143">
        <v>0.06</v>
      </c>
      <c r="K869" s="137"/>
      <c r="L869" s="137"/>
      <c r="M869" s="137"/>
      <c r="N869" s="137"/>
      <c r="O869" s="137"/>
      <c r="P869" s="100">
        <v>1.96</v>
      </c>
      <c r="Q869" s="101"/>
      <c r="R869" s="101"/>
      <c r="S869" s="101"/>
      <c r="T869" s="101"/>
      <c r="U869" s="101"/>
    </row>
    <row r="870" spans="1:21" s="1" customFormat="1" ht="28.5" hidden="1" customHeight="1" x14ac:dyDescent="0.25">
      <c r="A870" s="134" t="s">
        <v>556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2.36</v>
      </c>
      <c r="H871" s="123"/>
      <c r="I871" s="13">
        <f>I869+I870</f>
        <v>2.36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2.42</v>
      </c>
      <c r="Q871" s="101"/>
      <c r="R871" s="101"/>
      <c r="S871" s="101"/>
      <c r="T871" s="101"/>
      <c r="U871" s="101"/>
    </row>
    <row r="872" spans="1:21" s="1" customFormat="1" ht="28.5" hidden="1" customHeight="1" x14ac:dyDescent="0.25">
      <c r="A872" s="124" t="s">
        <v>201</v>
      </c>
      <c r="B872" s="125"/>
      <c r="C872" s="105" t="s">
        <v>1280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8.5" hidden="1" customHeight="1" x14ac:dyDescent="0.25">
      <c r="A873" s="134" t="s">
        <v>557</v>
      </c>
      <c r="B873" s="135"/>
      <c r="C873" s="103" t="s">
        <v>1281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5.5" hidden="1" customHeight="1" x14ac:dyDescent="0.25">
      <c r="A874" s="134" t="s">
        <v>558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18" hidden="1" customHeight="1" x14ac:dyDescent="0.2">
      <c r="A875" s="124"/>
      <c r="B875" s="125"/>
      <c r="C875" s="105" t="s">
        <v>1856</v>
      </c>
      <c r="D875" s="106"/>
      <c r="E875" s="106"/>
      <c r="F875" s="18"/>
      <c r="G875" s="144">
        <f>G873+G874</f>
        <v>1.41</v>
      </c>
      <c r="H875" s="123"/>
      <c r="I875" s="13">
        <f>I873+I874</f>
        <v>1.41</v>
      </c>
      <c r="J875" s="144">
        <f>J873+J874</f>
        <v>0.06</v>
      </c>
      <c r="K875" s="123"/>
      <c r="L875" s="123"/>
      <c r="M875" s="123"/>
      <c r="N875" s="123"/>
      <c r="O875" s="123"/>
      <c r="P875" s="100">
        <f>P873+P874</f>
        <v>1.47</v>
      </c>
      <c r="Q875" s="101"/>
      <c r="R875" s="101"/>
      <c r="S875" s="101"/>
      <c r="T875" s="101"/>
      <c r="U875" s="101"/>
    </row>
    <row r="876" spans="1:21" s="1" customFormat="1" ht="26.25" hidden="1" customHeight="1" x14ac:dyDescent="0.25">
      <c r="A876" s="124" t="s">
        <v>202</v>
      </c>
      <c r="B876" s="125"/>
      <c r="C876" s="105" t="s">
        <v>1282</v>
      </c>
      <c r="D876" s="106"/>
      <c r="E876" s="106"/>
      <c r="F876" s="9"/>
      <c r="G876" s="137"/>
      <c r="H876" s="137"/>
      <c r="I876" s="10"/>
      <c r="J876" s="137"/>
      <c r="K876" s="137"/>
      <c r="L876" s="137"/>
      <c r="M876" s="137"/>
      <c r="N876" s="137"/>
      <c r="O876" s="137"/>
      <c r="P876" s="101"/>
      <c r="Q876" s="101"/>
      <c r="R876" s="101"/>
      <c r="S876" s="101"/>
      <c r="T876" s="101"/>
      <c r="U876" s="101"/>
    </row>
    <row r="877" spans="1:21" s="1" customFormat="1" ht="27.75" hidden="1" customHeight="1" x14ac:dyDescent="0.25">
      <c r="A877" s="134" t="s">
        <v>559</v>
      </c>
      <c r="B877" s="135"/>
      <c r="C877" s="103" t="s">
        <v>1283</v>
      </c>
      <c r="D877" s="104"/>
      <c r="E877" s="104"/>
      <c r="F877" s="11" t="s">
        <v>1817</v>
      </c>
      <c r="G877" s="143">
        <v>0.95</v>
      </c>
      <c r="H877" s="137"/>
      <c r="I877" s="8">
        <v>0.95</v>
      </c>
      <c r="J877" s="143">
        <v>0.06</v>
      </c>
      <c r="K877" s="137"/>
      <c r="L877" s="137"/>
      <c r="M877" s="137"/>
      <c r="N877" s="137"/>
      <c r="O877" s="137"/>
      <c r="P877" s="100">
        <v>1.01</v>
      </c>
      <c r="Q877" s="101"/>
      <c r="R877" s="101"/>
      <c r="S877" s="101"/>
      <c r="T877" s="101"/>
      <c r="U877" s="101"/>
    </row>
    <row r="878" spans="1:21" s="1" customFormat="1" ht="24.75" hidden="1" customHeight="1" x14ac:dyDescent="0.25">
      <c r="A878" s="134" t="s">
        <v>560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6.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1.41</v>
      </c>
      <c r="H879" s="123"/>
      <c r="I879" s="13">
        <f>I877+I878</f>
        <v>1.41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1.47</v>
      </c>
      <c r="Q879" s="101"/>
      <c r="R879" s="101"/>
      <c r="S879" s="101"/>
      <c r="T879" s="101"/>
      <c r="U879" s="101"/>
    </row>
    <row r="880" spans="1:21" s="1" customFormat="1" ht="39" hidden="1" customHeight="1" x14ac:dyDescent="0.25">
      <c r="A880" s="124" t="s">
        <v>203</v>
      </c>
      <c r="B880" s="125"/>
      <c r="C880" s="105" t="s">
        <v>1284</v>
      </c>
      <c r="D880" s="106"/>
      <c r="E880" s="106"/>
      <c r="F880" s="9"/>
      <c r="G880" s="137"/>
      <c r="H880" s="137"/>
      <c r="I880" s="10"/>
      <c r="J880" s="137"/>
      <c r="K880" s="137"/>
      <c r="L880" s="137"/>
      <c r="M880" s="137"/>
      <c r="N880" s="137"/>
      <c r="O880" s="137"/>
      <c r="P880" s="101"/>
      <c r="Q880" s="101"/>
      <c r="R880" s="101"/>
      <c r="S880" s="101"/>
      <c r="T880" s="101"/>
      <c r="U880" s="101"/>
    </row>
    <row r="881" spans="1:21" s="1" customFormat="1" ht="39" hidden="1" customHeight="1" x14ac:dyDescent="0.25">
      <c r="A881" s="134" t="s">
        <v>561</v>
      </c>
      <c r="B881" s="135"/>
      <c r="C881" s="103" t="s">
        <v>1285</v>
      </c>
      <c r="D881" s="104"/>
      <c r="E881" s="104"/>
      <c r="F881" s="11" t="s">
        <v>1817</v>
      </c>
      <c r="G881" s="143">
        <v>0.95</v>
      </c>
      <c r="H881" s="137"/>
      <c r="I881" s="8">
        <v>0.95</v>
      </c>
      <c r="J881" s="143">
        <v>0.06</v>
      </c>
      <c r="K881" s="137"/>
      <c r="L881" s="137"/>
      <c r="M881" s="137"/>
      <c r="N881" s="137"/>
      <c r="O881" s="137"/>
      <c r="P881" s="100">
        <v>1.01</v>
      </c>
      <c r="Q881" s="101"/>
      <c r="R881" s="101"/>
      <c r="S881" s="101"/>
      <c r="T881" s="101"/>
      <c r="U881" s="101"/>
    </row>
    <row r="882" spans="1:21" s="1" customFormat="1" ht="27" hidden="1" customHeight="1" x14ac:dyDescent="0.25">
      <c r="A882" s="134" t="s">
        <v>562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9.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1.41</v>
      </c>
      <c r="H883" s="123"/>
      <c r="I883" s="13">
        <f>I881+I882</f>
        <v>1.41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1.47</v>
      </c>
      <c r="Q883" s="101"/>
      <c r="R883" s="101"/>
      <c r="S883" s="101"/>
      <c r="T883" s="101"/>
      <c r="U883" s="101"/>
    </row>
    <row r="884" spans="1:21" s="1" customFormat="1" ht="27.75" hidden="1" customHeight="1" x14ac:dyDescent="0.25">
      <c r="A884" s="124" t="s">
        <v>563</v>
      </c>
      <c r="B884" s="125"/>
      <c r="C884" s="105" t="s">
        <v>1286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27.75" hidden="1" customHeight="1" x14ac:dyDescent="0.25">
      <c r="A885" s="134" t="s">
        <v>564</v>
      </c>
      <c r="B885" s="135"/>
      <c r="C885" s="103" t="s">
        <v>1287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" hidden="1" customHeight="1" x14ac:dyDescent="0.25">
      <c r="A886" s="134" t="s">
        <v>565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20.25" hidden="1" customHeight="1" x14ac:dyDescent="0.2">
      <c r="A887" s="149"/>
      <c r="B887" s="150"/>
      <c r="C887" s="151" t="s">
        <v>1856</v>
      </c>
      <c r="D887" s="152"/>
      <c r="E887" s="153"/>
      <c r="F887" s="18"/>
      <c r="G887" s="154">
        <f>G885+G886</f>
        <v>1.41</v>
      </c>
      <c r="H887" s="155"/>
      <c r="I887" s="13">
        <f>I885+I886</f>
        <v>1.41</v>
      </c>
      <c r="J887" s="154">
        <f>J885+J886</f>
        <v>0.06</v>
      </c>
      <c r="K887" s="156"/>
      <c r="L887" s="156"/>
      <c r="M887" s="155"/>
      <c r="N887" s="157"/>
      <c r="O887" s="155"/>
      <c r="P887" s="158">
        <f>P885+P886</f>
        <v>1.47</v>
      </c>
      <c r="Q887" s="159"/>
      <c r="R887" s="159"/>
      <c r="S887" s="159"/>
      <c r="T887" s="159"/>
      <c r="U887" s="160"/>
    </row>
    <row r="888" spans="1:21" s="15" customFormat="1" ht="37.5" hidden="1" customHeight="1" x14ac:dyDescent="0.2">
      <c r="A888" s="149" t="s">
        <v>566</v>
      </c>
      <c r="B888" s="150"/>
      <c r="C888" s="151" t="s">
        <v>1288</v>
      </c>
      <c r="D888" s="152"/>
      <c r="E888" s="153"/>
      <c r="F888" s="18"/>
      <c r="G888" s="157"/>
      <c r="H888" s="155"/>
      <c r="I888" s="14"/>
      <c r="J888" s="157"/>
      <c r="K888" s="156"/>
      <c r="L888" s="156"/>
      <c r="M888" s="155"/>
      <c r="N888" s="157"/>
      <c r="O888" s="155"/>
      <c r="P888" s="174"/>
      <c r="Q888" s="159"/>
      <c r="R888" s="159"/>
      <c r="S888" s="159"/>
      <c r="T888" s="159"/>
      <c r="U888" s="160"/>
    </row>
    <row r="889" spans="1:21" s="1" customFormat="1" ht="39.75" hidden="1" customHeight="1" x14ac:dyDescent="0.25">
      <c r="A889" s="134" t="s">
        <v>567</v>
      </c>
      <c r="B889" s="135"/>
      <c r="C889" s="103" t="s">
        <v>1289</v>
      </c>
      <c r="D889" s="104"/>
      <c r="E889" s="104"/>
      <c r="F889" s="11" t="s">
        <v>1817</v>
      </c>
      <c r="G889" s="143">
        <v>2.37</v>
      </c>
      <c r="H889" s="137"/>
      <c r="I889" s="8">
        <v>2.37</v>
      </c>
      <c r="J889" s="143">
        <v>0.06</v>
      </c>
      <c r="K889" s="137"/>
      <c r="L889" s="137"/>
      <c r="M889" s="137"/>
      <c r="N889" s="137"/>
      <c r="O889" s="137"/>
      <c r="P889" s="100">
        <v>2.4300000000000002</v>
      </c>
      <c r="Q889" s="101"/>
      <c r="R889" s="101"/>
      <c r="S889" s="101"/>
      <c r="T889" s="101"/>
      <c r="U889" s="101"/>
    </row>
    <row r="890" spans="1:21" s="1" customFormat="1" ht="27" hidden="1" customHeight="1" x14ac:dyDescent="0.25">
      <c r="A890" s="134" t="s">
        <v>568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.75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2.83</v>
      </c>
      <c r="H891" s="123"/>
      <c r="I891" s="13">
        <f>I889+I890</f>
        <v>2.83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2.89</v>
      </c>
      <c r="Q891" s="101"/>
      <c r="R891" s="101"/>
      <c r="S891" s="101"/>
      <c r="T891" s="101"/>
      <c r="U891" s="101"/>
    </row>
    <row r="892" spans="1:21" s="15" customFormat="1" ht="28.5" hidden="1" customHeight="1" x14ac:dyDescent="0.2">
      <c r="A892" s="124" t="s">
        <v>569</v>
      </c>
      <c r="B892" s="125"/>
      <c r="C892" s="105" t="s">
        <v>1290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25.5" hidden="1" customHeight="1" x14ac:dyDescent="0.25">
      <c r="A893" s="134" t="s">
        <v>570</v>
      </c>
      <c r="B893" s="135"/>
      <c r="C893" s="103" t="s">
        <v>1291</v>
      </c>
      <c r="D893" s="104"/>
      <c r="E893" s="104"/>
      <c r="F893" s="11" t="s">
        <v>1817</v>
      </c>
      <c r="G893" s="143">
        <v>1.42</v>
      </c>
      <c r="H893" s="137"/>
      <c r="I893" s="8">
        <v>1.42</v>
      </c>
      <c r="J893" s="143">
        <v>0.06</v>
      </c>
      <c r="K893" s="137"/>
      <c r="L893" s="137"/>
      <c r="M893" s="137"/>
      <c r="N893" s="137"/>
      <c r="O893" s="137"/>
      <c r="P893" s="100">
        <v>1.48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571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1.88</v>
      </c>
      <c r="H895" s="123"/>
      <c r="I895" s="13">
        <f>I893+I894</f>
        <v>1.88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1.94</v>
      </c>
      <c r="Q895" s="101"/>
      <c r="R895" s="101"/>
      <c r="S895" s="101"/>
      <c r="T895" s="101"/>
      <c r="U895" s="101"/>
    </row>
    <row r="896" spans="1:21" s="1" customFormat="1" ht="38.25" hidden="1" customHeight="1" x14ac:dyDescent="0.25">
      <c r="A896" s="124" t="s">
        <v>572</v>
      </c>
      <c r="B896" s="125"/>
      <c r="C896" s="105" t="s">
        <v>1292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39" hidden="1" customHeight="1" x14ac:dyDescent="0.25">
      <c r="A897" s="134" t="s">
        <v>573</v>
      </c>
      <c r="B897" s="135"/>
      <c r="C897" s="103" t="s">
        <v>1293</v>
      </c>
      <c r="D897" s="104"/>
      <c r="E897" s="104"/>
      <c r="F897" s="11" t="s">
        <v>1817</v>
      </c>
      <c r="G897" s="143">
        <v>0.95</v>
      </c>
      <c r="H897" s="137"/>
      <c r="I897" s="8">
        <v>0.95</v>
      </c>
      <c r="J897" s="143">
        <v>0.06</v>
      </c>
      <c r="K897" s="137"/>
      <c r="L897" s="137"/>
      <c r="M897" s="137"/>
      <c r="N897" s="137"/>
      <c r="O897" s="137"/>
      <c r="P897" s="100">
        <v>1.01</v>
      </c>
      <c r="Q897" s="101"/>
      <c r="R897" s="101"/>
      <c r="S897" s="101"/>
      <c r="T897" s="101"/>
      <c r="U897" s="101"/>
    </row>
    <row r="898" spans="1:21" s="1" customFormat="1" ht="27.75" hidden="1" customHeight="1" x14ac:dyDescent="0.25">
      <c r="A898" s="134" t="s">
        <v>574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7.2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1.41</v>
      </c>
      <c r="H899" s="123"/>
      <c r="I899" s="13">
        <f>I897+I898</f>
        <v>1.41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1.47</v>
      </c>
      <c r="Q899" s="101"/>
      <c r="R899" s="101"/>
      <c r="S899" s="101"/>
      <c r="T899" s="101"/>
      <c r="U899" s="101"/>
    </row>
    <row r="900" spans="1:21" s="1" customFormat="1" ht="39" hidden="1" customHeight="1" x14ac:dyDescent="0.25">
      <c r="A900" s="124" t="s">
        <v>575</v>
      </c>
      <c r="B900" s="125"/>
      <c r="C900" s="105" t="s">
        <v>1294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39.75" hidden="1" customHeight="1" x14ac:dyDescent="0.25">
      <c r="A901" s="134" t="s">
        <v>576</v>
      </c>
      <c r="B901" s="135"/>
      <c r="C901" s="103" t="s">
        <v>1295</v>
      </c>
      <c r="D901" s="104"/>
      <c r="E901" s="104"/>
      <c r="F901" s="11" t="s">
        <v>1817</v>
      </c>
      <c r="G901" s="143">
        <v>0.95</v>
      </c>
      <c r="H901" s="137"/>
      <c r="I901" s="8">
        <v>0.95</v>
      </c>
      <c r="J901" s="143">
        <v>0.06</v>
      </c>
      <c r="K901" s="137"/>
      <c r="L901" s="137"/>
      <c r="M901" s="137"/>
      <c r="N901" s="137"/>
      <c r="O901" s="137"/>
      <c r="P901" s="100">
        <v>1.01</v>
      </c>
      <c r="Q901" s="101"/>
      <c r="R901" s="101"/>
      <c r="S901" s="101"/>
      <c r="T901" s="101"/>
      <c r="U901" s="101"/>
    </row>
    <row r="902" spans="1:21" s="1" customFormat="1" ht="26.25" hidden="1" customHeight="1" x14ac:dyDescent="0.25">
      <c r="A902" s="134" t="s">
        <v>577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5" customFormat="1" ht="18" hidden="1" customHeight="1" x14ac:dyDescent="0.2">
      <c r="A903" s="124"/>
      <c r="B903" s="125"/>
      <c r="C903" s="105" t="s">
        <v>1856</v>
      </c>
      <c r="D903" s="106"/>
      <c r="E903" s="106"/>
      <c r="F903" s="18"/>
      <c r="G903" s="144">
        <f>G901+G902</f>
        <v>1.41</v>
      </c>
      <c r="H903" s="123"/>
      <c r="I903" s="13">
        <f>I901+I902</f>
        <v>1.41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1.47</v>
      </c>
      <c r="Q903" s="101"/>
      <c r="R903" s="101"/>
      <c r="S903" s="101"/>
      <c r="T903" s="101"/>
      <c r="U903" s="101"/>
    </row>
    <row r="904" spans="1:21" s="15" customFormat="1" ht="63" hidden="1" customHeight="1" x14ac:dyDescent="0.2">
      <c r="A904" s="124" t="s">
        <v>578</v>
      </c>
      <c r="B904" s="125"/>
      <c r="C904" s="105" t="s">
        <v>1296</v>
      </c>
      <c r="D904" s="106"/>
      <c r="E904" s="106"/>
      <c r="F904" s="18"/>
      <c r="G904" s="123"/>
      <c r="H904" s="123"/>
      <c r="I904" s="14"/>
      <c r="J904" s="123"/>
      <c r="K904" s="123"/>
      <c r="L904" s="123"/>
      <c r="M904" s="123"/>
      <c r="N904" s="123"/>
      <c r="O904" s="123"/>
      <c r="P904" s="101"/>
      <c r="Q904" s="101"/>
      <c r="R904" s="101"/>
      <c r="S904" s="101"/>
      <c r="T904" s="101"/>
      <c r="U904" s="101"/>
    </row>
    <row r="905" spans="1:21" s="1" customFormat="1" ht="63" hidden="1" customHeight="1" x14ac:dyDescent="0.25">
      <c r="A905" s="134" t="s">
        <v>579</v>
      </c>
      <c r="B905" s="135"/>
      <c r="C905" s="103" t="s">
        <v>1297</v>
      </c>
      <c r="D905" s="104"/>
      <c r="E905" s="104"/>
      <c r="F905" s="11" t="s">
        <v>1817</v>
      </c>
      <c r="G905" s="143">
        <v>1.9</v>
      </c>
      <c r="H905" s="137"/>
      <c r="I905" s="8">
        <v>1.9</v>
      </c>
      <c r="J905" s="143">
        <v>0.06</v>
      </c>
      <c r="K905" s="137"/>
      <c r="L905" s="137"/>
      <c r="M905" s="137"/>
      <c r="N905" s="137"/>
      <c r="O905" s="137"/>
      <c r="P905" s="100">
        <v>1.96</v>
      </c>
      <c r="Q905" s="101"/>
      <c r="R905" s="101"/>
      <c r="S905" s="101"/>
      <c r="T905" s="101"/>
      <c r="U905" s="101"/>
    </row>
    <row r="906" spans="1:21" s="1" customFormat="1" ht="27.75" hidden="1" customHeight="1" x14ac:dyDescent="0.25">
      <c r="A906" s="134" t="s">
        <v>580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5.7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2.36</v>
      </c>
      <c r="H907" s="123"/>
      <c r="I907" s="13">
        <f>I905+I906</f>
        <v>2.36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2.42</v>
      </c>
      <c r="Q907" s="101"/>
      <c r="R907" s="101"/>
      <c r="S907" s="101"/>
      <c r="T907" s="101"/>
      <c r="U907" s="101"/>
    </row>
    <row r="908" spans="1:21" s="1" customFormat="1" ht="90" hidden="1" customHeight="1" x14ac:dyDescent="0.25">
      <c r="A908" s="124" t="s">
        <v>581</v>
      </c>
      <c r="B908" s="125"/>
      <c r="C908" s="105" t="s">
        <v>1298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102" hidden="1" customHeight="1" x14ac:dyDescent="0.25">
      <c r="A909" s="134" t="s">
        <v>582</v>
      </c>
      <c r="B909" s="135"/>
      <c r="C909" s="103" t="s">
        <v>1299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583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8.7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38.25" hidden="1" customHeight="1" x14ac:dyDescent="0.25">
      <c r="A912" s="124" t="s">
        <v>584</v>
      </c>
      <c r="B912" s="125"/>
      <c r="C912" s="105" t="s">
        <v>1300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40.5" hidden="1" customHeight="1" x14ac:dyDescent="0.25">
      <c r="A913" s="134" t="s">
        <v>585</v>
      </c>
      <c r="B913" s="135"/>
      <c r="C913" s="103" t="s">
        <v>1301</v>
      </c>
      <c r="D913" s="104"/>
      <c r="E913" s="104"/>
      <c r="F913" s="11" t="s">
        <v>1817</v>
      </c>
      <c r="G913" s="143">
        <v>2.37</v>
      </c>
      <c r="H913" s="137"/>
      <c r="I913" s="8">
        <v>2.37</v>
      </c>
      <c r="J913" s="143">
        <v>0.06</v>
      </c>
      <c r="K913" s="137"/>
      <c r="L913" s="137"/>
      <c r="M913" s="137"/>
      <c r="N913" s="137"/>
      <c r="O913" s="137"/>
      <c r="P913" s="100">
        <v>2.4300000000000002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586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" customFormat="1" ht="15" hidden="1" customHeight="1" x14ac:dyDescent="0.25">
      <c r="A915" s="124"/>
      <c r="B915" s="125"/>
      <c r="C915" s="145" t="s">
        <v>1856</v>
      </c>
      <c r="D915" s="146"/>
      <c r="E915" s="146"/>
      <c r="F915" s="12"/>
      <c r="G915" s="144">
        <f>G913+G914</f>
        <v>2.83</v>
      </c>
      <c r="H915" s="123"/>
      <c r="I915" s="13">
        <f>I913+I914</f>
        <v>2.83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2.89</v>
      </c>
      <c r="Q915" s="101"/>
      <c r="R915" s="101"/>
      <c r="S915" s="101"/>
      <c r="T915" s="101"/>
      <c r="U915" s="101"/>
    </row>
    <row r="916" spans="1:21" s="1" customFormat="1" ht="25.5" hidden="1" customHeight="1" x14ac:dyDescent="0.25">
      <c r="A916" s="124" t="s">
        <v>587</v>
      </c>
      <c r="B916" s="125"/>
      <c r="C916" s="105" t="s">
        <v>1302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29.25" hidden="1" customHeight="1" x14ac:dyDescent="0.25">
      <c r="A917" s="134" t="s">
        <v>588</v>
      </c>
      <c r="B917" s="135"/>
      <c r="C917" s="103" t="s">
        <v>1303</v>
      </c>
      <c r="D917" s="104"/>
      <c r="E917" s="104"/>
      <c r="F917" s="11" t="s">
        <v>1817</v>
      </c>
      <c r="G917" s="143">
        <v>1.42</v>
      </c>
      <c r="H917" s="137"/>
      <c r="I917" s="8">
        <v>1.42</v>
      </c>
      <c r="J917" s="143">
        <v>0.06</v>
      </c>
      <c r="K917" s="137"/>
      <c r="L917" s="137"/>
      <c r="M917" s="137"/>
      <c r="N917" s="137"/>
      <c r="O917" s="137"/>
      <c r="P917" s="100">
        <v>1.48</v>
      </c>
      <c r="Q917" s="101"/>
      <c r="R917" s="101"/>
      <c r="S917" s="101"/>
      <c r="T917" s="101"/>
      <c r="U917" s="101"/>
    </row>
    <row r="918" spans="1:21" s="1" customFormat="1" ht="27" hidden="1" customHeight="1" x14ac:dyDescent="0.25">
      <c r="A918" s="134" t="s">
        <v>589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1.88</v>
      </c>
      <c r="H919" s="123"/>
      <c r="I919" s="13">
        <f>I917+I918</f>
        <v>1.88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1.94</v>
      </c>
      <c r="Q919" s="101"/>
      <c r="R919" s="101"/>
      <c r="S919" s="101"/>
      <c r="T919" s="101"/>
      <c r="U919" s="101"/>
    </row>
    <row r="920" spans="1:21" s="1" customFormat="1" ht="64.5" hidden="1" customHeight="1" x14ac:dyDescent="0.25">
      <c r="A920" s="124" t="s">
        <v>590</v>
      </c>
      <c r="B920" s="125"/>
      <c r="C920" s="105" t="s">
        <v>1304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63" hidden="1" customHeight="1" x14ac:dyDescent="0.25">
      <c r="A921" s="134" t="s">
        <v>591</v>
      </c>
      <c r="B921" s="135"/>
      <c r="C921" s="103" t="s">
        <v>1305</v>
      </c>
      <c r="D921" s="104"/>
      <c r="E921" s="104"/>
      <c r="F921" s="11" t="s">
        <v>1817</v>
      </c>
      <c r="G921" s="143">
        <v>1.9</v>
      </c>
      <c r="H921" s="137"/>
      <c r="I921" s="8">
        <v>1.9</v>
      </c>
      <c r="J921" s="143">
        <v>0.06</v>
      </c>
      <c r="K921" s="137"/>
      <c r="L921" s="137"/>
      <c r="M921" s="137"/>
      <c r="N921" s="137"/>
      <c r="O921" s="137"/>
      <c r="P921" s="100">
        <v>1.96</v>
      </c>
      <c r="Q921" s="101"/>
      <c r="R921" s="101"/>
      <c r="S921" s="101"/>
      <c r="T921" s="101"/>
      <c r="U921" s="101"/>
    </row>
    <row r="922" spans="1:21" s="1" customFormat="1" ht="26.25" hidden="1" customHeight="1" x14ac:dyDescent="0.25">
      <c r="A922" s="134" t="s">
        <v>592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2.36</v>
      </c>
      <c r="H923" s="123"/>
      <c r="I923" s="13">
        <f>I921+I922</f>
        <v>2.36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2.42</v>
      </c>
      <c r="Q923" s="101"/>
      <c r="R923" s="101"/>
      <c r="S923" s="101"/>
      <c r="T923" s="101"/>
      <c r="U923" s="101"/>
    </row>
    <row r="924" spans="1:21" s="1" customFormat="1" ht="50.25" hidden="1" customHeight="1" x14ac:dyDescent="0.25">
      <c r="A924" s="124" t="s">
        <v>593</v>
      </c>
      <c r="B924" s="125"/>
      <c r="C924" s="105" t="s">
        <v>1306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53.25" hidden="1" customHeight="1" x14ac:dyDescent="0.25">
      <c r="A925" s="134" t="s">
        <v>594</v>
      </c>
      <c r="B925" s="135"/>
      <c r="C925" s="103" t="s">
        <v>1307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7.75" hidden="1" customHeight="1" x14ac:dyDescent="0.25">
      <c r="A926" s="134" t="s">
        <v>595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5" customFormat="1" ht="20.25" hidden="1" customHeight="1" x14ac:dyDescent="0.2">
      <c r="A927" s="124"/>
      <c r="B927" s="125"/>
      <c r="C927" s="105" t="s">
        <v>1856</v>
      </c>
      <c r="D927" s="106"/>
      <c r="E927" s="106"/>
      <c r="F927" s="18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27" hidden="1" customHeight="1" x14ac:dyDescent="0.25">
      <c r="A928" s="124" t="s">
        <v>596</v>
      </c>
      <c r="B928" s="125"/>
      <c r="C928" s="105" t="s">
        <v>1308</v>
      </c>
      <c r="D928" s="106"/>
      <c r="E928" s="106"/>
      <c r="F928" s="9"/>
      <c r="G928" s="137"/>
      <c r="H928" s="137"/>
      <c r="I928" s="10"/>
      <c r="J928" s="137"/>
      <c r="K928" s="137"/>
      <c r="L928" s="137"/>
      <c r="M928" s="137"/>
      <c r="N928" s="137"/>
      <c r="O928" s="137"/>
      <c r="P928" s="101"/>
      <c r="Q928" s="101"/>
      <c r="R928" s="101"/>
      <c r="S928" s="101"/>
      <c r="T928" s="101"/>
      <c r="U928" s="101"/>
    </row>
    <row r="929" spans="1:21" s="1" customFormat="1" ht="30" hidden="1" customHeight="1" x14ac:dyDescent="0.25">
      <c r="A929" s="134" t="s">
        <v>597</v>
      </c>
      <c r="B929" s="135"/>
      <c r="C929" s="103" t="s">
        <v>1309</v>
      </c>
      <c r="D929" s="104"/>
      <c r="E929" s="104"/>
      <c r="F929" s="11" t="s">
        <v>1817</v>
      </c>
      <c r="G929" s="143">
        <v>0.95</v>
      </c>
      <c r="H929" s="137"/>
      <c r="I929" s="8">
        <v>0.95</v>
      </c>
      <c r="J929" s="143">
        <v>0.06</v>
      </c>
      <c r="K929" s="137"/>
      <c r="L929" s="137"/>
      <c r="M929" s="137"/>
      <c r="N929" s="137"/>
      <c r="O929" s="137"/>
      <c r="P929" s="100">
        <v>1.01</v>
      </c>
      <c r="Q929" s="101"/>
      <c r="R929" s="101"/>
      <c r="S929" s="101"/>
      <c r="T929" s="101"/>
      <c r="U929" s="101"/>
    </row>
    <row r="930" spans="1:21" s="1" customFormat="1" ht="27.75" hidden="1" customHeight="1" x14ac:dyDescent="0.25">
      <c r="A930" s="134" t="s">
        <v>598</v>
      </c>
      <c r="B930" s="135"/>
      <c r="C930" s="103" t="s">
        <v>1203</v>
      </c>
      <c r="D930" s="104"/>
      <c r="E930" s="104"/>
      <c r="F930" s="11" t="s">
        <v>1835</v>
      </c>
      <c r="G930" s="143">
        <v>0.46</v>
      </c>
      <c r="H930" s="137"/>
      <c r="I930" s="8">
        <v>0.46</v>
      </c>
      <c r="J930" s="137"/>
      <c r="K930" s="137"/>
      <c r="L930" s="137"/>
      <c r="M930" s="137"/>
      <c r="N930" s="137"/>
      <c r="O930" s="137"/>
      <c r="P930" s="100">
        <v>0.46</v>
      </c>
      <c r="Q930" s="101"/>
      <c r="R930" s="101"/>
      <c r="S930" s="101"/>
      <c r="T930" s="101"/>
      <c r="U930" s="101"/>
    </row>
    <row r="931" spans="1:21" s="15" customFormat="1" ht="16.5" hidden="1" customHeight="1" x14ac:dyDescent="0.2">
      <c r="A931" s="124"/>
      <c r="B931" s="125"/>
      <c r="C931" s="105" t="s">
        <v>1856</v>
      </c>
      <c r="D931" s="106"/>
      <c r="E931" s="106"/>
      <c r="F931" s="18"/>
      <c r="G931" s="144">
        <f>G929+G930</f>
        <v>1.41</v>
      </c>
      <c r="H931" s="123"/>
      <c r="I931" s="13">
        <f>I929+I930</f>
        <v>1.41</v>
      </c>
      <c r="J931" s="144">
        <f>J929+J930</f>
        <v>0.06</v>
      </c>
      <c r="K931" s="123"/>
      <c r="L931" s="123"/>
      <c r="M931" s="123"/>
      <c r="N931" s="123"/>
      <c r="O931" s="123"/>
      <c r="P931" s="100">
        <f>P929+P930</f>
        <v>1.47</v>
      </c>
      <c r="Q931" s="101"/>
      <c r="R931" s="101"/>
      <c r="S931" s="101"/>
      <c r="T931" s="101"/>
      <c r="U931" s="101"/>
    </row>
    <row r="932" spans="1:21" s="1" customFormat="1" ht="38.25" hidden="1" customHeight="1" x14ac:dyDescent="0.25">
      <c r="A932" s="124" t="s">
        <v>599</v>
      </c>
      <c r="B932" s="125"/>
      <c r="C932" s="105" t="s">
        <v>1310</v>
      </c>
      <c r="D932" s="106"/>
      <c r="E932" s="106"/>
      <c r="F932" s="9"/>
      <c r="G932" s="137"/>
      <c r="H932" s="137"/>
      <c r="I932" s="10"/>
      <c r="J932" s="137"/>
      <c r="K932" s="137"/>
      <c r="L932" s="137"/>
      <c r="M932" s="137"/>
      <c r="N932" s="137"/>
      <c r="O932" s="137"/>
      <c r="P932" s="101"/>
      <c r="Q932" s="101"/>
      <c r="R932" s="101"/>
      <c r="S932" s="101"/>
      <c r="T932" s="101"/>
      <c r="U932" s="101"/>
    </row>
    <row r="933" spans="1:21" s="1" customFormat="1" ht="41.25" hidden="1" customHeight="1" x14ac:dyDescent="0.25">
      <c r="A933" s="134" t="s">
        <v>600</v>
      </c>
      <c r="B933" s="135"/>
      <c r="C933" s="103" t="s">
        <v>1311</v>
      </c>
      <c r="D933" s="104"/>
      <c r="E933" s="104"/>
      <c r="F933" s="11" t="s">
        <v>1817</v>
      </c>
      <c r="G933" s="143">
        <v>0.95</v>
      </c>
      <c r="H933" s="137"/>
      <c r="I933" s="8">
        <v>0.95</v>
      </c>
      <c r="J933" s="143">
        <v>0.06</v>
      </c>
      <c r="K933" s="137"/>
      <c r="L933" s="137"/>
      <c r="M933" s="137"/>
      <c r="N933" s="137"/>
      <c r="O933" s="137"/>
      <c r="P933" s="100">
        <v>1.01</v>
      </c>
      <c r="Q933" s="101"/>
      <c r="R933" s="101"/>
      <c r="S933" s="101"/>
      <c r="T933" s="101"/>
      <c r="U933" s="101"/>
    </row>
    <row r="934" spans="1:21" s="1" customFormat="1" ht="27" hidden="1" customHeight="1" x14ac:dyDescent="0.25">
      <c r="A934" s="134" t="s">
        <v>601</v>
      </c>
      <c r="B934" s="135"/>
      <c r="C934" s="103" t="s">
        <v>1203</v>
      </c>
      <c r="D934" s="104"/>
      <c r="E934" s="104"/>
      <c r="F934" s="11" t="s">
        <v>1835</v>
      </c>
      <c r="G934" s="143">
        <v>0.46</v>
      </c>
      <c r="H934" s="137"/>
      <c r="I934" s="8">
        <v>0.46</v>
      </c>
      <c r="J934" s="137"/>
      <c r="K934" s="137"/>
      <c r="L934" s="137"/>
      <c r="M934" s="137"/>
      <c r="N934" s="137"/>
      <c r="O934" s="137"/>
      <c r="P934" s="100">
        <v>0.46</v>
      </c>
      <c r="Q934" s="101"/>
      <c r="R934" s="101"/>
      <c r="S934" s="101"/>
      <c r="T934" s="101"/>
      <c r="U934" s="101"/>
    </row>
    <row r="935" spans="1:21" s="15" customFormat="1" ht="18.75" hidden="1" customHeight="1" x14ac:dyDescent="0.2">
      <c r="A935" s="124"/>
      <c r="B935" s="125"/>
      <c r="C935" s="105" t="s">
        <v>1856</v>
      </c>
      <c r="D935" s="106"/>
      <c r="E935" s="106"/>
      <c r="F935" s="18"/>
      <c r="G935" s="144">
        <f>G933+G934</f>
        <v>1.41</v>
      </c>
      <c r="H935" s="123"/>
      <c r="I935" s="13">
        <f>I933+I934</f>
        <v>1.41</v>
      </c>
      <c r="J935" s="144">
        <f>J933+J934</f>
        <v>0.06</v>
      </c>
      <c r="K935" s="123"/>
      <c r="L935" s="123"/>
      <c r="M935" s="123"/>
      <c r="N935" s="123"/>
      <c r="O935" s="123"/>
      <c r="P935" s="100">
        <f>P933+P934</f>
        <v>1.47</v>
      </c>
      <c r="Q935" s="101"/>
      <c r="R935" s="101"/>
      <c r="S935" s="101"/>
      <c r="T935" s="101"/>
      <c r="U935" s="101"/>
    </row>
    <row r="936" spans="1:21" s="1" customFormat="1" ht="28.5" hidden="1" customHeight="1" x14ac:dyDescent="0.25">
      <c r="A936" s="124" t="s">
        <v>602</v>
      </c>
      <c r="B936" s="125"/>
      <c r="C936" s="105" t="s">
        <v>1312</v>
      </c>
      <c r="D936" s="106"/>
      <c r="E936" s="106"/>
      <c r="F936" s="9"/>
      <c r="G936" s="137"/>
      <c r="H936" s="137"/>
      <c r="I936" s="10"/>
      <c r="J936" s="137"/>
      <c r="K936" s="137"/>
      <c r="L936" s="137"/>
      <c r="M936" s="137"/>
      <c r="N936" s="137"/>
      <c r="O936" s="137"/>
      <c r="P936" s="101"/>
      <c r="Q936" s="101"/>
      <c r="R936" s="101"/>
      <c r="S936" s="101"/>
      <c r="T936" s="101"/>
      <c r="U936" s="101"/>
    </row>
    <row r="937" spans="1:21" s="1" customFormat="1" ht="26.25" hidden="1" customHeight="1" x14ac:dyDescent="0.25">
      <c r="A937" s="134" t="s">
        <v>603</v>
      </c>
      <c r="B937" s="135"/>
      <c r="C937" s="103" t="s">
        <v>1313</v>
      </c>
      <c r="D937" s="104"/>
      <c r="E937" s="104"/>
      <c r="F937" s="11" t="s">
        <v>1817</v>
      </c>
      <c r="G937" s="143">
        <v>0.95</v>
      </c>
      <c r="H937" s="137"/>
      <c r="I937" s="8">
        <v>0.95</v>
      </c>
      <c r="J937" s="143">
        <v>0.06</v>
      </c>
      <c r="K937" s="137"/>
      <c r="L937" s="137"/>
      <c r="M937" s="137"/>
      <c r="N937" s="137"/>
      <c r="O937" s="137"/>
      <c r="P937" s="100">
        <v>1.01</v>
      </c>
      <c r="Q937" s="101"/>
      <c r="R937" s="101"/>
      <c r="S937" s="101"/>
      <c r="T937" s="101"/>
      <c r="U937" s="101"/>
    </row>
    <row r="938" spans="1:21" s="1" customFormat="1" ht="25.5" hidden="1" customHeight="1" x14ac:dyDescent="0.25">
      <c r="A938" s="134" t="s">
        <v>604</v>
      </c>
      <c r="B938" s="135"/>
      <c r="C938" s="103" t="s">
        <v>1203</v>
      </c>
      <c r="D938" s="104"/>
      <c r="E938" s="104"/>
      <c r="F938" s="11" t="s">
        <v>1835</v>
      </c>
      <c r="G938" s="143">
        <v>0.46</v>
      </c>
      <c r="H938" s="137"/>
      <c r="I938" s="8">
        <v>0.46</v>
      </c>
      <c r="J938" s="137"/>
      <c r="K938" s="137"/>
      <c r="L938" s="137"/>
      <c r="M938" s="137"/>
      <c r="N938" s="137"/>
      <c r="O938" s="137"/>
      <c r="P938" s="100">
        <v>0.46</v>
      </c>
      <c r="Q938" s="101"/>
      <c r="R938" s="101"/>
      <c r="S938" s="101"/>
      <c r="T938" s="101"/>
      <c r="U938" s="101"/>
    </row>
    <row r="939" spans="1:21" s="1" customFormat="1" ht="18" hidden="1" customHeight="1" x14ac:dyDescent="0.25">
      <c r="A939" s="124"/>
      <c r="B939" s="125"/>
      <c r="C939" s="145" t="s">
        <v>1856</v>
      </c>
      <c r="D939" s="146"/>
      <c r="E939" s="146"/>
      <c r="F939" s="12"/>
      <c r="G939" s="144">
        <f>G937+G938</f>
        <v>1.41</v>
      </c>
      <c r="H939" s="123"/>
      <c r="I939" s="13">
        <f>I937+I938</f>
        <v>1.41</v>
      </c>
      <c r="J939" s="144">
        <f>J937+J938</f>
        <v>0.06</v>
      </c>
      <c r="K939" s="123"/>
      <c r="L939" s="123"/>
      <c r="M939" s="123"/>
      <c r="N939" s="123"/>
      <c r="O939" s="123"/>
      <c r="P939" s="100">
        <f>P937+P938</f>
        <v>1.47</v>
      </c>
      <c r="Q939" s="101"/>
      <c r="R939" s="101"/>
      <c r="S939" s="101"/>
      <c r="T939" s="101"/>
      <c r="U939" s="101"/>
    </row>
    <row r="940" spans="1:21" s="1" customFormat="1" ht="15" hidden="1" customHeight="1" x14ac:dyDescent="0.25">
      <c r="A940" s="186" t="s">
        <v>605</v>
      </c>
      <c r="B940" s="187"/>
      <c r="C940" s="187"/>
      <c r="D940" s="187"/>
      <c r="E940" s="187"/>
      <c r="F940" s="187"/>
      <c r="G940" s="187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</row>
    <row r="941" spans="1:21" s="1" customFormat="1" ht="24.75" hidden="1" customHeight="1" x14ac:dyDescent="0.25">
      <c r="A941" s="165">
        <v>1</v>
      </c>
      <c r="B941" s="166"/>
      <c r="C941" s="129" t="s">
        <v>1314</v>
      </c>
      <c r="D941" s="130"/>
      <c r="E941" s="130"/>
      <c r="F941" s="4"/>
      <c r="G941" s="136"/>
      <c r="H941" s="136"/>
      <c r="I941" s="5"/>
      <c r="J941" s="136"/>
      <c r="K941" s="136"/>
      <c r="L941" s="136"/>
      <c r="M941" s="136"/>
      <c r="N941" s="136"/>
      <c r="O941" s="136"/>
      <c r="P941" s="126"/>
      <c r="Q941" s="126"/>
      <c r="R941" s="126"/>
      <c r="S941" s="126"/>
      <c r="T941" s="126"/>
      <c r="U941" s="126"/>
    </row>
    <row r="942" spans="1:21" s="1" customFormat="1" ht="27.75" hidden="1" customHeight="1" x14ac:dyDescent="0.25">
      <c r="A942" s="134" t="s">
        <v>53</v>
      </c>
      <c r="B942" s="135"/>
      <c r="C942" s="103" t="s">
        <v>1315</v>
      </c>
      <c r="D942" s="104"/>
      <c r="E942" s="104"/>
      <c r="F942" s="11" t="s">
        <v>1836</v>
      </c>
      <c r="G942" s="143">
        <v>0.93</v>
      </c>
      <c r="H942" s="137"/>
      <c r="I942" s="8">
        <v>1.1200000000000001</v>
      </c>
      <c r="J942" s="137"/>
      <c r="K942" s="137"/>
      <c r="L942" s="137"/>
      <c r="M942" s="137"/>
      <c r="N942" s="137"/>
      <c r="O942" s="137"/>
      <c r="P942" s="100">
        <v>1.1200000000000001</v>
      </c>
      <c r="Q942" s="101"/>
      <c r="R942" s="101"/>
      <c r="S942" s="101"/>
      <c r="T942" s="101"/>
      <c r="U942" s="101"/>
    </row>
    <row r="943" spans="1:21" s="1" customFormat="1" ht="51.75" hidden="1" customHeight="1" x14ac:dyDescent="0.25">
      <c r="A943" s="134" t="s">
        <v>54</v>
      </c>
      <c r="B943" s="135"/>
      <c r="C943" s="103" t="s">
        <v>1316</v>
      </c>
      <c r="D943" s="104"/>
      <c r="E943" s="104"/>
      <c r="F943" s="11" t="s">
        <v>1836</v>
      </c>
      <c r="G943" s="143">
        <v>0.93</v>
      </c>
      <c r="H943" s="137"/>
      <c r="I943" s="8">
        <v>1.1200000000000001</v>
      </c>
      <c r="J943" s="143">
        <v>0.32</v>
      </c>
      <c r="K943" s="137"/>
      <c r="L943" s="137"/>
      <c r="M943" s="137"/>
      <c r="N943" s="137"/>
      <c r="O943" s="137"/>
      <c r="P943" s="100">
        <v>1.44</v>
      </c>
      <c r="Q943" s="101"/>
      <c r="R943" s="101"/>
      <c r="S943" s="101"/>
      <c r="T943" s="101"/>
      <c r="U943" s="101"/>
    </row>
    <row r="944" spans="1:21" s="1" customFormat="1" ht="63.75" hidden="1" customHeight="1" x14ac:dyDescent="0.25">
      <c r="A944" s="165">
        <v>2</v>
      </c>
      <c r="B944" s="166"/>
      <c r="C944" s="163" t="s">
        <v>1317</v>
      </c>
      <c r="D944" s="164"/>
      <c r="E944" s="164"/>
      <c r="F944" s="7" t="s">
        <v>1836</v>
      </c>
      <c r="G944" s="143">
        <v>11.13</v>
      </c>
      <c r="H944" s="137"/>
      <c r="I944" s="8">
        <v>13.36</v>
      </c>
      <c r="J944" s="143">
        <v>1.2</v>
      </c>
      <c r="K944" s="137"/>
      <c r="L944" s="137"/>
      <c r="M944" s="137"/>
      <c r="N944" s="137"/>
      <c r="O944" s="137"/>
      <c r="P944" s="100">
        <v>14.56</v>
      </c>
      <c r="Q944" s="101"/>
      <c r="R944" s="101"/>
      <c r="S944" s="101"/>
      <c r="T944" s="101"/>
      <c r="U944" s="101"/>
    </row>
    <row r="945" spans="1:21" s="1" customFormat="1" ht="75.75" hidden="1" customHeight="1" x14ac:dyDescent="0.25">
      <c r="A945" s="165">
        <v>3</v>
      </c>
      <c r="B945" s="166"/>
      <c r="C945" s="163" t="s">
        <v>1318</v>
      </c>
      <c r="D945" s="164"/>
      <c r="E945" s="164"/>
      <c r="F945" s="7" t="s">
        <v>1836</v>
      </c>
      <c r="G945" s="143">
        <v>11.13</v>
      </c>
      <c r="H945" s="137"/>
      <c r="I945" s="8">
        <v>13.36</v>
      </c>
      <c r="J945" s="143">
        <v>2.16</v>
      </c>
      <c r="K945" s="137"/>
      <c r="L945" s="137"/>
      <c r="M945" s="137"/>
      <c r="N945" s="137"/>
      <c r="O945" s="137"/>
      <c r="P945" s="100">
        <v>15.52</v>
      </c>
      <c r="Q945" s="101"/>
      <c r="R945" s="101"/>
      <c r="S945" s="101"/>
      <c r="T945" s="101"/>
      <c r="U945" s="101"/>
    </row>
    <row r="946" spans="1:21" s="1" customFormat="1" ht="75.75" hidden="1" customHeight="1" x14ac:dyDescent="0.25">
      <c r="A946" s="165">
        <v>4</v>
      </c>
      <c r="B946" s="166"/>
      <c r="C946" s="163" t="s">
        <v>1319</v>
      </c>
      <c r="D946" s="164"/>
      <c r="E946" s="164"/>
      <c r="F946" s="7" t="s">
        <v>1836</v>
      </c>
      <c r="G946" s="143">
        <v>11.13</v>
      </c>
      <c r="H946" s="137"/>
      <c r="I946" s="8">
        <v>13.36</v>
      </c>
      <c r="J946" s="143">
        <v>2.16</v>
      </c>
      <c r="K946" s="137"/>
      <c r="L946" s="137"/>
      <c r="M946" s="137"/>
      <c r="N946" s="137"/>
      <c r="O946" s="137"/>
      <c r="P946" s="100">
        <v>15.52</v>
      </c>
      <c r="Q946" s="101"/>
      <c r="R946" s="101"/>
      <c r="S946" s="101"/>
      <c r="T946" s="101"/>
      <c r="U946" s="101"/>
    </row>
    <row r="947" spans="1:21" s="1" customFormat="1" ht="76.5" hidden="1" customHeight="1" x14ac:dyDescent="0.25">
      <c r="A947" s="165">
        <v>5</v>
      </c>
      <c r="B947" s="166"/>
      <c r="C947" s="163" t="s">
        <v>1320</v>
      </c>
      <c r="D947" s="164"/>
      <c r="E947" s="164"/>
      <c r="F947" s="7" t="s">
        <v>1836</v>
      </c>
      <c r="G947" s="143">
        <v>11.13</v>
      </c>
      <c r="H947" s="137"/>
      <c r="I947" s="8">
        <v>13.36</v>
      </c>
      <c r="J947" s="143">
        <v>8.1199999999999992</v>
      </c>
      <c r="K947" s="137"/>
      <c r="L947" s="137"/>
      <c r="M947" s="137"/>
      <c r="N947" s="137"/>
      <c r="O947" s="137"/>
      <c r="P947" s="100">
        <v>21.48</v>
      </c>
      <c r="Q947" s="101"/>
      <c r="R947" s="101"/>
      <c r="S947" s="101"/>
      <c r="T947" s="101"/>
      <c r="U947" s="101"/>
    </row>
    <row r="948" spans="1:21" s="1" customFormat="1" ht="76.5" hidden="1" customHeight="1" x14ac:dyDescent="0.25">
      <c r="A948" s="165">
        <v>6</v>
      </c>
      <c r="B948" s="166"/>
      <c r="C948" s="163" t="s">
        <v>1321</v>
      </c>
      <c r="D948" s="164"/>
      <c r="E948" s="164"/>
      <c r="F948" s="7" t="s">
        <v>1836</v>
      </c>
      <c r="G948" s="143">
        <v>11.13</v>
      </c>
      <c r="H948" s="137"/>
      <c r="I948" s="8">
        <v>13.36</v>
      </c>
      <c r="J948" s="143">
        <v>7.58</v>
      </c>
      <c r="K948" s="137"/>
      <c r="L948" s="137"/>
      <c r="M948" s="137"/>
      <c r="N948" s="137"/>
      <c r="O948" s="137"/>
      <c r="P948" s="100">
        <v>20.94</v>
      </c>
      <c r="Q948" s="101"/>
      <c r="R948" s="101"/>
      <c r="S948" s="101"/>
      <c r="T948" s="101"/>
      <c r="U948" s="101"/>
    </row>
    <row r="949" spans="1:21" s="1" customFormat="1" ht="75" hidden="1" customHeight="1" x14ac:dyDescent="0.25">
      <c r="A949" s="165">
        <v>7</v>
      </c>
      <c r="B949" s="166"/>
      <c r="C949" s="163" t="s">
        <v>1322</v>
      </c>
      <c r="D949" s="164"/>
      <c r="E949" s="164"/>
      <c r="F949" s="7" t="s">
        <v>1836</v>
      </c>
      <c r="G949" s="143">
        <v>11.13</v>
      </c>
      <c r="H949" s="137"/>
      <c r="I949" s="8">
        <v>13.36</v>
      </c>
      <c r="J949" s="143">
        <v>4.3</v>
      </c>
      <c r="K949" s="137"/>
      <c r="L949" s="137"/>
      <c r="M949" s="137"/>
      <c r="N949" s="137"/>
      <c r="O949" s="137"/>
      <c r="P949" s="100">
        <v>17.66</v>
      </c>
      <c r="Q949" s="101"/>
      <c r="R949" s="101"/>
      <c r="S949" s="101"/>
      <c r="T949" s="101"/>
      <c r="U949" s="101"/>
    </row>
    <row r="950" spans="1:21" s="1" customFormat="1" ht="17.25" hidden="1" customHeight="1" x14ac:dyDescent="0.25">
      <c r="A950" s="186" t="s">
        <v>606</v>
      </c>
      <c r="B950" s="187"/>
      <c r="C950" s="187"/>
      <c r="D950" s="187"/>
      <c r="E950" s="187"/>
      <c r="F950" s="187"/>
      <c r="G950" s="187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</row>
    <row r="951" spans="1:21" s="1" customFormat="1" ht="48.75" hidden="1" customHeight="1" x14ac:dyDescent="0.25">
      <c r="A951" s="165">
        <v>1</v>
      </c>
      <c r="B951" s="166"/>
      <c r="C951" s="129" t="s">
        <v>1323</v>
      </c>
      <c r="D951" s="130"/>
      <c r="E951" s="130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27" hidden="1" customHeight="1" x14ac:dyDescent="0.25">
      <c r="A952" s="134" t="s">
        <v>53</v>
      </c>
      <c r="B952" s="135"/>
      <c r="C952" s="103" t="s">
        <v>1324</v>
      </c>
      <c r="D952" s="104"/>
      <c r="E952" s="104"/>
      <c r="F952" s="11" t="s">
        <v>1824</v>
      </c>
      <c r="G952" s="143">
        <v>17.48</v>
      </c>
      <c r="H952" s="137"/>
      <c r="I952" s="8">
        <v>20.97</v>
      </c>
      <c r="J952" s="137"/>
      <c r="K952" s="137"/>
      <c r="L952" s="137"/>
      <c r="M952" s="137"/>
      <c r="N952" s="137"/>
      <c r="O952" s="137"/>
      <c r="P952" s="100">
        <v>20.97</v>
      </c>
      <c r="Q952" s="101"/>
      <c r="R952" s="101"/>
      <c r="S952" s="101"/>
      <c r="T952" s="101"/>
      <c r="U952" s="101"/>
    </row>
    <row r="953" spans="1:21" s="1" customFormat="1" ht="27" hidden="1" customHeight="1" x14ac:dyDescent="0.25">
      <c r="A953" s="134" t="s">
        <v>54</v>
      </c>
      <c r="B953" s="135"/>
      <c r="C953" s="103" t="s">
        <v>1325</v>
      </c>
      <c r="D953" s="104"/>
      <c r="E953" s="104"/>
      <c r="F953" s="11" t="s">
        <v>1824</v>
      </c>
      <c r="G953" s="143">
        <v>8.4</v>
      </c>
      <c r="H953" s="137"/>
      <c r="I953" s="8">
        <v>10.08</v>
      </c>
      <c r="J953" s="137"/>
      <c r="K953" s="137"/>
      <c r="L953" s="137"/>
      <c r="M953" s="137"/>
      <c r="N953" s="137"/>
      <c r="O953" s="137"/>
      <c r="P953" s="100">
        <v>10.08</v>
      </c>
      <c r="Q953" s="101"/>
      <c r="R953" s="101"/>
      <c r="S953" s="101"/>
      <c r="T953" s="101"/>
      <c r="U953" s="101"/>
    </row>
    <row r="954" spans="1:21" s="1" customFormat="1" ht="14.25" hidden="1" customHeight="1" x14ac:dyDescent="0.25">
      <c r="A954" s="186" t="s">
        <v>607</v>
      </c>
      <c r="B954" s="187"/>
      <c r="C954" s="187"/>
      <c r="D954" s="187"/>
      <c r="E954" s="187"/>
      <c r="F954" s="187"/>
      <c r="G954" s="187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</row>
    <row r="955" spans="1:21" s="1" customFormat="1" ht="18" hidden="1" customHeight="1" x14ac:dyDescent="0.25">
      <c r="A955" s="165">
        <v>1</v>
      </c>
      <c r="B955" s="166"/>
      <c r="C955" s="163" t="s">
        <v>1326</v>
      </c>
      <c r="D955" s="164"/>
      <c r="E955" s="164"/>
      <c r="F955" s="7" t="s">
        <v>1826</v>
      </c>
      <c r="G955" s="143">
        <v>0.64</v>
      </c>
      <c r="H955" s="137"/>
      <c r="I955" s="8">
        <v>0.77</v>
      </c>
      <c r="J955" s="137"/>
      <c r="K955" s="137"/>
      <c r="L955" s="137"/>
      <c r="M955" s="137"/>
      <c r="N955" s="137"/>
      <c r="O955" s="137"/>
      <c r="P955" s="100">
        <v>0.77</v>
      </c>
      <c r="Q955" s="101"/>
      <c r="R955" s="101"/>
      <c r="S955" s="101"/>
      <c r="T955" s="101"/>
      <c r="U955" s="101"/>
    </row>
    <row r="956" spans="1:21" s="1" customFormat="1" ht="17.25" hidden="1" customHeight="1" x14ac:dyDescent="0.25">
      <c r="A956" s="165">
        <v>2</v>
      </c>
      <c r="B956" s="166"/>
      <c r="C956" s="163" t="s">
        <v>1327</v>
      </c>
      <c r="D956" s="164"/>
      <c r="E956" s="164"/>
      <c r="F956" s="7" t="s">
        <v>1826</v>
      </c>
      <c r="G956" s="143">
        <v>0.65</v>
      </c>
      <c r="H956" s="137"/>
      <c r="I956" s="8">
        <v>0.78</v>
      </c>
      <c r="J956" s="137"/>
      <c r="K956" s="137"/>
      <c r="L956" s="137"/>
      <c r="M956" s="137"/>
      <c r="N956" s="137"/>
      <c r="O956" s="137"/>
      <c r="P956" s="100">
        <v>0.78</v>
      </c>
      <c r="Q956" s="101"/>
      <c r="R956" s="101"/>
      <c r="S956" s="101"/>
      <c r="T956" s="101"/>
      <c r="U956" s="101"/>
    </row>
    <row r="957" spans="1:21" s="1" customFormat="1" ht="16.5" hidden="1" customHeight="1" x14ac:dyDescent="0.25">
      <c r="A957" s="165">
        <v>3</v>
      </c>
      <c r="B957" s="166"/>
      <c r="C957" s="163" t="s">
        <v>1328</v>
      </c>
      <c r="D957" s="164"/>
      <c r="E957" s="164"/>
      <c r="F957" s="7" t="s">
        <v>1826</v>
      </c>
      <c r="G957" s="143">
        <v>0.65</v>
      </c>
      <c r="H957" s="137"/>
      <c r="I957" s="8">
        <v>0.78</v>
      </c>
      <c r="J957" s="137"/>
      <c r="K957" s="137"/>
      <c r="L957" s="137"/>
      <c r="M957" s="137"/>
      <c r="N957" s="137"/>
      <c r="O957" s="137"/>
      <c r="P957" s="100">
        <v>0.78</v>
      </c>
      <c r="Q957" s="101"/>
      <c r="R957" s="101"/>
      <c r="S957" s="101"/>
      <c r="T957" s="101"/>
      <c r="U957" s="101"/>
    </row>
    <row r="958" spans="1:21" s="1" customFormat="1" ht="18" hidden="1" customHeight="1" x14ac:dyDescent="0.25">
      <c r="A958" s="165">
        <v>4</v>
      </c>
      <c r="B958" s="166"/>
      <c r="C958" s="163" t="s">
        <v>1329</v>
      </c>
      <c r="D958" s="164"/>
      <c r="E958" s="164"/>
      <c r="F958" s="7" t="s">
        <v>1826</v>
      </c>
      <c r="G958" s="143">
        <v>0.74</v>
      </c>
      <c r="H958" s="137"/>
      <c r="I958" s="8">
        <v>0.89</v>
      </c>
      <c r="J958" s="143">
        <v>0.02</v>
      </c>
      <c r="K958" s="137"/>
      <c r="L958" s="137"/>
      <c r="M958" s="137"/>
      <c r="N958" s="137"/>
      <c r="O958" s="137"/>
      <c r="P958" s="100">
        <v>0.91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5</v>
      </c>
      <c r="B959" s="166"/>
      <c r="C959" s="163" t="s">
        <v>1330</v>
      </c>
      <c r="D959" s="164"/>
      <c r="E959" s="164"/>
      <c r="F959" s="7" t="s">
        <v>1826</v>
      </c>
      <c r="G959" s="143">
        <v>0.64</v>
      </c>
      <c r="H959" s="137"/>
      <c r="I959" s="8">
        <v>0.77</v>
      </c>
      <c r="J959" s="137"/>
      <c r="K959" s="137"/>
      <c r="L959" s="137"/>
      <c r="M959" s="137"/>
      <c r="N959" s="137"/>
      <c r="O959" s="137"/>
      <c r="P959" s="100">
        <v>0.77</v>
      </c>
      <c r="Q959" s="101"/>
      <c r="R959" s="101"/>
      <c r="S959" s="101"/>
      <c r="T959" s="101"/>
      <c r="U959" s="101"/>
    </row>
    <row r="960" spans="1:21" s="1" customFormat="1" ht="15.75" hidden="1" customHeight="1" x14ac:dyDescent="0.25">
      <c r="A960" s="165">
        <v>6</v>
      </c>
      <c r="B960" s="166"/>
      <c r="C960" s="163" t="s">
        <v>1331</v>
      </c>
      <c r="D960" s="164"/>
      <c r="E960" s="164"/>
      <c r="F960" s="7" t="s">
        <v>1826</v>
      </c>
      <c r="G960" s="143">
        <v>1.18</v>
      </c>
      <c r="H960" s="137"/>
      <c r="I960" s="8">
        <v>1.41</v>
      </c>
      <c r="J960" s="143">
        <v>0.91</v>
      </c>
      <c r="K960" s="137"/>
      <c r="L960" s="137"/>
      <c r="M960" s="137"/>
      <c r="N960" s="143">
        <v>0.01</v>
      </c>
      <c r="O960" s="137"/>
      <c r="P960" s="100">
        <v>2.3199999999999998</v>
      </c>
      <c r="Q960" s="101"/>
      <c r="R960" s="101"/>
      <c r="S960" s="101"/>
      <c r="T960" s="101"/>
      <c r="U960" s="101"/>
    </row>
    <row r="961" spans="1:21" s="1" customFormat="1" ht="15" hidden="1" customHeight="1" x14ac:dyDescent="0.25">
      <c r="A961" s="165">
        <v>7</v>
      </c>
      <c r="B961" s="166"/>
      <c r="C961" s="163" t="s">
        <v>1332</v>
      </c>
      <c r="D961" s="164"/>
      <c r="E961" s="164"/>
      <c r="F961" s="7" t="s">
        <v>1826</v>
      </c>
      <c r="G961" s="143">
        <v>0.93</v>
      </c>
      <c r="H961" s="137"/>
      <c r="I961" s="8">
        <v>1.1100000000000001</v>
      </c>
      <c r="J961" s="137"/>
      <c r="K961" s="137"/>
      <c r="L961" s="137"/>
      <c r="M961" s="137"/>
      <c r="N961" s="137"/>
      <c r="O961" s="137"/>
      <c r="P961" s="100">
        <v>1.1100000000000001</v>
      </c>
      <c r="Q961" s="101"/>
      <c r="R961" s="101"/>
      <c r="S961" s="101"/>
      <c r="T961" s="101"/>
      <c r="U961" s="101"/>
    </row>
    <row r="962" spans="1:21" s="1" customFormat="1" ht="15.75" hidden="1" customHeight="1" x14ac:dyDescent="0.25">
      <c r="A962" s="165">
        <v>8</v>
      </c>
      <c r="B962" s="166"/>
      <c r="C962" s="163" t="s">
        <v>1333</v>
      </c>
      <c r="D962" s="164"/>
      <c r="E962" s="164"/>
      <c r="F962" s="7" t="s">
        <v>1826</v>
      </c>
      <c r="G962" s="143">
        <v>0.83</v>
      </c>
      <c r="H962" s="137"/>
      <c r="I962" s="8">
        <v>0.99</v>
      </c>
      <c r="J962" s="143">
        <v>0.53</v>
      </c>
      <c r="K962" s="137"/>
      <c r="L962" s="137"/>
      <c r="M962" s="137"/>
      <c r="N962" s="137"/>
      <c r="O962" s="137"/>
      <c r="P962" s="100">
        <v>1.52</v>
      </c>
      <c r="Q962" s="101"/>
      <c r="R962" s="101"/>
      <c r="S962" s="101"/>
      <c r="T962" s="101"/>
      <c r="U962" s="101"/>
    </row>
    <row r="963" spans="1:21" s="1" customFormat="1" ht="13.5" hidden="1" customHeight="1" x14ac:dyDescent="0.25">
      <c r="A963" s="165">
        <v>9</v>
      </c>
      <c r="B963" s="166"/>
      <c r="C963" s="192" t="s">
        <v>1334</v>
      </c>
      <c r="D963" s="193"/>
      <c r="E963" s="193"/>
      <c r="F963" s="4"/>
      <c r="G963" s="136"/>
      <c r="H963" s="136"/>
      <c r="I963" s="5"/>
      <c r="J963" s="136"/>
      <c r="K963" s="136"/>
      <c r="L963" s="136"/>
      <c r="M963" s="136"/>
      <c r="N963" s="136"/>
      <c r="O963" s="136"/>
      <c r="P963" s="126"/>
      <c r="Q963" s="126"/>
      <c r="R963" s="126"/>
      <c r="S963" s="126"/>
      <c r="T963" s="126"/>
      <c r="U963" s="126"/>
    </row>
    <row r="964" spans="1:21" s="1" customFormat="1" ht="16.5" hidden="1" customHeight="1" x14ac:dyDescent="0.25">
      <c r="A964" s="134" t="s">
        <v>39</v>
      </c>
      <c r="B964" s="135"/>
      <c r="C964" s="103" t="s">
        <v>1335</v>
      </c>
      <c r="D964" s="104"/>
      <c r="E964" s="104"/>
      <c r="F964" s="11" t="s">
        <v>1826</v>
      </c>
      <c r="G964" s="143">
        <v>1.1000000000000001</v>
      </c>
      <c r="H964" s="137"/>
      <c r="I964" s="8">
        <v>1.32</v>
      </c>
      <c r="J964" s="143">
        <v>0.56999999999999995</v>
      </c>
      <c r="K964" s="137"/>
      <c r="L964" s="137"/>
      <c r="M964" s="137"/>
      <c r="N964" s="137"/>
      <c r="O964" s="137"/>
      <c r="P964" s="100">
        <v>1.89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34" t="s">
        <v>40</v>
      </c>
      <c r="B965" s="135"/>
      <c r="C965" s="103" t="s">
        <v>1336</v>
      </c>
      <c r="D965" s="104"/>
      <c r="E965" s="104"/>
      <c r="F965" s="11" t="s">
        <v>1826</v>
      </c>
      <c r="G965" s="143">
        <v>1.1000000000000001</v>
      </c>
      <c r="H965" s="137"/>
      <c r="I965" s="8">
        <v>1.32</v>
      </c>
      <c r="J965" s="143">
        <v>0.57999999999999996</v>
      </c>
      <c r="K965" s="137"/>
      <c r="L965" s="137"/>
      <c r="M965" s="137"/>
      <c r="N965" s="143">
        <v>0.01</v>
      </c>
      <c r="O965" s="137"/>
      <c r="P965" s="100">
        <v>1.9</v>
      </c>
      <c r="Q965" s="101"/>
      <c r="R965" s="101"/>
      <c r="S965" s="101"/>
      <c r="T965" s="101"/>
      <c r="U965" s="101"/>
    </row>
    <row r="966" spans="1:21" s="1" customFormat="1" ht="15.75" hidden="1" customHeight="1" x14ac:dyDescent="0.25">
      <c r="A966" s="165">
        <v>10</v>
      </c>
      <c r="B966" s="166"/>
      <c r="C966" s="163" t="s">
        <v>1337</v>
      </c>
      <c r="D966" s="164"/>
      <c r="E966" s="164"/>
      <c r="F966" s="7" t="s">
        <v>1826</v>
      </c>
      <c r="G966" s="143">
        <v>0.78</v>
      </c>
      <c r="H966" s="137"/>
      <c r="I966" s="8">
        <v>0.94</v>
      </c>
      <c r="J966" s="143">
        <v>0.72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16.5" hidden="1" customHeight="1" x14ac:dyDescent="0.25">
      <c r="A967" s="165">
        <v>11</v>
      </c>
      <c r="B967" s="166"/>
      <c r="C967" s="163" t="s">
        <v>1338</v>
      </c>
      <c r="D967" s="164"/>
      <c r="E967" s="164"/>
      <c r="F967" s="7" t="s">
        <v>1826</v>
      </c>
      <c r="G967" s="143">
        <v>0.85</v>
      </c>
      <c r="H967" s="137"/>
      <c r="I967" s="8">
        <v>1.02</v>
      </c>
      <c r="J967" s="137"/>
      <c r="K967" s="137"/>
      <c r="L967" s="137"/>
      <c r="M967" s="137"/>
      <c r="N967" s="137"/>
      <c r="O967" s="137"/>
      <c r="P967" s="100">
        <v>1.02</v>
      </c>
      <c r="Q967" s="101"/>
      <c r="R967" s="101"/>
      <c r="S967" s="101"/>
      <c r="T967" s="101"/>
      <c r="U967" s="101"/>
    </row>
    <row r="968" spans="1:21" s="1" customFormat="1" ht="16.5" hidden="1" customHeight="1" x14ac:dyDescent="0.25">
      <c r="A968" s="165">
        <v>12</v>
      </c>
      <c r="B968" s="166"/>
      <c r="C968" s="163" t="s">
        <v>1339</v>
      </c>
      <c r="D968" s="164"/>
      <c r="E968" s="164"/>
      <c r="F968" s="7" t="s">
        <v>1826</v>
      </c>
      <c r="G968" s="143">
        <v>1</v>
      </c>
      <c r="H968" s="137"/>
      <c r="I968" s="8">
        <v>1.2</v>
      </c>
      <c r="J968" s="143">
        <v>0.85</v>
      </c>
      <c r="K968" s="137"/>
      <c r="L968" s="137"/>
      <c r="M968" s="137"/>
      <c r="N968" s="137"/>
      <c r="O968" s="137"/>
      <c r="P968" s="100">
        <v>2.0499999999999998</v>
      </c>
      <c r="Q968" s="101"/>
      <c r="R968" s="101"/>
      <c r="S968" s="101"/>
      <c r="T968" s="101"/>
      <c r="U968" s="101"/>
    </row>
    <row r="969" spans="1:21" s="1" customFormat="1" ht="37.5" hidden="1" customHeight="1" x14ac:dyDescent="0.25">
      <c r="A969" s="165">
        <v>14</v>
      </c>
      <c r="B969" s="166"/>
      <c r="C969" s="163" t="s">
        <v>888</v>
      </c>
      <c r="D969" s="164"/>
      <c r="E969" s="164"/>
      <c r="F969" s="7" t="s">
        <v>1827</v>
      </c>
      <c r="G969" s="143">
        <v>0.42</v>
      </c>
      <c r="H969" s="137"/>
      <c r="I969" s="8">
        <v>0.5</v>
      </c>
      <c r="J969" s="137"/>
      <c r="K969" s="137"/>
      <c r="L969" s="137"/>
      <c r="M969" s="137"/>
      <c r="N969" s="137"/>
      <c r="O969" s="137"/>
      <c r="P969" s="100">
        <v>0.5</v>
      </c>
      <c r="Q969" s="101"/>
      <c r="R969" s="101"/>
      <c r="S969" s="101"/>
      <c r="T969" s="101"/>
      <c r="U969" s="101"/>
    </row>
    <row r="970" spans="1:21" s="1" customFormat="1" ht="24.75" hidden="1" customHeight="1" x14ac:dyDescent="0.25">
      <c r="A970" s="165">
        <v>15</v>
      </c>
      <c r="B970" s="166"/>
      <c r="C970" s="163" t="s">
        <v>889</v>
      </c>
      <c r="D970" s="164"/>
      <c r="E970" s="164"/>
      <c r="F970" s="7" t="s">
        <v>1828</v>
      </c>
      <c r="G970" s="143">
        <v>0.28000000000000003</v>
      </c>
      <c r="H970" s="137"/>
      <c r="I970" s="8">
        <v>0.34</v>
      </c>
      <c r="J970" s="137"/>
      <c r="K970" s="137"/>
      <c r="L970" s="137"/>
      <c r="M970" s="137"/>
      <c r="N970" s="137"/>
      <c r="O970" s="137"/>
      <c r="P970" s="100">
        <v>0.34</v>
      </c>
      <c r="Q970" s="101"/>
      <c r="R970" s="101"/>
      <c r="S970" s="101"/>
      <c r="T970" s="101"/>
      <c r="U970" s="101"/>
    </row>
    <row r="971" spans="1:21" s="1" customFormat="1" ht="15" hidden="1" customHeight="1" x14ac:dyDescent="0.25">
      <c r="A971" s="165">
        <v>16</v>
      </c>
      <c r="B971" s="166"/>
      <c r="C971" s="129" t="s">
        <v>1340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15" hidden="1" customHeight="1" x14ac:dyDescent="0.25">
      <c r="A972" s="134" t="s">
        <v>608</v>
      </c>
      <c r="B972" s="135"/>
      <c r="C972" s="103" t="s">
        <v>1341</v>
      </c>
      <c r="D972" s="104"/>
      <c r="E972" s="104"/>
      <c r="F972" s="11" t="s">
        <v>1813</v>
      </c>
      <c r="G972" s="143">
        <v>0.5</v>
      </c>
      <c r="H972" s="137"/>
      <c r="I972" s="8">
        <v>0.6</v>
      </c>
      <c r="J972" s="143">
        <v>0.01</v>
      </c>
      <c r="K972" s="137"/>
      <c r="L972" s="137"/>
      <c r="M972" s="137"/>
      <c r="N972" s="137"/>
      <c r="O972" s="137"/>
      <c r="P972" s="100">
        <v>0.61</v>
      </c>
      <c r="Q972" s="101"/>
      <c r="R972" s="101"/>
      <c r="S972" s="101"/>
      <c r="T972" s="101"/>
      <c r="U972" s="101"/>
    </row>
    <row r="973" spans="1:21" s="1" customFormat="1" ht="18" hidden="1" customHeight="1" x14ac:dyDescent="0.25">
      <c r="A973" s="134" t="s">
        <v>609</v>
      </c>
      <c r="B973" s="135"/>
      <c r="C973" s="103" t="s">
        <v>1342</v>
      </c>
      <c r="D973" s="104"/>
      <c r="E973" s="104"/>
      <c r="F973" s="11" t="s">
        <v>1813</v>
      </c>
      <c r="G973" s="143">
        <v>2.1800000000000002</v>
      </c>
      <c r="H973" s="137"/>
      <c r="I973" s="8">
        <v>2.62</v>
      </c>
      <c r="J973" s="143">
        <v>0.01</v>
      </c>
      <c r="K973" s="137"/>
      <c r="L973" s="137"/>
      <c r="M973" s="137"/>
      <c r="N973" s="137"/>
      <c r="O973" s="137"/>
      <c r="P973" s="100">
        <v>2.63</v>
      </c>
      <c r="Q973" s="101"/>
      <c r="R973" s="101"/>
      <c r="S973" s="101"/>
      <c r="T973" s="101"/>
      <c r="U973" s="101"/>
    </row>
    <row r="974" spans="1:21" s="1" customFormat="1" ht="17.25" hidden="1" customHeight="1" x14ac:dyDescent="0.25">
      <c r="A974" s="134" t="s">
        <v>610</v>
      </c>
      <c r="B974" s="135"/>
      <c r="C974" s="103" t="s">
        <v>1343</v>
      </c>
      <c r="D974" s="104"/>
      <c r="E974" s="104"/>
      <c r="F974" s="11" t="s">
        <v>1813</v>
      </c>
      <c r="G974" s="143">
        <v>0.7</v>
      </c>
      <c r="H974" s="137"/>
      <c r="I974" s="8">
        <v>0.84</v>
      </c>
      <c r="J974" s="143">
        <v>0.01</v>
      </c>
      <c r="K974" s="137"/>
      <c r="L974" s="137"/>
      <c r="M974" s="137"/>
      <c r="N974" s="137"/>
      <c r="O974" s="137"/>
      <c r="P974" s="100">
        <v>0.85</v>
      </c>
      <c r="Q974" s="101"/>
      <c r="R974" s="101"/>
      <c r="S974" s="101"/>
      <c r="T974" s="101"/>
      <c r="U974" s="101"/>
    </row>
    <row r="975" spans="1:21" s="1" customFormat="1" ht="18.75" hidden="1" customHeight="1" x14ac:dyDescent="0.25">
      <c r="A975" s="134" t="s">
        <v>611</v>
      </c>
      <c r="B975" s="135"/>
      <c r="C975" s="103" t="s">
        <v>1344</v>
      </c>
      <c r="D975" s="104"/>
      <c r="E975" s="104"/>
      <c r="F975" s="11" t="s">
        <v>1813</v>
      </c>
      <c r="G975" s="143">
        <v>0.12</v>
      </c>
      <c r="H975" s="137"/>
      <c r="I975" s="8">
        <v>0.14000000000000001</v>
      </c>
      <c r="J975" s="143">
        <v>0.01</v>
      </c>
      <c r="K975" s="137"/>
      <c r="L975" s="137"/>
      <c r="M975" s="137"/>
      <c r="N975" s="137"/>
      <c r="O975" s="137"/>
      <c r="P975" s="100">
        <v>0.15</v>
      </c>
      <c r="Q975" s="101"/>
      <c r="R975" s="101"/>
      <c r="S975" s="101"/>
      <c r="T975" s="101"/>
      <c r="U975" s="101"/>
    </row>
    <row r="976" spans="1:21" s="1" customFormat="1" ht="16.5" hidden="1" customHeight="1" x14ac:dyDescent="0.25">
      <c r="A976" s="134" t="s">
        <v>612</v>
      </c>
      <c r="B976" s="135"/>
      <c r="C976" s="103" t="s">
        <v>1345</v>
      </c>
      <c r="D976" s="104"/>
      <c r="E976" s="104"/>
      <c r="F976" s="11" t="s">
        <v>1813</v>
      </c>
      <c r="G976" s="143">
        <v>7.0000000000000007E-2</v>
      </c>
      <c r="H976" s="137"/>
      <c r="I976" s="8">
        <v>0.08</v>
      </c>
      <c r="J976" s="143">
        <v>0.02</v>
      </c>
      <c r="K976" s="137"/>
      <c r="L976" s="137"/>
      <c r="M976" s="137"/>
      <c r="N976" s="137"/>
      <c r="O976" s="137"/>
      <c r="P976" s="100">
        <v>0.1</v>
      </c>
      <c r="Q976" s="101"/>
      <c r="R976" s="101"/>
      <c r="S976" s="101"/>
      <c r="T976" s="101"/>
      <c r="U976" s="101"/>
    </row>
    <row r="977" spans="1:21" s="1" customFormat="1" ht="15.75" hidden="1" customHeight="1" x14ac:dyDescent="0.25">
      <c r="A977" s="186" t="s">
        <v>613</v>
      </c>
      <c r="B977" s="187"/>
      <c r="C977" s="187"/>
      <c r="D977" s="187"/>
      <c r="E977" s="187"/>
      <c r="F977" s="187"/>
      <c r="G977" s="187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</row>
    <row r="978" spans="1:21" s="1" customFormat="1" ht="26.25" hidden="1" customHeight="1" x14ac:dyDescent="0.25">
      <c r="A978" s="165">
        <v>1</v>
      </c>
      <c r="B978" s="166"/>
      <c r="C978" s="163" t="s">
        <v>1346</v>
      </c>
      <c r="D978" s="164"/>
      <c r="E978" s="164"/>
      <c r="F978" s="7" t="s">
        <v>1860</v>
      </c>
      <c r="G978" s="143">
        <v>1.56</v>
      </c>
      <c r="H978" s="137"/>
      <c r="I978" s="8">
        <v>1.56</v>
      </c>
      <c r="J978" s="143">
        <v>0.1</v>
      </c>
      <c r="K978" s="137"/>
      <c r="L978" s="137"/>
      <c r="M978" s="137"/>
      <c r="N978" s="137"/>
      <c r="O978" s="137"/>
      <c r="P978" s="100">
        <v>1.66</v>
      </c>
      <c r="Q978" s="101"/>
      <c r="R978" s="101"/>
      <c r="S978" s="101"/>
      <c r="T978" s="101"/>
      <c r="U978" s="101"/>
    </row>
    <row r="979" spans="1:21" s="1" customFormat="1" ht="21.75" hidden="1" customHeight="1" x14ac:dyDescent="0.25">
      <c r="A979" s="165">
        <v>2</v>
      </c>
      <c r="B979" s="166"/>
      <c r="C979" s="163" t="s">
        <v>1347</v>
      </c>
      <c r="D979" s="164"/>
      <c r="E979" s="164"/>
      <c r="F979" s="7" t="s">
        <v>1860</v>
      </c>
      <c r="G979" s="143">
        <v>4.1399999999999997</v>
      </c>
      <c r="H979" s="137"/>
      <c r="I979" s="8">
        <v>4.1399999999999997</v>
      </c>
      <c r="J979" s="143">
        <v>0.22</v>
      </c>
      <c r="K979" s="137"/>
      <c r="L979" s="137"/>
      <c r="M979" s="137"/>
      <c r="N979" s="137"/>
      <c r="O979" s="137"/>
      <c r="P979" s="100">
        <v>4.3600000000000003</v>
      </c>
      <c r="Q979" s="101"/>
      <c r="R979" s="101"/>
      <c r="S979" s="101"/>
      <c r="T979" s="101"/>
      <c r="U979" s="101"/>
    </row>
    <row r="980" spans="1:21" s="1" customFormat="1" ht="22.5" hidden="1" customHeight="1" x14ac:dyDescent="0.25">
      <c r="A980" s="165">
        <v>3</v>
      </c>
      <c r="B980" s="166"/>
      <c r="C980" s="163" t="s">
        <v>1342</v>
      </c>
      <c r="D980" s="164"/>
      <c r="E980" s="164"/>
      <c r="F980" s="7" t="s">
        <v>1860</v>
      </c>
      <c r="G980" s="143">
        <v>6.52</v>
      </c>
      <c r="H980" s="137"/>
      <c r="I980" s="8">
        <v>6.52</v>
      </c>
      <c r="J980" s="143">
        <v>0.06</v>
      </c>
      <c r="K980" s="137"/>
      <c r="L980" s="137"/>
      <c r="M980" s="137"/>
      <c r="N980" s="137"/>
      <c r="O980" s="137"/>
      <c r="P980" s="100">
        <v>6.58</v>
      </c>
      <c r="Q980" s="101"/>
      <c r="R980" s="101"/>
      <c r="S980" s="101"/>
      <c r="T980" s="101"/>
      <c r="U980" s="101"/>
    </row>
    <row r="981" spans="1:21" s="1" customFormat="1" ht="21" hidden="1" customHeight="1" x14ac:dyDescent="0.25">
      <c r="A981" s="165">
        <v>4</v>
      </c>
      <c r="B981" s="166"/>
      <c r="C981" s="163" t="s">
        <v>1348</v>
      </c>
      <c r="D981" s="164"/>
      <c r="E981" s="164"/>
      <c r="F981" s="7" t="s">
        <v>1860</v>
      </c>
      <c r="G981" s="143">
        <v>3.88</v>
      </c>
      <c r="H981" s="137"/>
      <c r="I981" s="8">
        <v>3.88</v>
      </c>
      <c r="J981" s="143">
        <v>0.94</v>
      </c>
      <c r="K981" s="137"/>
      <c r="L981" s="137"/>
      <c r="M981" s="137"/>
      <c r="N981" s="137"/>
      <c r="O981" s="137"/>
      <c r="P981" s="100">
        <v>4.82</v>
      </c>
      <c r="Q981" s="101"/>
      <c r="R981" s="101"/>
      <c r="S981" s="101"/>
      <c r="T981" s="101"/>
      <c r="U981" s="101"/>
    </row>
    <row r="982" spans="1:21" s="1" customFormat="1" ht="18" hidden="1" customHeight="1" x14ac:dyDescent="0.25">
      <c r="A982" s="186" t="s">
        <v>614</v>
      </c>
      <c r="B982" s="187"/>
      <c r="C982" s="187"/>
      <c r="D982" s="187"/>
      <c r="E982" s="187"/>
      <c r="F982" s="187"/>
      <c r="G982" s="187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</row>
    <row r="983" spans="1:21" s="1" customFormat="1" ht="48.75" hidden="1" customHeight="1" x14ac:dyDescent="0.25">
      <c r="A983" s="165">
        <v>1</v>
      </c>
      <c r="B983" s="166"/>
      <c r="C983" s="129" t="s">
        <v>1349</v>
      </c>
      <c r="D983" s="130"/>
      <c r="E983" s="130"/>
      <c r="F983" s="4"/>
      <c r="G983" s="136"/>
      <c r="H983" s="136"/>
      <c r="I983" s="5"/>
      <c r="J983" s="136"/>
      <c r="K983" s="136"/>
      <c r="L983" s="136"/>
      <c r="M983" s="136"/>
      <c r="N983" s="136"/>
      <c r="O983" s="136"/>
      <c r="P983" s="126"/>
      <c r="Q983" s="126"/>
      <c r="R983" s="126"/>
      <c r="S983" s="126"/>
      <c r="T983" s="126"/>
      <c r="U983" s="126"/>
    </row>
    <row r="984" spans="1:21" s="1" customFormat="1" ht="21" hidden="1" customHeight="1" x14ac:dyDescent="0.25">
      <c r="A984" s="124" t="s">
        <v>53</v>
      </c>
      <c r="B984" s="125"/>
      <c r="C984" s="105" t="s">
        <v>1350</v>
      </c>
      <c r="D984" s="106"/>
      <c r="E984" s="106"/>
      <c r="F984" s="9"/>
      <c r="G984" s="137"/>
      <c r="H984" s="137"/>
      <c r="I984" s="10"/>
      <c r="J984" s="137"/>
      <c r="K984" s="137"/>
      <c r="L984" s="137"/>
      <c r="M984" s="137"/>
      <c r="N984" s="137"/>
      <c r="O984" s="137"/>
      <c r="P984" s="101"/>
      <c r="Q984" s="101"/>
      <c r="R984" s="101"/>
      <c r="S984" s="101"/>
      <c r="T984" s="101"/>
      <c r="U984" s="101"/>
    </row>
    <row r="985" spans="1:21" s="1" customFormat="1" ht="26.25" hidden="1" customHeight="1" x14ac:dyDescent="0.25">
      <c r="A985" s="134" t="s">
        <v>136</v>
      </c>
      <c r="B985" s="135"/>
      <c r="C985" s="103" t="s">
        <v>1351</v>
      </c>
      <c r="D985" s="104"/>
      <c r="E985" s="104"/>
      <c r="F985" s="11" t="s">
        <v>1860</v>
      </c>
      <c r="G985" s="143">
        <v>5.05</v>
      </c>
      <c r="H985" s="137"/>
      <c r="I985" s="8">
        <v>5.05</v>
      </c>
      <c r="J985" s="143">
        <v>0.85</v>
      </c>
      <c r="K985" s="137"/>
      <c r="L985" s="137"/>
      <c r="M985" s="137"/>
      <c r="N985" s="137"/>
      <c r="O985" s="137"/>
      <c r="P985" s="100">
        <v>5.9</v>
      </c>
      <c r="Q985" s="101"/>
      <c r="R985" s="101"/>
      <c r="S985" s="101"/>
      <c r="T985" s="101"/>
      <c r="U985" s="101"/>
    </row>
    <row r="986" spans="1:21" s="1" customFormat="1" ht="40.5" hidden="1" customHeight="1" x14ac:dyDescent="0.25">
      <c r="A986" s="134" t="s">
        <v>144</v>
      </c>
      <c r="B986" s="135"/>
      <c r="C986" s="103" t="s">
        <v>1352</v>
      </c>
      <c r="D986" s="104"/>
      <c r="E986" s="104"/>
      <c r="F986" s="11" t="s">
        <v>1860</v>
      </c>
      <c r="G986" s="143">
        <v>2.5299999999999998</v>
      </c>
      <c r="H986" s="137"/>
      <c r="I986" s="8">
        <v>2.5299999999999998</v>
      </c>
      <c r="J986" s="143">
        <v>0.85</v>
      </c>
      <c r="K986" s="137"/>
      <c r="L986" s="137"/>
      <c r="M986" s="137"/>
      <c r="N986" s="137"/>
      <c r="O986" s="137"/>
      <c r="P986" s="100">
        <v>3.38</v>
      </c>
      <c r="Q986" s="101"/>
      <c r="R986" s="101"/>
      <c r="S986" s="101"/>
      <c r="T986" s="101"/>
      <c r="U986" s="101"/>
    </row>
    <row r="987" spans="1:21" s="1" customFormat="1" ht="27" hidden="1" customHeight="1" x14ac:dyDescent="0.25">
      <c r="A987" s="134" t="s">
        <v>147</v>
      </c>
      <c r="B987" s="135"/>
      <c r="C987" s="103" t="s">
        <v>1353</v>
      </c>
      <c r="D987" s="104"/>
      <c r="E987" s="104"/>
      <c r="F987" s="11" t="s">
        <v>1860</v>
      </c>
      <c r="G987" s="143">
        <v>3.79</v>
      </c>
      <c r="H987" s="137"/>
      <c r="I987" s="8">
        <v>3.79</v>
      </c>
      <c r="J987" s="143">
        <v>1.61</v>
      </c>
      <c r="K987" s="137"/>
      <c r="L987" s="137"/>
      <c r="M987" s="137"/>
      <c r="N987" s="137"/>
      <c r="O987" s="137"/>
      <c r="P987" s="100">
        <v>5.4</v>
      </c>
      <c r="Q987" s="101"/>
      <c r="R987" s="101"/>
      <c r="S987" s="101"/>
      <c r="T987" s="101"/>
      <c r="U987" s="101"/>
    </row>
    <row r="988" spans="1:21" s="1" customFormat="1" ht="22.5" hidden="1" customHeight="1" x14ac:dyDescent="0.25">
      <c r="A988" s="134" t="s">
        <v>150</v>
      </c>
      <c r="B988" s="135"/>
      <c r="C988" s="103" t="s">
        <v>1354</v>
      </c>
      <c r="D988" s="104"/>
      <c r="E988" s="104"/>
      <c r="F988" s="11" t="s">
        <v>1860</v>
      </c>
      <c r="G988" s="143">
        <v>7.58</v>
      </c>
      <c r="H988" s="137"/>
      <c r="I988" s="8">
        <v>7.58</v>
      </c>
      <c r="J988" s="143">
        <v>1.61</v>
      </c>
      <c r="K988" s="137"/>
      <c r="L988" s="137"/>
      <c r="M988" s="137"/>
      <c r="N988" s="137"/>
      <c r="O988" s="137"/>
      <c r="P988" s="100">
        <v>9.19</v>
      </c>
      <c r="Q988" s="101"/>
      <c r="R988" s="101"/>
      <c r="S988" s="101"/>
      <c r="T988" s="101"/>
      <c r="U988" s="101"/>
    </row>
    <row r="989" spans="1:21" s="1" customFormat="1" ht="21" hidden="1" customHeight="1" x14ac:dyDescent="0.25">
      <c r="A989" s="134" t="s">
        <v>615</v>
      </c>
      <c r="B989" s="135"/>
      <c r="C989" s="103" t="s">
        <v>1355</v>
      </c>
      <c r="D989" s="104"/>
      <c r="E989" s="104"/>
      <c r="F989" s="11" t="s">
        <v>1860</v>
      </c>
      <c r="G989" s="143">
        <v>2.71</v>
      </c>
      <c r="H989" s="137"/>
      <c r="I989" s="8">
        <v>2.71</v>
      </c>
      <c r="J989" s="143">
        <v>0.87</v>
      </c>
      <c r="K989" s="137"/>
      <c r="L989" s="137"/>
      <c r="M989" s="137"/>
      <c r="N989" s="137"/>
      <c r="O989" s="137"/>
      <c r="P989" s="100">
        <v>3.58</v>
      </c>
      <c r="Q989" s="101"/>
      <c r="R989" s="101"/>
      <c r="S989" s="101"/>
      <c r="T989" s="101"/>
      <c r="U989" s="101"/>
    </row>
    <row r="990" spans="1:21" s="1" customFormat="1" ht="21" hidden="1" customHeight="1" x14ac:dyDescent="0.25">
      <c r="A990" s="134" t="s">
        <v>616</v>
      </c>
      <c r="B990" s="135"/>
      <c r="C990" s="103" t="s">
        <v>1356</v>
      </c>
      <c r="D990" s="104"/>
      <c r="E990" s="104"/>
      <c r="F990" s="11" t="s">
        <v>1860</v>
      </c>
      <c r="G990" s="143">
        <v>6.32</v>
      </c>
      <c r="H990" s="137"/>
      <c r="I990" s="8">
        <v>6.32</v>
      </c>
      <c r="J990" s="143">
        <v>1.61</v>
      </c>
      <c r="K990" s="137"/>
      <c r="L990" s="137"/>
      <c r="M990" s="137"/>
      <c r="N990" s="137"/>
      <c r="O990" s="137"/>
      <c r="P990" s="100">
        <v>7.93</v>
      </c>
      <c r="Q990" s="101"/>
      <c r="R990" s="101"/>
      <c r="S990" s="101"/>
      <c r="T990" s="101"/>
      <c r="U990" s="101"/>
    </row>
    <row r="991" spans="1:21" s="1" customFormat="1" ht="21" hidden="1" customHeight="1" x14ac:dyDescent="0.25">
      <c r="A991" s="134" t="s">
        <v>617</v>
      </c>
      <c r="B991" s="135"/>
      <c r="C991" s="103" t="s">
        <v>1357</v>
      </c>
      <c r="D991" s="104"/>
      <c r="E991" s="104"/>
      <c r="F991" s="11" t="s">
        <v>1860</v>
      </c>
      <c r="G991" s="143">
        <v>3.79</v>
      </c>
      <c r="H991" s="137"/>
      <c r="I991" s="8">
        <v>3.79</v>
      </c>
      <c r="J991" s="143">
        <v>0.87</v>
      </c>
      <c r="K991" s="137"/>
      <c r="L991" s="137"/>
      <c r="M991" s="137"/>
      <c r="N991" s="137"/>
      <c r="O991" s="137"/>
      <c r="P991" s="100">
        <v>4.66</v>
      </c>
      <c r="Q991" s="101"/>
      <c r="R991" s="101"/>
      <c r="S991" s="101"/>
      <c r="T991" s="101"/>
      <c r="U991" s="101"/>
    </row>
    <row r="992" spans="1:21" s="1" customFormat="1" ht="21" hidden="1" customHeight="1" x14ac:dyDescent="0.25">
      <c r="A992" s="134" t="s">
        <v>618</v>
      </c>
      <c r="B992" s="135"/>
      <c r="C992" s="103" t="s">
        <v>1358</v>
      </c>
      <c r="D992" s="104"/>
      <c r="E992" s="104"/>
      <c r="F992" s="11" t="s">
        <v>1860</v>
      </c>
      <c r="G992" s="143">
        <v>5.05</v>
      </c>
      <c r="H992" s="137"/>
      <c r="I992" s="8">
        <v>5.05</v>
      </c>
      <c r="J992" s="143">
        <v>2.0299999999999998</v>
      </c>
      <c r="K992" s="137"/>
      <c r="L992" s="137"/>
      <c r="M992" s="137"/>
      <c r="N992" s="137"/>
      <c r="O992" s="137"/>
      <c r="P992" s="100">
        <v>7.08</v>
      </c>
      <c r="Q992" s="101"/>
      <c r="R992" s="101"/>
      <c r="S992" s="101"/>
      <c r="T992" s="101"/>
      <c r="U992" s="101"/>
    </row>
    <row r="993" spans="1:21" s="1" customFormat="1" ht="25.5" hidden="1" customHeight="1" x14ac:dyDescent="0.25">
      <c r="A993" s="134" t="s">
        <v>619</v>
      </c>
      <c r="B993" s="135"/>
      <c r="C993" s="103" t="s">
        <v>1359</v>
      </c>
      <c r="D993" s="104"/>
      <c r="E993" s="104"/>
      <c r="F993" s="11" t="s">
        <v>1860</v>
      </c>
      <c r="G993" s="143">
        <v>5.05</v>
      </c>
      <c r="H993" s="137"/>
      <c r="I993" s="8">
        <v>5.05</v>
      </c>
      <c r="J993" s="137"/>
      <c r="K993" s="137"/>
      <c r="L993" s="137"/>
      <c r="M993" s="137"/>
      <c r="N993" s="137"/>
      <c r="O993" s="137"/>
      <c r="P993" s="100">
        <v>5.05</v>
      </c>
      <c r="Q993" s="101"/>
      <c r="R993" s="101"/>
      <c r="S993" s="101"/>
      <c r="T993" s="101"/>
      <c r="U993" s="101"/>
    </row>
    <row r="994" spans="1:21" s="1" customFormat="1" ht="16.5" hidden="1" customHeight="1" x14ac:dyDescent="0.25">
      <c r="A994" s="124" t="s">
        <v>54</v>
      </c>
      <c r="B994" s="125"/>
      <c r="C994" s="105" t="s">
        <v>1360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42" hidden="1" customHeight="1" x14ac:dyDescent="0.25">
      <c r="A995" s="134" t="s">
        <v>153</v>
      </c>
      <c r="B995" s="135"/>
      <c r="C995" s="103" t="s">
        <v>1361</v>
      </c>
      <c r="D995" s="104"/>
      <c r="E995" s="104"/>
      <c r="F995" s="11" t="s">
        <v>1860</v>
      </c>
      <c r="G995" s="143">
        <v>5.27</v>
      </c>
      <c r="H995" s="137"/>
      <c r="I995" s="8">
        <v>5.27</v>
      </c>
      <c r="J995" s="143">
        <v>0.51</v>
      </c>
      <c r="K995" s="137"/>
      <c r="L995" s="137"/>
      <c r="M995" s="137"/>
      <c r="N995" s="137"/>
      <c r="O995" s="137"/>
      <c r="P995" s="100">
        <v>5.78</v>
      </c>
      <c r="Q995" s="101"/>
      <c r="R995" s="101"/>
      <c r="S995" s="101"/>
      <c r="T995" s="101"/>
      <c r="U995" s="101"/>
    </row>
    <row r="996" spans="1:21" s="1" customFormat="1" ht="21" hidden="1" customHeight="1" x14ac:dyDescent="0.25">
      <c r="A996" s="134" t="s">
        <v>432</v>
      </c>
      <c r="B996" s="135"/>
      <c r="C996" s="103" t="s">
        <v>1879</v>
      </c>
      <c r="D996" s="104"/>
      <c r="E996" s="104"/>
      <c r="F996" s="11" t="s">
        <v>1860</v>
      </c>
      <c r="G996" s="143">
        <v>6.59</v>
      </c>
      <c r="H996" s="137"/>
      <c r="I996" s="8">
        <v>6.59</v>
      </c>
      <c r="J996" s="143">
        <v>2.0299999999999998</v>
      </c>
      <c r="K996" s="137"/>
      <c r="L996" s="137"/>
      <c r="M996" s="137"/>
      <c r="N996" s="137"/>
      <c r="O996" s="137"/>
      <c r="P996" s="100">
        <v>8.6199999999999992</v>
      </c>
      <c r="Q996" s="101"/>
      <c r="R996" s="101"/>
      <c r="S996" s="101"/>
      <c r="T996" s="101"/>
      <c r="U996" s="101"/>
    </row>
    <row r="997" spans="1:21" s="1" customFormat="1" ht="21" hidden="1" customHeight="1" x14ac:dyDescent="0.25">
      <c r="A997" s="134" t="s">
        <v>620</v>
      </c>
      <c r="B997" s="135"/>
      <c r="C997" s="103" t="s">
        <v>1880</v>
      </c>
      <c r="D997" s="104"/>
      <c r="E997" s="104"/>
      <c r="F997" s="11" t="s">
        <v>1860</v>
      </c>
      <c r="G997" s="143">
        <v>5.27</v>
      </c>
      <c r="H997" s="137"/>
      <c r="I997" s="8">
        <v>5.27</v>
      </c>
      <c r="J997" s="143">
        <v>2.0299999999999998</v>
      </c>
      <c r="K997" s="137"/>
      <c r="L997" s="137"/>
      <c r="M997" s="137"/>
      <c r="N997" s="137"/>
      <c r="O997" s="137"/>
      <c r="P997" s="100">
        <v>7.3</v>
      </c>
      <c r="Q997" s="101"/>
      <c r="R997" s="101"/>
      <c r="S997" s="101"/>
      <c r="T997" s="101"/>
      <c r="U997" s="101"/>
    </row>
    <row r="998" spans="1:21" s="1" customFormat="1" ht="21" hidden="1" customHeight="1" x14ac:dyDescent="0.25">
      <c r="A998" s="134" t="s">
        <v>621</v>
      </c>
      <c r="B998" s="135"/>
      <c r="C998" s="103" t="s">
        <v>1881</v>
      </c>
      <c r="D998" s="104"/>
      <c r="E998" s="104"/>
      <c r="F998" s="11" t="s">
        <v>1860</v>
      </c>
      <c r="G998" s="143">
        <v>5.27</v>
      </c>
      <c r="H998" s="137"/>
      <c r="I998" s="8">
        <v>5.27</v>
      </c>
      <c r="J998" s="143">
        <v>2.0299999999999998</v>
      </c>
      <c r="K998" s="137"/>
      <c r="L998" s="137"/>
      <c r="M998" s="137"/>
      <c r="N998" s="137"/>
      <c r="O998" s="137"/>
      <c r="P998" s="100">
        <v>7.3</v>
      </c>
      <c r="Q998" s="101"/>
      <c r="R998" s="101"/>
      <c r="S998" s="101"/>
      <c r="T998" s="101"/>
      <c r="U998" s="101"/>
    </row>
    <row r="999" spans="1:21" s="1" customFormat="1" ht="18" hidden="1" customHeight="1" x14ac:dyDescent="0.25">
      <c r="A999" s="186" t="s">
        <v>622</v>
      </c>
      <c r="B999" s="187"/>
      <c r="C999" s="187"/>
      <c r="D999" s="187"/>
      <c r="E999" s="187"/>
      <c r="F999" s="187"/>
      <c r="G999" s="187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</row>
    <row r="1000" spans="1:21" s="1" customFormat="1" ht="36.75" hidden="1" customHeight="1" x14ac:dyDescent="0.25">
      <c r="A1000" s="165">
        <v>1</v>
      </c>
      <c r="B1000" s="166"/>
      <c r="C1000" s="129" t="s">
        <v>1362</v>
      </c>
      <c r="D1000" s="130"/>
      <c r="E1000" s="130"/>
      <c r="F1000" s="4"/>
      <c r="G1000" s="136"/>
      <c r="H1000" s="136"/>
      <c r="I1000" s="5"/>
      <c r="J1000" s="136"/>
      <c r="K1000" s="136"/>
      <c r="L1000" s="136"/>
      <c r="M1000" s="136"/>
      <c r="N1000" s="136"/>
      <c r="O1000" s="136"/>
      <c r="P1000" s="126"/>
      <c r="Q1000" s="126"/>
      <c r="R1000" s="126"/>
      <c r="S1000" s="126"/>
      <c r="T1000" s="126"/>
      <c r="U1000" s="126"/>
    </row>
    <row r="1001" spans="1:21" s="1" customFormat="1" ht="21" hidden="1" customHeight="1" x14ac:dyDescent="0.25">
      <c r="A1001" s="134" t="s">
        <v>53</v>
      </c>
      <c r="B1001" s="135"/>
      <c r="C1001" s="103" t="s">
        <v>1363</v>
      </c>
      <c r="D1001" s="104"/>
      <c r="E1001" s="104"/>
      <c r="F1001" s="11" t="s">
        <v>1824</v>
      </c>
      <c r="G1001" s="143">
        <v>4.96</v>
      </c>
      <c r="H1001" s="137"/>
      <c r="I1001" s="8">
        <v>5.96</v>
      </c>
      <c r="J1001" s="137"/>
      <c r="K1001" s="137"/>
      <c r="L1001" s="137"/>
      <c r="M1001" s="137"/>
      <c r="N1001" s="137"/>
      <c r="O1001" s="137"/>
      <c r="P1001" s="100">
        <v>5.96</v>
      </c>
      <c r="Q1001" s="101"/>
      <c r="R1001" s="101"/>
      <c r="S1001" s="101"/>
      <c r="T1001" s="101"/>
      <c r="U1001" s="101"/>
    </row>
    <row r="1002" spans="1:21" s="1" customFormat="1" ht="25.5" hidden="1" customHeight="1" x14ac:dyDescent="0.25">
      <c r="A1002" s="134" t="s">
        <v>54</v>
      </c>
      <c r="B1002" s="135"/>
      <c r="C1002" s="103" t="s">
        <v>1364</v>
      </c>
      <c r="D1002" s="104"/>
      <c r="E1002" s="104"/>
      <c r="F1002" s="11" t="s">
        <v>1824</v>
      </c>
      <c r="G1002" s="143">
        <v>4.46</v>
      </c>
      <c r="H1002" s="137"/>
      <c r="I1002" s="8">
        <v>5.35</v>
      </c>
      <c r="J1002" s="137"/>
      <c r="K1002" s="137"/>
      <c r="L1002" s="137"/>
      <c r="M1002" s="137"/>
      <c r="N1002" s="137"/>
      <c r="O1002" s="137"/>
      <c r="P1002" s="100">
        <v>5.35</v>
      </c>
      <c r="Q1002" s="101"/>
      <c r="R1002" s="101"/>
      <c r="S1002" s="101"/>
      <c r="T1002" s="101"/>
      <c r="U1002" s="101"/>
    </row>
    <row r="1003" spans="1:21" s="1" customFormat="1" ht="27.75" hidden="1" customHeight="1" x14ac:dyDescent="0.25">
      <c r="A1003" s="134" t="s">
        <v>55</v>
      </c>
      <c r="B1003" s="135"/>
      <c r="C1003" s="103" t="s">
        <v>1365</v>
      </c>
      <c r="D1003" s="104"/>
      <c r="E1003" s="104"/>
      <c r="F1003" s="11" t="s">
        <v>1824</v>
      </c>
      <c r="G1003" s="143">
        <v>11.1</v>
      </c>
      <c r="H1003" s="137"/>
      <c r="I1003" s="8">
        <v>13.32</v>
      </c>
      <c r="J1003" s="137"/>
      <c r="K1003" s="137"/>
      <c r="L1003" s="137"/>
      <c r="M1003" s="137"/>
      <c r="N1003" s="137"/>
      <c r="O1003" s="137"/>
      <c r="P1003" s="100">
        <v>13.32</v>
      </c>
      <c r="Q1003" s="101"/>
      <c r="R1003" s="101"/>
      <c r="S1003" s="101"/>
      <c r="T1003" s="101"/>
      <c r="U1003" s="101"/>
    </row>
    <row r="1004" spans="1:21" s="1" customFormat="1" ht="19.5" hidden="1" customHeight="1" x14ac:dyDescent="0.25">
      <c r="A1004" s="186" t="s">
        <v>623</v>
      </c>
      <c r="B1004" s="187"/>
      <c r="C1004" s="187"/>
      <c r="D1004" s="187"/>
      <c r="E1004" s="187"/>
      <c r="F1004" s="187"/>
      <c r="G1004" s="187"/>
      <c r="H1004" s="187"/>
      <c r="I1004" s="187"/>
      <c r="J1004" s="187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</row>
    <row r="1005" spans="1:21" s="1" customFormat="1" ht="27" hidden="1" customHeight="1" x14ac:dyDescent="0.25">
      <c r="A1005" s="127">
        <v>1</v>
      </c>
      <c r="B1005" s="128"/>
      <c r="C1005" s="129" t="s">
        <v>1366</v>
      </c>
      <c r="D1005" s="130"/>
      <c r="E1005" s="130"/>
      <c r="F1005" s="4"/>
      <c r="G1005" s="136"/>
      <c r="H1005" s="136"/>
      <c r="I1005" s="5"/>
      <c r="J1005" s="136"/>
      <c r="K1005" s="136"/>
      <c r="L1005" s="136"/>
      <c r="M1005" s="136"/>
      <c r="N1005" s="136"/>
      <c r="O1005" s="136"/>
      <c r="P1005" s="126"/>
      <c r="Q1005" s="126"/>
      <c r="R1005" s="126"/>
      <c r="S1005" s="126"/>
      <c r="T1005" s="126"/>
      <c r="U1005" s="126"/>
    </row>
    <row r="1006" spans="1:21" s="1" customFormat="1" ht="21" hidden="1" customHeight="1" x14ac:dyDescent="0.25">
      <c r="A1006" s="124" t="s">
        <v>53</v>
      </c>
      <c r="B1006" s="125"/>
      <c r="C1006" s="105" t="s">
        <v>1367</v>
      </c>
      <c r="D1006" s="106"/>
      <c r="E1006" s="106"/>
      <c r="F1006" s="9"/>
      <c r="G1006" s="137"/>
      <c r="H1006" s="137"/>
      <c r="I1006" s="10"/>
      <c r="J1006" s="137"/>
      <c r="K1006" s="137"/>
      <c r="L1006" s="137"/>
      <c r="M1006" s="137"/>
      <c r="N1006" s="137"/>
      <c r="O1006" s="137"/>
      <c r="P1006" s="101"/>
      <c r="Q1006" s="101"/>
      <c r="R1006" s="101"/>
      <c r="S1006" s="101"/>
      <c r="T1006" s="101"/>
      <c r="U1006" s="101"/>
    </row>
    <row r="1007" spans="1:21" s="1" customFormat="1" ht="54.75" hidden="1" customHeight="1" x14ac:dyDescent="0.25">
      <c r="A1007" s="134" t="s">
        <v>136</v>
      </c>
      <c r="B1007" s="135"/>
      <c r="C1007" s="103" t="s">
        <v>1368</v>
      </c>
      <c r="D1007" s="104"/>
      <c r="E1007" s="104"/>
      <c r="F1007" s="11" t="s">
        <v>1820</v>
      </c>
      <c r="G1007" s="143">
        <v>4.8</v>
      </c>
      <c r="H1007" s="137"/>
      <c r="I1007" s="8">
        <v>5.75</v>
      </c>
      <c r="J1007" s="137"/>
      <c r="K1007" s="137"/>
      <c r="L1007" s="137"/>
      <c r="M1007" s="137"/>
      <c r="N1007" s="137"/>
      <c r="O1007" s="137"/>
      <c r="P1007" s="100">
        <v>5.75</v>
      </c>
      <c r="Q1007" s="101"/>
      <c r="R1007" s="101"/>
      <c r="S1007" s="101"/>
      <c r="T1007" s="101"/>
      <c r="U1007" s="101"/>
    </row>
    <row r="1008" spans="1:21" s="1" customFormat="1" ht="50.25" hidden="1" customHeight="1" x14ac:dyDescent="0.25">
      <c r="A1008" s="134" t="s">
        <v>144</v>
      </c>
      <c r="B1008" s="135"/>
      <c r="C1008" s="103" t="s">
        <v>1369</v>
      </c>
      <c r="D1008" s="104"/>
      <c r="E1008" s="104"/>
      <c r="F1008" s="11" t="s">
        <v>1820</v>
      </c>
      <c r="G1008" s="143">
        <v>4.9000000000000004</v>
      </c>
      <c r="H1008" s="137"/>
      <c r="I1008" s="8">
        <v>5.88</v>
      </c>
      <c r="J1008" s="137"/>
      <c r="K1008" s="137"/>
      <c r="L1008" s="137"/>
      <c r="M1008" s="137"/>
      <c r="N1008" s="137"/>
      <c r="O1008" s="137"/>
      <c r="P1008" s="100">
        <v>5.88</v>
      </c>
      <c r="Q1008" s="101"/>
      <c r="R1008" s="101"/>
      <c r="S1008" s="101"/>
      <c r="T1008" s="101"/>
      <c r="U1008" s="101"/>
    </row>
    <row r="1009" spans="1:21" s="1" customFormat="1" ht="51" hidden="1" customHeight="1" x14ac:dyDescent="0.25">
      <c r="A1009" s="134" t="s">
        <v>147</v>
      </c>
      <c r="B1009" s="135"/>
      <c r="C1009" s="103" t="s">
        <v>1370</v>
      </c>
      <c r="D1009" s="104"/>
      <c r="E1009" s="104"/>
      <c r="F1009" s="11" t="s">
        <v>1820</v>
      </c>
      <c r="G1009" s="143">
        <v>5.13</v>
      </c>
      <c r="H1009" s="137"/>
      <c r="I1009" s="8">
        <v>6.16</v>
      </c>
      <c r="J1009" s="137"/>
      <c r="K1009" s="137"/>
      <c r="L1009" s="137"/>
      <c r="M1009" s="137"/>
      <c r="N1009" s="137"/>
      <c r="O1009" s="137"/>
      <c r="P1009" s="100">
        <v>6.16</v>
      </c>
      <c r="Q1009" s="101"/>
      <c r="R1009" s="101"/>
      <c r="S1009" s="101"/>
      <c r="T1009" s="101"/>
      <c r="U1009" s="101"/>
    </row>
    <row r="1010" spans="1:21" s="1" customFormat="1" ht="51.75" hidden="1" customHeight="1" x14ac:dyDescent="0.25">
      <c r="A1010" s="134" t="s">
        <v>150</v>
      </c>
      <c r="B1010" s="135"/>
      <c r="C1010" s="103" t="s">
        <v>1371</v>
      </c>
      <c r="D1010" s="104"/>
      <c r="E1010" s="104"/>
      <c r="F1010" s="11" t="s">
        <v>1820</v>
      </c>
      <c r="G1010" s="143">
        <v>4.95</v>
      </c>
      <c r="H1010" s="137"/>
      <c r="I1010" s="8">
        <v>5.94</v>
      </c>
      <c r="J1010" s="137"/>
      <c r="K1010" s="137"/>
      <c r="L1010" s="137"/>
      <c r="M1010" s="137"/>
      <c r="N1010" s="137"/>
      <c r="O1010" s="137"/>
      <c r="P1010" s="100">
        <v>5.94</v>
      </c>
      <c r="Q1010" s="101"/>
      <c r="R1010" s="101"/>
      <c r="S1010" s="101"/>
      <c r="T1010" s="101"/>
      <c r="U1010" s="101"/>
    </row>
    <row r="1011" spans="1:21" s="1" customFormat="1" ht="27" hidden="1" customHeight="1" x14ac:dyDescent="0.25">
      <c r="A1011" s="124" t="s">
        <v>54</v>
      </c>
      <c r="B1011" s="125"/>
      <c r="C1011" s="105" t="s">
        <v>1372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2.5" hidden="1" customHeight="1" x14ac:dyDescent="0.25">
      <c r="A1012" s="134" t="s">
        <v>153</v>
      </c>
      <c r="B1012" s="135"/>
      <c r="C1012" s="103" t="s">
        <v>1373</v>
      </c>
      <c r="D1012" s="104"/>
      <c r="E1012" s="104"/>
      <c r="F1012" s="11" t="s">
        <v>1820</v>
      </c>
      <c r="G1012" s="143">
        <v>4.91</v>
      </c>
      <c r="H1012" s="137"/>
      <c r="I1012" s="8">
        <v>5.89</v>
      </c>
      <c r="J1012" s="137"/>
      <c r="K1012" s="137"/>
      <c r="L1012" s="137"/>
      <c r="M1012" s="137"/>
      <c r="N1012" s="137"/>
      <c r="O1012" s="137"/>
      <c r="P1012" s="100">
        <v>5.89</v>
      </c>
      <c r="Q1012" s="101"/>
      <c r="R1012" s="101"/>
      <c r="S1012" s="101"/>
      <c r="T1012" s="101"/>
      <c r="U1012" s="101"/>
    </row>
    <row r="1013" spans="1:21" s="1" customFormat="1" ht="16.5" hidden="1" customHeight="1" x14ac:dyDescent="0.25">
      <c r="A1013" s="124" t="s">
        <v>55</v>
      </c>
      <c r="B1013" s="125"/>
      <c r="C1013" s="105" t="s">
        <v>1374</v>
      </c>
      <c r="D1013" s="106"/>
      <c r="E1013" s="106"/>
      <c r="F1013" s="9"/>
      <c r="G1013" s="137"/>
      <c r="H1013" s="137"/>
      <c r="I1013" s="10"/>
      <c r="J1013" s="137"/>
      <c r="K1013" s="137"/>
      <c r="L1013" s="137"/>
      <c r="M1013" s="137"/>
      <c r="N1013" s="137"/>
      <c r="O1013" s="137"/>
      <c r="P1013" s="101"/>
      <c r="Q1013" s="101"/>
      <c r="R1013" s="101"/>
      <c r="S1013" s="101"/>
      <c r="T1013" s="101"/>
      <c r="U1013" s="101"/>
    </row>
    <row r="1014" spans="1:21" s="1" customFormat="1" ht="53.25" hidden="1" customHeight="1" x14ac:dyDescent="0.25">
      <c r="A1014" s="134" t="s">
        <v>157</v>
      </c>
      <c r="B1014" s="135"/>
      <c r="C1014" s="103" t="s">
        <v>1375</v>
      </c>
      <c r="D1014" s="104"/>
      <c r="E1014" s="104"/>
      <c r="F1014" s="11" t="s">
        <v>1820</v>
      </c>
      <c r="G1014" s="143">
        <v>4.3</v>
      </c>
      <c r="H1014" s="137"/>
      <c r="I1014" s="8">
        <v>5.16</v>
      </c>
      <c r="J1014" s="137"/>
      <c r="K1014" s="137"/>
      <c r="L1014" s="137"/>
      <c r="M1014" s="137"/>
      <c r="N1014" s="137"/>
      <c r="O1014" s="137"/>
      <c r="P1014" s="100">
        <v>5.16</v>
      </c>
      <c r="Q1014" s="101"/>
      <c r="R1014" s="101"/>
      <c r="S1014" s="101"/>
      <c r="T1014" s="101"/>
      <c r="U1014" s="101"/>
    </row>
    <row r="1015" spans="1:21" s="1" customFormat="1" ht="21" hidden="1" customHeight="1" x14ac:dyDescent="0.25">
      <c r="A1015" s="124" t="s">
        <v>56</v>
      </c>
      <c r="B1015" s="125"/>
      <c r="C1015" s="105" t="s">
        <v>1376</v>
      </c>
      <c r="D1015" s="106"/>
      <c r="E1015" s="106"/>
      <c r="F1015" s="9"/>
      <c r="G1015" s="137"/>
      <c r="H1015" s="137"/>
      <c r="I1015" s="10"/>
      <c r="J1015" s="137"/>
      <c r="K1015" s="137"/>
      <c r="L1015" s="137"/>
      <c r="M1015" s="137"/>
      <c r="N1015" s="137"/>
      <c r="O1015" s="137"/>
      <c r="P1015" s="101"/>
      <c r="Q1015" s="101"/>
      <c r="R1015" s="101"/>
      <c r="S1015" s="101"/>
      <c r="T1015" s="101"/>
      <c r="U1015" s="101"/>
    </row>
    <row r="1016" spans="1:21" s="1" customFormat="1" ht="52.5" hidden="1" customHeight="1" x14ac:dyDescent="0.25">
      <c r="A1016" s="134" t="s">
        <v>178</v>
      </c>
      <c r="B1016" s="135"/>
      <c r="C1016" s="103" t="s">
        <v>1377</v>
      </c>
      <c r="D1016" s="104"/>
      <c r="E1016" s="104"/>
      <c r="F1016" s="11" t="s">
        <v>1820</v>
      </c>
      <c r="G1016" s="143">
        <v>6.82</v>
      </c>
      <c r="H1016" s="137"/>
      <c r="I1016" s="8">
        <v>8.19</v>
      </c>
      <c r="J1016" s="137"/>
      <c r="K1016" s="137"/>
      <c r="L1016" s="137"/>
      <c r="M1016" s="137"/>
      <c r="N1016" s="137"/>
      <c r="O1016" s="137"/>
      <c r="P1016" s="100">
        <v>8.19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24" t="s">
        <v>57</v>
      </c>
      <c r="B1017" s="125"/>
      <c r="C1017" s="105" t="s">
        <v>1378</v>
      </c>
      <c r="D1017" s="106"/>
      <c r="E1017" s="106"/>
      <c r="F1017" s="9"/>
      <c r="G1017" s="137"/>
      <c r="H1017" s="137"/>
      <c r="I1017" s="10"/>
      <c r="J1017" s="137"/>
      <c r="K1017" s="137"/>
      <c r="L1017" s="137"/>
      <c r="M1017" s="137"/>
      <c r="N1017" s="137"/>
      <c r="O1017" s="137"/>
      <c r="P1017" s="101"/>
      <c r="Q1017" s="101"/>
      <c r="R1017" s="101"/>
      <c r="S1017" s="101"/>
      <c r="T1017" s="101"/>
      <c r="U1017" s="101"/>
    </row>
    <row r="1018" spans="1:21" s="1" customFormat="1" ht="51.75" hidden="1" customHeight="1" x14ac:dyDescent="0.25">
      <c r="A1018" s="134" t="s">
        <v>181</v>
      </c>
      <c r="B1018" s="135"/>
      <c r="C1018" s="103" t="s">
        <v>1379</v>
      </c>
      <c r="D1018" s="104"/>
      <c r="E1018" s="104"/>
      <c r="F1018" s="11" t="s">
        <v>1820</v>
      </c>
      <c r="G1018" s="143">
        <v>7.1</v>
      </c>
      <c r="H1018" s="137"/>
      <c r="I1018" s="8">
        <v>8.52</v>
      </c>
      <c r="J1018" s="137"/>
      <c r="K1018" s="137"/>
      <c r="L1018" s="137"/>
      <c r="M1018" s="137"/>
      <c r="N1018" s="137"/>
      <c r="O1018" s="137"/>
      <c r="P1018" s="100">
        <v>8.52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24" t="s">
        <v>58</v>
      </c>
      <c r="B1019" s="125"/>
      <c r="C1019" s="105" t="s">
        <v>1380</v>
      </c>
      <c r="D1019" s="106"/>
      <c r="E1019" s="106"/>
      <c r="F1019" s="9"/>
      <c r="G1019" s="137"/>
      <c r="H1019" s="137"/>
      <c r="I1019" s="10"/>
      <c r="J1019" s="137"/>
      <c r="K1019" s="137"/>
      <c r="L1019" s="137"/>
      <c r="M1019" s="137"/>
      <c r="N1019" s="137"/>
      <c r="O1019" s="137"/>
      <c r="P1019" s="101"/>
      <c r="Q1019" s="101"/>
      <c r="R1019" s="101"/>
      <c r="S1019" s="101"/>
      <c r="T1019" s="101"/>
      <c r="U1019" s="101"/>
    </row>
    <row r="1020" spans="1:21" s="1" customFormat="1" ht="51.75" hidden="1" customHeight="1" x14ac:dyDescent="0.25">
      <c r="A1020" s="134" t="s">
        <v>122</v>
      </c>
      <c r="B1020" s="135"/>
      <c r="C1020" s="103" t="s">
        <v>1381</v>
      </c>
      <c r="D1020" s="104"/>
      <c r="E1020" s="104"/>
      <c r="F1020" s="11" t="s">
        <v>1820</v>
      </c>
      <c r="G1020" s="143">
        <v>7.4</v>
      </c>
      <c r="H1020" s="137"/>
      <c r="I1020" s="8">
        <v>8.8800000000000008</v>
      </c>
      <c r="J1020" s="137"/>
      <c r="K1020" s="137"/>
      <c r="L1020" s="137"/>
      <c r="M1020" s="137"/>
      <c r="N1020" s="137"/>
      <c r="O1020" s="137"/>
      <c r="P1020" s="100">
        <v>8.8800000000000008</v>
      </c>
      <c r="Q1020" s="101"/>
      <c r="R1020" s="101"/>
      <c r="S1020" s="101"/>
      <c r="T1020" s="101"/>
      <c r="U1020" s="101"/>
    </row>
    <row r="1021" spans="1:21" s="1" customFormat="1" ht="18.75" hidden="1" customHeight="1" x14ac:dyDescent="0.25">
      <c r="A1021" s="124" t="s">
        <v>59</v>
      </c>
      <c r="B1021" s="125"/>
      <c r="C1021" s="105" t="s">
        <v>1382</v>
      </c>
      <c r="D1021" s="106"/>
      <c r="E1021" s="106"/>
      <c r="F1021" s="9"/>
      <c r="G1021" s="137"/>
      <c r="H1021" s="137"/>
      <c r="I1021" s="10"/>
      <c r="J1021" s="137"/>
      <c r="K1021" s="137"/>
      <c r="L1021" s="137"/>
      <c r="M1021" s="137"/>
      <c r="N1021" s="137"/>
      <c r="O1021" s="137"/>
      <c r="P1021" s="101"/>
      <c r="Q1021" s="101"/>
      <c r="R1021" s="101"/>
      <c r="S1021" s="101"/>
      <c r="T1021" s="101"/>
      <c r="U1021" s="101"/>
    </row>
    <row r="1022" spans="1:21" s="1" customFormat="1" ht="51" hidden="1" customHeight="1" x14ac:dyDescent="0.25">
      <c r="A1022" s="134" t="s">
        <v>127</v>
      </c>
      <c r="B1022" s="135"/>
      <c r="C1022" s="103" t="s">
        <v>1383</v>
      </c>
      <c r="D1022" s="104"/>
      <c r="E1022" s="104"/>
      <c r="F1022" s="11" t="s">
        <v>1820</v>
      </c>
      <c r="G1022" s="143">
        <v>6.2</v>
      </c>
      <c r="H1022" s="137"/>
      <c r="I1022" s="8">
        <v>7.44</v>
      </c>
      <c r="J1022" s="137"/>
      <c r="K1022" s="137"/>
      <c r="L1022" s="137"/>
      <c r="M1022" s="137"/>
      <c r="N1022" s="137"/>
      <c r="O1022" s="137"/>
      <c r="P1022" s="100">
        <v>7.44</v>
      </c>
      <c r="Q1022" s="101"/>
      <c r="R1022" s="101"/>
      <c r="S1022" s="101"/>
      <c r="T1022" s="101"/>
      <c r="U1022" s="101"/>
    </row>
    <row r="1023" spans="1:21" s="1" customFormat="1" ht="18.75" hidden="1" customHeight="1" x14ac:dyDescent="0.25">
      <c r="A1023" s="124" t="s">
        <v>60</v>
      </c>
      <c r="B1023" s="125"/>
      <c r="C1023" s="105" t="s">
        <v>1384</v>
      </c>
      <c r="D1023" s="106"/>
      <c r="E1023" s="106"/>
      <c r="F1023" s="9"/>
      <c r="G1023" s="137"/>
      <c r="H1023" s="137"/>
      <c r="I1023" s="10"/>
      <c r="J1023" s="137"/>
      <c r="K1023" s="137"/>
      <c r="L1023" s="137"/>
      <c r="M1023" s="137"/>
      <c r="N1023" s="137"/>
      <c r="O1023" s="137"/>
      <c r="P1023" s="101"/>
      <c r="Q1023" s="101"/>
      <c r="R1023" s="101"/>
      <c r="S1023" s="101"/>
      <c r="T1023" s="101"/>
      <c r="U1023" s="101"/>
    </row>
    <row r="1024" spans="1:21" s="1" customFormat="1" ht="53.25" hidden="1" customHeight="1" x14ac:dyDescent="0.25">
      <c r="A1024" s="134" t="s">
        <v>440</v>
      </c>
      <c r="B1024" s="135"/>
      <c r="C1024" s="103" t="s">
        <v>1385</v>
      </c>
      <c r="D1024" s="104"/>
      <c r="E1024" s="104"/>
      <c r="F1024" s="11" t="s">
        <v>1820</v>
      </c>
      <c r="G1024" s="143">
        <v>6.35</v>
      </c>
      <c r="H1024" s="137"/>
      <c r="I1024" s="8">
        <v>7.62</v>
      </c>
      <c r="J1024" s="137"/>
      <c r="K1024" s="137"/>
      <c r="L1024" s="137"/>
      <c r="M1024" s="137"/>
      <c r="N1024" s="137"/>
      <c r="O1024" s="137"/>
      <c r="P1024" s="100">
        <v>7.62</v>
      </c>
      <c r="Q1024" s="101"/>
      <c r="R1024" s="101"/>
      <c r="S1024" s="101"/>
      <c r="T1024" s="101"/>
      <c r="U1024" s="101"/>
    </row>
    <row r="1025" spans="1:21" s="1" customFormat="1" ht="20.25" hidden="1" customHeight="1" x14ac:dyDescent="0.25">
      <c r="A1025" s="186" t="s">
        <v>624</v>
      </c>
      <c r="B1025" s="187"/>
      <c r="C1025" s="187"/>
      <c r="D1025" s="187"/>
      <c r="E1025" s="187"/>
      <c r="F1025" s="187"/>
      <c r="G1025" s="187"/>
      <c r="H1025" s="187"/>
      <c r="I1025" s="187"/>
      <c r="J1025" s="187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</row>
    <row r="1026" spans="1:21" s="1" customFormat="1" ht="42" hidden="1" customHeight="1" x14ac:dyDescent="0.25">
      <c r="A1026" s="165">
        <v>1</v>
      </c>
      <c r="B1026" s="166"/>
      <c r="C1026" s="163" t="s">
        <v>1386</v>
      </c>
      <c r="D1026" s="164"/>
      <c r="E1026" s="164"/>
      <c r="F1026" s="7" t="s">
        <v>1837</v>
      </c>
      <c r="G1026" s="143">
        <v>8.64</v>
      </c>
      <c r="H1026" s="137"/>
      <c r="I1026" s="8">
        <v>8.64</v>
      </c>
      <c r="J1026" s="137"/>
      <c r="K1026" s="137"/>
      <c r="L1026" s="137"/>
      <c r="M1026" s="137"/>
      <c r="N1026" s="137"/>
      <c r="O1026" s="137"/>
      <c r="P1026" s="100">
        <v>8.64</v>
      </c>
      <c r="Q1026" s="101"/>
      <c r="R1026" s="101"/>
      <c r="S1026" s="101"/>
      <c r="T1026" s="101"/>
      <c r="U1026" s="101"/>
    </row>
    <row r="1027" spans="1:21" s="1" customFormat="1" ht="27" hidden="1" customHeight="1" x14ac:dyDescent="0.25">
      <c r="A1027" s="165">
        <v>2</v>
      </c>
      <c r="B1027" s="166"/>
      <c r="C1027" s="129" t="s">
        <v>1387</v>
      </c>
      <c r="D1027" s="130"/>
      <c r="E1027" s="130"/>
      <c r="F1027" s="4"/>
      <c r="G1027" s="136"/>
      <c r="H1027" s="136"/>
      <c r="I1027" s="5"/>
      <c r="J1027" s="136"/>
      <c r="K1027" s="136"/>
      <c r="L1027" s="136"/>
      <c r="M1027" s="136"/>
      <c r="N1027" s="136"/>
      <c r="O1027" s="136"/>
      <c r="P1027" s="126"/>
      <c r="Q1027" s="126"/>
      <c r="R1027" s="126"/>
      <c r="S1027" s="126"/>
      <c r="T1027" s="126"/>
      <c r="U1027" s="126"/>
    </row>
    <row r="1028" spans="1:21" s="1" customFormat="1" ht="21" hidden="1" customHeight="1" x14ac:dyDescent="0.25">
      <c r="A1028" s="134" t="s">
        <v>61</v>
      </c>
      <c r="B1028" s="135"/>
      <c r="C1028" s="103" t="s">
        <v>1388</v>
      </c>
      <c r="D1028" s="104"/>
      <c r="E1028" s="104"/>
      <c r="F1028" s="11" t="s">
        <v>1820</v>
      </c>
      <c r="G1028" s="143">
        <v>30.64</v>
      </c>
      <c r="H1028" s="137"/>
      <c r="I1028" s="8">
        <v>30.64</v>
      </c>
      <c r="J1028" s="137"/>
      <c r="K1028" s="137"/>
      <c r="L1028" s="137"/>
      <c r="M1028" s="137"/>
      <c r="N1028" s="137"/>
      <c r="O1028" s="137"/>
      <c r="P1028" s="100">
        <v>30.64</v>
      </c>
      <c r="Q1028" s="101"/>
      <c r="R1028" s="101"/>
      <c r="S1028" s="101"/>
      <c r="T1028" s="101"/>
      <c r="U1028" s="101"/>
    </row>
    <row r="1029" spans="1:21" s="1" customFormat="1" ht="21" hidden="1" customHeight="1" x14ac:dyDescent="0.25">
      <c r="A1029" s="134" t="s">
        <v>62</v>
      </c>
      <c r="B1029" s="135"/>
      <c r="C1029" s="103" t="s">
        <v>1389</v>
      </c>
      <c r="D1029" s="104"/>
      <c r="E1029" s="104"/>
      <c r="F1029" s="11" t="s">
        <v>1820</v>
      </c>
      <c r="G1029" s="143">
        <v>29.88</v>
      </c>
      <c r="H1029" s="137"/>
      <c r="I1029" s="8">
        <v>29.88</v>
      </c>
      <c r="J1029" s="137"/>
      <c r="K1029" s="137"/>
      <c r="L1029" s="137"/>
      <c r="M1029" s="137"/>
      <c r="N1029" s="137"/>
      <c r="O1029" s="137"/>
      <c r="P1029" s="100">
        <v>29.88</v>
      </c>
      <c r="Q1029" s="101"/>
      <c r="R1029" s="101"/>
      <c r="S1029" s="101"/>
      <c r="T1029" s="101"/>
      <c r="U1029" s="101"/>
    </row>
    <row r="1030" spans="1:21" s="1" customFormat="1" ht="21" hidden="1" customHeight="1" x14ac:dyDescent="0.25">
      <c r="A1030" s="134" t="s">
        <v>63</v>
      </c>
      <c r="B1030" s="135"/>
      <c r="C1030" s="103" t="s">
        <v>1390</v>
      </c>
      <c r="D1030" s="104"/>
      <c r="E1030" s="104"/>
      <c r="F1030" s="11" t="s">
        <v>1820</v>
      </c>
      <c r="G1030" s="143">
        <v>33.78</v>
      </c>
      <c r="H1030" s="137"/>
      <c r="I1030" s="8">
        <v>33.78</v>
      </c>
      <c r="J1030" s="137"/>
      <c r="K1030" s="137"/>
      <c r="L1030" s="137"/>
      <c r="M1030" s="137"/>
      <c r="N1030" s="137"/>
      <c r="O1030" s="137"/>
      <c r="P1030" s="100">
        <v>33.78</v>
      </c>
      <c r="Q1030" s="101"/>
      <c r="R1030" s="101"/>
      <c r="S1030" s="101"/>
      <c r="T1030" s="101"/>
      <c r="U1030" s="101"/>
    </row>
    <row r="1031" spans="1:21" s="1" customFormat="1" ht="21" hidden="1" customHeight="1" x14ac:dyDescent="0.25">
      <c r="A1031" s="134" t="s">
        <v>64</v>
      </c>
      <c r="B1031" s="135"/>
      <c r="C1031" s="103" t="s">
        <v>1391</v>
      </c>
      <c r="D1031" s="104"/>
      <c r="E1031" s="104"/>
      <c r="F1031" s="11" t="s">
        <v>1820</v>
      </c>
      <c r="G1031" s="143">
        <v>32.75</v>
      </c>
      <c r="H1031" s="137"/>
      <c r="I1031" s="8">
        <v>32.75</v>
      </c>
      <c r="J1031" s="137"/>
      <c r="K1031" s="137"/>
      <c r="L1031" s="137"/>
      <c r="M1031" s="137"/>
      <c r="N1031" s="137"/>
      <c r="O1031" s="137"/>
      <c r="P1031" s="100">
        <v>32.75</v>
      </c>
      <c r="Q1031" s="101"/>
      <c r="R1031" s="101"/>
      <c r="S1031" s="101"/>
      <c r="T1031" s="101"/>
      <c r="U1031" s="101"/>
    </row>
    <row r="1032" spans="1:21" s="1" customFormat="1" ht="21" hidden="1" customHeight="1" x14ac:dyDescent="0.25">
      <c r="A1032" s="134" t="s">
        <v>65</v>
      </c>
      <c r="B1032" s="135"/>
      <c r="C1032" s="103" t="s">
        <v>1392</v>
      </c>
      <c r="D1032" s="104"/>
      <c r="E1032" s="104"/>
      <c r="F1032" s="11" t="s">
        <v>1820</v>
      </c>
      <c r="G1032" s="143">
        <v>32.619999999999997</v>
      </c>
      <c r="H1032" s="137"/>
      <c r="I1032" s="8">
        <v>32.619999999999997</v>
      </c>
      <c r="J1032" s="137"/>
      <c r="K1032" s="137"/>
      <c r="L1032" s="137"/>
      <c r="M1032" s="137"/>
      <c r="N1032" s="137"/>
      <c r="O1032" s="137"/>
      <c r="P1032" s="100">
        <v>32.619999999999997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66</v>
      </c>
      <c r="B1033" s="135"/>
      <c r="C1033" s="103" t="s">
        <v>1393</v>
      </c>
      <c r="D1033" s="104"/>
      <c r="E1033" s="104"/>
      <c r="F1033" s="11" t="s">
        <v>1820</v>
      </c>
      <c r="G1033" s="143">
        <v>30.92</v>
      </c>
      <c r="H1033" s="137"/>
      <c r="I1033" s="8">
        <v>30.92</v>
      </c>
      <c r="J1033" s="137"/>
      <c r="K1033" s="137"/>
      <c r="L1033" s="137"/>
      <c r="M1033" s="137"/>
      <c r="N1033" s="137"/>
      <c r="O1033" s="137"/>
      <c r="P1033" s="100">
        <v>30.92</v>
      </c>
      <c r="Q1033" s="101"/>
      <c r="R1033" s="101"/>
      <c r="S1033" s="101"/>
      <c r="T1033" s="101"/>
      <c r="U1033" s="101"/>
    </row>
    <row r="1034" spans="1:21" s="1" customFormat="1" ht="39" hidden="1" customHeight="1" x14ac:dyDescent="0.25">
      <c r="A1034" s="134" t="s">
        <v>67</v>
      </c>
      <c r="B1034" s="135"/>
      <c r="C1034" s="103" t="s">
        <v>1394</v>
      </c>
      <c r="D1034" s="104"/>
      <c r="E1034" s="104"/>
      <c r="F1034" s="11" t="s">
        <v>1820</v>
      </c>
      <c r="G1034" s="143">
        <v>48.8</v>
      </c>
      <c r="H1034" s="137"/>
      <c r="I1034" s="8">
        <v>48.8</v>
      </c>
      <c r="J1034" s="137"/>
      <c r="K1034" s="137"/>
      <c r="L1034" s="137"/>
      <c r="M1034" s="137"/>
      <c r="N1034" s="137"/>
      <c r="O1034" s="137"/>
      <c r="P1034" s="100">
        <v>48.8</v>
      </c>
      <c r="Q1034" s="101"/>
      <c r="R1034" s="101"/>
      <c r="S1034" s="101"/>
      <c r="T1034" s="101"/>
      <c r="U1034" s="101"/>
    </row>
    <row r="1035" spans="1:21" s="1" customFormat="1" ht="21" hidden="1" customHeight="1" x14ac:dyDescent="0.25">
      <c r="A1035" s="134" t="s">
        <v>68</v>
      </c>
      <c r="B1035" s="135"/>
      <c r="C1035" s="103" t="s">
        <v>1395</v>
      </c>
      <c r="D1035" s="104"/>
      <c r="E1035" s="104"/>
      <c r="F1035" s="11" t="s">
        <v>1820</v>
      </c>
      <c r="G1035" s="143">
        <v>37.56</v>
      </c>
      <c r="H1035" s="137"/>
      <c r="I1035" s="8">
        <v>37.56</v>
      </c>
      <c r="J1035" s="137"/>
      <c r="K1035" s="137"/>
      <c r="L1035" s="137"/>
      <c r="M1035" s="137"/>
      <c r="N1035" s="137"/>
      <c r="O1035" s="137"/>
      <c r="P1035" s="100">
        <v>37.56</v>
      </c>
      <c r="Q1035" s="101"/>
      <c r="R1035" s="101"/>
      <c r="S1035" s="101"/>
      <c r="T1035" s="101"/>
      <c r="U1035" s="101"/>
    </row>
    <row r="1036" spans="1:21" s="1" customFormat="1" ht="21" hidden="1" customHeight="1" x14ac:dyDescent="0.25">
      <c r="A1036" s="134" t="s">
        <v>69</v>
      </c>
      <c r="B1036" s="135"/>
      <c r="C1036" s="103" t="s">
        <v>1396</v>
      </c>
      <c r="D1036" s="104"/>
      <c r="E1036" s="104"/>
      <c r="F1036" s="11" t="s">
        <v>1820</v>
      </c>
      <c r="G1036" s="143">
        <v>30.84</v>
      </c>
      <c r="H1036" s="137"/>
      <c r="I1036" s="8">
        <v>30.84</v>
      </c>
      <c r="J1036" s="137"/>
      <c r="K1036" s="137"/>
      <c r="L1036" s="137"/>
      <c r="M1036" s="137"/>
      <c r="N1036" s="137"/>
      <c r="O1036" s="137"/>
      <c r="P1036" s="100">
        <v>30.84</v>
      </c>
      <c r="Q1036" s="101"/>
      <c r="R1036" s="101"/>
      <c r="S1036" s="101"/>
      <c r="T1036" s="101"/>
      <c r="U1036" s="101"/>
    </row>
    <row r="1037" spans="1:21" s="1" customFormat="1" ht="21" hidden="1" customHeight="1" x14ac:dyDescent="0.25">
      <c r="A1037" s="134" t="s">
        <v>70</v>
      </c>
      <c r="B1037" s="135"/>
      <c r="C1037" s="103" t="s">
        <v>1397</v>
      </c>
      <c r="D1037" s="104"/>
      <c r="E1037" s="104"/>
      <c r="F1037" s="11" t="s">
        <v>1820</v>
      </c>
      <c r="G1037" s="143">
        <v>31.41</v>
      </c>
      <c r="H1037" s="137"/>
      <c r="I1037" s="8">
        <v>31.41</v>
      </c>
      <c r="J1037" s="137"/>
      <c r="K1037" s="137"/>
      <c r="L1037" s="137"/>
      <c r="M1037" s="137"/>
      <c r="N1037" s="137"/>
      <c r="O1037" s="137"/>
      <c r="P1037" s="100">
        <v>31.41</v>
      </c>
      <c r="Q1037" s="101"/>
      <c r="R1037" s="101"/>
      <c r="S1037" s="101"/>
      <c r="T1037" s="101"/>
      <c r="U1037" s="101"/>
    </row>
    <row r="1038" spans="1:21" s="1" customFormat="1" ht="21" hidden="1" customHeight="1" x14ac:dyDescent="0.25">
      <c r="A1038" s="134" t="s">
        <v>625</v>
      </c>
      <c r="B1038" s="135"/>
      <c r="C1038" s="103" t="s">
        <v>1398</v>
      </c>
      <c r="D1038" s="104"/>
      <c r="E1038" s="104"/>
      <c r="F1038" s="11" t="s">
        <v>1820</v>
      </c>
      <c r="G1038" s="143">
        <v>32.69</v>
      </c>
      <c r="H1038" s="137"/>
      <c r="I1038" s="8">
        <v>32.69</v>
      </c>
      <c r="J1038" s="137"/>
      <c r="K1038" s="137"/>
      <c r="L1038" s="137"/>
      <c r="M1038" s="137"/>
      <c r="N1038" s="137"/>
      <c r="O1038" s="137"/>
      <c r="P1038" s="100">
        <v>32.69</v>
      </c>
      <c r="Q1038" s="101"/>
      <c r="R1038" s="101"/>
      <c r="S1038" s="101"/>
      <c r="T1038" s="101"/>
      <c r="U1038" s="101"/>
    </row>
    <row r="1039" spans="1:21" s="1" customFormat="1" ht="24" hidden="1" customHeight="1" x14ac:dyDescent="0.25">
      <c r="A1039" s="134" t="s">
        <v>626</v>
      </c>
      <c r="B1039" s="135"/>
      <c r="C1039" s="103" t="s">
        <v>1399</v>
      </c>
      <c r="D1039" s="104"/>
      <c r="E1039" s="104"/>
      <c r="F1039" s="11" t="s">
        <v>1820</v>
      </c>
      <c r="G1039" s="143">
        <v>147.55000000000001</v>
      </c>
      <c r="H1039" s="137"/>
      <c r="I1039" s="8">
        <v>147.55000000000001</v>
      </c>
      <c r="J1039" s="137"/>
      <c r="K1039" s="137"/>
      <c r="L1039" s="137"/>
      <c r="M1039" s="137"/>
      <c r="N1039" s="137"/>
      <c r="O1039" s="137"/>
      <c r="P1039" s="100">
        <v>147.55000000000001</v>
      </c>
      <c r="Q1039" s="101"/>
      <c r="R1039" s="101"/>
      <c r="S1039" s="101"/>
      <c r="T1039" s="101"/>
      <c r="U1039" s="101"/>
    </row>
    <row r="1040" spans="1:21" s="1" customFormat="1" ht="18" hidden="1" customHeight="1" x14ac:dyDescent="0.25">
      <c r="A1040" s="186" t="s">
        <v>627</v>
      </c>
      <c r="B1040" s="187"/>
      <c r="C1040" s="187"/>
      <c r="D1040" s="187"/>
      <c r="E1040" s="187"/>
      <c r="F1040" s="187"/>
      <c r="G1040" s="187"/>
      <c r="H1040" s="187"/>
      <c r="I1040" s="187"/>
      <c r="J1040" s="187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</row>
    <row r="1041" spans="1:21" s="1" customFormat="1" ht="31.5" hidden="1" customHeight="1" x14ac:dyDescent="0.25">
      <c r="A1041" s="165">
        <v>1</v>
      </c>
      <c r="B1041" s="166"/>
      <c r="C1041" s="163" t="s">
        <v>1400</v>
      </c>
      <c r="D1041" s="164"/>
      <c r="E1041" s="164"/>
      <c r="F1041" s="7" t="s">
        <v>1837</v>
      </c>
      <c r="G1041" s="143">
        <v>3.15</v>
      </c>
      <c r="H1041" s="137"/>
      <c r="I1041" s="8">
        <v>3.78</v>
      </c>
      <c r="J1041" s="137"/>
      <c r="K1041" s="137"/>
      <c r="L1041" s="137"/>
      <c r="M1041" s="137"/>
      <c r="N1041" s="137"/>
      <c r="O1041" s="137"/>
      <c r="P1041" s="100">
        <v>3.78</v>
      </c>
      <c r="Q1041" s="101"/>
      <c r="R1041" s="101"/>
      <c r="S1041" s="101"/>
      <c r="T1041" s="101"/>
      <c r="U1041" s="101"/>
    </row>
    <row r="1042" spans="1:21" s="1" customFormat="1" ht="17.25" hidden="1" customHeight="1" x14ac:dyDescent="0.25">
      <c r="A1042" s="186" t="s">
        <v>628</v>
      </c>
      <c r="B1042" s="187"/>
      <c r="C1042" s="187"/>
      <c r="D1042" s="187"/>
      <c r="E1042" s="187"/>
      <c r="F1042" s="187"/>
      <c r="G1042" s="187"/>
      <c r="H1042" s="187"/>
      <c r="I1042" s="187"/>
      <c r="J1042" s="187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</row>
    <row r="1043" spans="1:21" s="1" customFormat="1" ht="21" hidden="1" customHeight="1" x14ac:dyDescent="0.25">
      <c r="A1043" s="165">
        <v>1</v>
      </c>
      <c r="B1043" s="166"/>
      <c r="C1043" s="129" t="s">
        <v>1401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21" hidden="1" customHeight="1" x14ac:dyDescent="0.25">
      <c r="A1044" s="134" t="s">
        <v>53</v>
      </c>
      <c r="B1044" s="135"/>
      <c r="C1044" s="103" t="s">
        <v>881</v>
      </c>
      <c r="D1044" s="104"/>
      <c r="E1044" s="104"/>
      <c r="F1044" s="11" t="s">
        <v>1826</v>
      </c>
      <c r="G1044" s="143">
        <v>0.64</v>
      </c>
      <c r="H1044" s="137"/>
      <c r="I1044" s="8">
        <v>0.77</v>
      </c>
      <c r="J1044" s="137"/>
      <c r="K1044" s="137"/>
      <c r="L1044" s="137"/>
      <c r="M1044" s="137"/>
      <c r="N1044" s="137"/>
      <c r="O1044" s="137"/>
      <c r="P1044" s="100">
        <v>0.77</v>
      </c>
      <c r="Q1044" s="101"/>
      <c r="R1044" s="101"/>
      <c r="S1044" s="101"/>
      <c r="T1044" s="101"/>
      <c r="U1044" s="101"/>
    </row>
    <row r="1045" spans="1:21" s="1" customFormat="1" ht="21" hidden="1" customHeight="1" x14ac:dyDescent="0.25">
      <c r="A1045" s="134" t="s">
        <v>54</v>
      </c>
      <c r="B1045" s="135"/>
      <c r="C1045" s="103" t="s">
        <v>886</v>
      </c>
      <c r="D1045" s="104"/>
      <c r="E1045" s="104"/>
      <c r="F1045" s="11" t="s">
        <v>1826</v>
      </c>
      <c r="G1045" s="143">
        <v>0.93</v>
      </c>
      <c r="H1045" s="137"/>
      <c r="I1045" s="8">
        <v>1.1100000000000001</v>
      </c>
      <c r="J1045" s="137"/>
      <c r="K1045" s="137"/>
      <c r="L1045" s="137"/>
      <c r="M1045" s="137"/>
      <c r="N1045" s="137"/>
      <c r="O1045" s="137"/>
      <c r="P1045" s="100">
        <v>1.1100000000000001</v>
      </c>
      <c r="Q1045" s="101"/>
      <c r="R1045" s="101"/>
      <c r="S1045" s="101"/>
      <c r="T1045" s="101"/>
      <c r="U1045" s="101"/>
    </row>
    <row r="1046" spans="1:21" s="1" customFormat="1" ht="21" hidden="1" customHeight="1" x14ac:dyDescent="0.25">
      <c r="A1046" s="134" t="s">
        <v>55</v>
      </c>
      <c r="B1046" s="135"/>
      <c r="C1046" s="103" t="s">
        <v>887</v>
      </c>
      <c r="D1046" s="104"/>
      <c r="E1046" s="104"/>
      <c r="F1046" s="11" t="s">
        <v>1826</v>
      </c>
      <c r="G1046" s="143">
        <v>0.85</v>
      </c>
      <c r="H1046" s="137"/>
      <c r="I1046" s="8">
        <v>1.02</v>
      </c>
      <c r="J1046" s="137"/>
      <c r="K1046" s="137"/>
      <c r="L1046" s="137"/>
      <c r="M1046" s="137"/>
      <c r="N1046" s="137"/>
      <c r="O1046" s="137"/>
      <c r="P1046" s="100">
        <v>1.02</v>
      </c>
      <c r="Q1046" s="101"/>
      <c r="R1046" s="101"/>
      <c r="S1046" s="101"/>
      <c r="T1046" s="101"/>
      <c r="U1046" s="101"/>
    </row>
    <row r="1047" spans="1:21" s="1" customFormat="1" ht="28.5" hidden="1" customHeight="1" x14ac:dyDescent="0.25">
      <c r="A1047" s="165">
        <v>2</v>
      </c>
      <c r="B1047" s="166"/>
      <c r="C1047" s="129" t="s">
        <v>1011</v>
      </c>
      <c r="D1047" s="130"/>
      <c r="E1047" s="130"/>
      <c r="F1047" s="4"/>
      <c r="G1047" s="136"/>
      <c r="H1047" s="136"/>
      <c r="I1047" s="5"/>
      <c r="J1047" s="136"/>
      <c r="K1047" s="136"/>
      <c r="L1047" s="136"/>
      <c r="M1047" s="136"/>
      <c r="N1047" s="136"/>
      <c r="O1047" s="136"/>
      <c r="P1047" s="126"/>
      <c r="Q1047" s="126"/>
      <c r="R1047" s="126"/>
      <c r="S1047" s="126"/>
      <c r="T1047" s="126"/>
      <c r="U1047" s="126"/>
    </row>
    <row r="1048" spans="1:21" s="1" customFormat="1" ht="27" hidden="1" customHeight="1" x14ac:dyDescent="0.25">
      <c r="A1048" s="134" t="s">
        <v>61</v>
      </c>
      <c r="B1048" s="135"/>
      <c r="C1048" s="103" t="s">
        <v>833</v>
      </c>
      <c r="D1048" s="104"/>
      <c r="E1048" s="104"/>
      <c r="F1048" s="11" t="s">
        <v>1813</v>
      </c>
      <c r="G1048" s="143">
        <v>0.34</v>
      </c>
      <c r="H1048" s="137"/>
      <c r="I1048" s="8">
        <v>0.34</v>
      </c>
      <c r="J1048" s="143">
        <v>0.06</v>
      </c>
      <c r="K1048" s="137"/>
      <c r="L1048" s="137"/>
      <c r="M1048" s="137"/>
      <c r="N1048" s="137"/>
      <c r="O1048" s="137"/>
      <c r="P1048" s="100">
        <v>0.4</v>
      </c>
      <c r="Q1048" s="101"/>
      <c r="R1048" s="101"/>
      <c r="S1048" s="101"/>
      <c r="T1048" s="101"/>
      <c r="U1048" s="101"/>
    </row>
    <row r="1049" spans="1:21" s="1" customFormat="1" ht="26.25" hidden="1" customHeight="1" x14ac:dyDescent="0.25">
      <c r="A1049" s="134" t="s">
        <v>62</v>
      </c>
      <c r="B1049" s="135"/>
      <c r="C1049" s="103" t="s">
        <v>834</v>
      </c>
      <c r="D1049" s="104"/>
      <c r="E1049" s="104"/>
      <c r="F1049" s="11" t="s">
        <v>1813</v>
      </c>
      <c r="G1049" s="143">
        <v>0.42</v>
      </c>
      <c r="H1049" s="137"/>
      <c r="I1049" s="8">
        <v>0.42</v>
      </c>
      <c r="J1049" s="143">
        <v>0.06</v>
      </c>
      <c r="K1049" s="137"/>
      <c r="L1049" s="137"/>
      <c r="M1049" s="137"/>
      <c r="N1049" s="137"/>
      <c r="O1049" s="137"/>
      <c r="P1049" s="100">
        <v>0.48</v>
      </c>
      <c r="Q1049" s="101"/>
      <c r="R1049" s="101"/>
      <c r="S1049" s="101"/>
      <c r="T1049" s="101"/>
      <c r="U1049" s="101"/>
    </row>
    <row r="1050" spans="1:21" s="1" customFormat="1" ht="42.75" hidden="1" customHeight="1" x14ac:dyDescent="0.25">
      <c r="A1050" s="134" t="s">
        <v>63</v>
      </c>
      <c r="B1050" s="135"/>
      <c r="C1050" s="103" t="s">
        <v>835</v>
      </c>
      <c r="D1050" s="104"/>
      <c r="E1050" s="104"/>
      <c r="F1050" s="11" t="s">
        <v>1813</v>
      </c>
      <c r="G1050" s="143">
        <v>0.21</v>
      </c>
      <c r="H1050" s="137"/>
      <c r="I1050" s="8">
        <v>0.21</v>
      </c>
      <c r="J1050" s="137"/>
      <c r="K1050" s="137"/>
      <c r="L1050" s="137"/>
      <c r="M1050" s="137"/>
      <c r="N1050" s="137"/>
      <c r="O1050" s="137"/>
      <c r="P1050" s="100">
        <v>0.21</v>
      </c>
      <c r="Q1050" s="101"/>
      <c r="R1050" s="101"/>
      <c r="S1050" s="101"/>
      <c r="T1050" s="101"/>
      <c r="U1050" s="101"/>
    </row>
    <row r="1051" spans="1:21" s="1" customFormat="1" ht="51" hidden="1" customHeight="1" x14ac:dyDescent="0.25">
      <c r="A1051" s="134" t="s">
        <v>64</v>
      </c>
      <c r="B1051" s="135"/>
      <c r="C1051" s="103" t="s">
        <v>836</v>
      </c>
      <c r="D1051" s="104"/>
      <c r="E1051" s="104"/>
      <c r="F1051" s="11" t="s">
        <v>1815</v>
      </c>
      <c r="G1051" s="143">
        <v>0.42</v>
      </c>
      <c r="H1051" s="137"/>
      <c r="I1051" s="8">
        <v>0.42</v>
      </c>
      <c r="J1051" s="143">
        <v>0.81</v>
      </c>
      <c r="K1051" s="137"/>
      <c r="L1051" s="137"/>
      <c r="M1051" s="137"/>
      <c r="N1051" s="137"/>
      <c r="O1051" s="137"/>
      <c r="P1051" s="100">
        <v>1.23</v>
      </c>
      <c r="Q1051" s="101"/>
      <c r="R1051" s="101"/>
      <c r="S1051" s="101"/>
      <c r="T1051" s="101"/>
      <c r="U1051" s="101"/>
    </row>
    <row r="1052" spans="1:21" s="1" customFormat="1" ht="27" hidden="1" customHeight="1" x14ac:dyDescent="0.25">
      <c r="A1052" s="134" t="s">
        <v>65</v>
      </c>
      <c r="B1052" s="135"/>
      <c r="C1052" s="103" t="s">
        <v>837</v>
      </c>
      <c r="D1052" s="104"/>
      <c r="E1052" s="104"/>
      <c r="F1052" s="11" t="s">
        <v>1816</v>
      </c>
      <c r="G1052" s="143">
        <v>0.09</v>
      </c>
      <c r="H1052" s="137"/>
      <c r="I1052" s="8">
        <v>0.09</v>
      </c>
      <c r="J1052" s="143">
        <v>0.68</v>
      </c>
      <c r="K1052" s="137"/>
      <c r="L1052" s="137"/>
      <c r="M1052" s="137"/>
      <c r="N1052" s="137"/>
      <c r="O1052" s="137"/>
      <c r="P1052" s="100">
        <v>0.77</v>
      </c>
      <c r="Q1052" s="101"/>
      <c r="R1052" s="101"/>
      <c r="S1052" s="101"/>
      <c r="T1052" s="101"/>
      <c r="U1052" s="101"/>
    </row>
    <row r="1053" spans="1:21" s="1" customFormat="1" ht="21" hidden="1" customHeight="1" x14ac:dyDescent="0.25">
      <c r="A1053" s="134" t="s">
        <v>66</v>
      </c>
      <c r="B1053" s="135"/>
      <c r="C1053" s="103" t="s">
        <v>826</v>
      </c>
      <c r="D1053" s="104"/>
      <c r="E1053" s="104"/>
      <c r="F1053" s="11" t="s">
        <v>1814</v>
      </c>
      <c r="G1053" s="143">
        <v>0.21</v>
      </c>
      <c r="H1053" s="137"/>
      <c r="I1053" s="8">
        <v>0.21</v>
      </c>
      <c r="J1053" s="143">
        <v>0.01</v>
      </c>
      <c r="K1053" s="137"/>
      <c r="L1053" s="137"/>
      <c r="M1053" s="137"/>
      <c r="N1053" s="137"/>
      <c r="O1053" s="137"/>
      <c r="P1053" s="100">
        <v>0.22</v>
      </c>
      <c r="Q1053" s="101"/>
      <c r="R1053" s="101"/>
      <c r="S1053" s="101"/>
      <c r="T1053" s="101"/>
      <c r="U1053" s="101"/>
    </row>
    <row r="1054" spans="1:21" s="15" customFormat="1" ht="16.5" hidden="1" customHeight="1" x14ac:dyDescent="0.2">
      <c r="A1054" s="127"/>
      <c r="B1054" s="128"/>
      <c r="C1054" s="147" t="s">
        <v>1856</v>
      </c>
      <c r="D1054" s="148"/>
      <c r="E1054" s="148"/>
      <c r="F1054" s="19"/>
      <c r="G1054" s="131">
        <f>G1048+G1049+G1050+G1051+G1052+G1053</f>
        <v>1.69</v>
      </c>
      <c r="H1054" s="132"/>
      <c r="I1054" s="16">
        <f>I1048+I1049+I1050+I1051+I1052+I1053</f>
        <v>1.69</v>
      </c>
      <c r="J1054" s="131">
        <f>J1048+J1049+J1050+J1051+J1052+J1053</f>
        <v>1.62</v>
      </c>
      <c r="K1054" s="132"/>
      <c r="L1054" s="132"/>
      <c r="M1054" s="132"/>
      <c r="N1054" s="132"/>
      <c r="O1054" s="132"/>
      <c r="P1054" s="133">
        <f>P1048+P1049+P1050+P1051+P1052+P1053</f>
        <v>3.3100000000000005</v>
      </c>
      <c r="Q1054" s="126"/>
      <c r="R1054" s="126"/>
      <c r="S1054" s="126"/>
      <c r="T1054" s="126"/>
      <c r="U1054" s="126"/>
    </row>
    <row r="1055" spans="1:21" s="1" customFormat="1" ht="15" hidden="1" customHeight="1" x14ac:dyDescent="0.25">
      <c r="A1055" s="165">
        <v>3</v>
      </c>
      <c r="B1055" s="166"/>
      <c r="C1055" s="129" t="s">
        <v>969</v>
      </c>
      <c r="D1055" s="130"/>
      <c r="E1055" s="130"/>
      <c r="F1055" s="4"/>
      <c r="G1055" s="136"/>
      <c r="H1055" s="136"/>
      <c r="I1055" s="5"/>
      <c r="J1055" s="136"/>
      <c r="K1055" s="136"/>
      <c r="L1055" s="136"/>
      <c r="M1055" s="136"/>
      <c r="N1055" s="136"/>
      <c r="O1055" s="136"/>
      <c r="P1055" s="126"/>
      <c r="Q1055" s="126"/>
      <c r="R1055" s="126"/>
      <c r="S1055" s="126"/>
      <c r="T1055" s="126"/>
      <c r="U1055" s="126"/>
    </row>
    <row r="1056" spans="1:21" s="1" customFormat="1" ht="52.5" hidden="1" customHeight="1" x14ac:dyDescent="0.25">
      <c r="A1056" s="134" t="s">
        <v>5</v>
      </c>
      <c r="B1056" s="135"/>
      <c r="C1056" s="103" t="s">
        <v>970</v>
      </c>
      <c r="D1056" s="104"/>
      <c r="E1056" s="104"/>
      <c r="F1056" s="11" t="s">
        <v>1813</v>
      </c>
      <c r="G1056" s="143">
        <v>0.16</v>
      </c>
      <c r="H1056" s="137"/>
      <c r="I1056" s="8">
        <v>0.16</v>
      </c>
      <c r="J1056" s="143">
        <v>0.14000000000000001</v>
      </c>
      <c r="K1056" s="137"/>
      <c r="L1056" s="137"/>
      <c r="M1056" s="137"/>
      <c r="N1056" s="137"/>
      <c r="O1056" s="137"/>
      <c r="P1056" s="100">
        <v>0.3</v>
      </c>
      <c r="Q1056" s="101"/>
      <c r="R1056" s="101"/>
      <c r="S1056" s="101"/>
      <c r="T1056" s="101"/>
      <c r="U1056" s="101"/>
    </row>
    <row r="1057" spans="1:21" s="1" customFormat="1" ht="25.5" hidden="1" customHeight="1" x14ac:dyDescent="0.25">
      <c r="A1057" s="134" t="s">
        <v>8</v>
      </c>
      <c r="B1057" s="135"/>
      <c r="C1057" s="103" t="s">
        <v>971</v>
      </c>
      <c r="D1057" s="104"/>
      <c r="E1057" s="104"/>
      <c r="F1057" s="11" t="s">
        <v>1813</v>
      </c>
      <c r="G1057" s="143">
        <v>0.21</v>
      </c>
      <c r="H1057" s="137"/>
      <c r="I1057" s="8">
        <v>0.21</v>
      </c>
      <c r="J1057" s="143">
        <v>7.0000000000000007E-2</v>
      </c>
      <c r="K1057" s="137"/>
      <c r="L1057" s="137"/>
      <c r="M1057" s="137"/>
      <c r="N1057" s="137"/>
      <c r="O1057" s="137"/>
      <c r="P1057" s="100">
        <v>0.28000000000000003</v>
      </c>
      <c r="Q1057" s="101"/>
      <c r="R1057" s="101"/>
      <c r="S1057" s="101"/>
      <c r="T1057" s="101"/>
      <c r="U1057" s="101"/>
    </row>
    <row r="1058" spans="1:21" s="1" customFormat="1" ht="27.75" hidden="1" customHeight="1" x14ac:dyDescent="0.25">
      <c r="A1058" s="134" t="s">
        <v>15</v>
      </c>
      <c r="B1058" s="135"/>
      <c r="C1058" s="103" t="s">
        <v>972</v>
      </c>
      <c r="D1058" s="104"/>
      <c r="E1058" s="104"/>
      <c r="F1058" s="11" t="s">
        <v>1813</v>
      </c>
      <c r="G1058" s="143">
        <v>0.16</v>
      </c>
      <c r="H1058" s="137"/>
      <c r="I1058" s="8">
        <v>0.16</v>
      </c>
      <c r="J1058" s="143">
        <v>0.02</v>
      </c>
      <c r="K1058" s="137"/>
      <c r="L1058" s="137"/>
      <c r="M1058" s="137"/>
      <c r="N1058" s="137"/>
      <c r="O1058" s="137"/>
      <c r="P1058" s="100">
        <v>0.18</v>
      </c>
      <c r="Q1058" s="101"/>
      <c r="R1058" s="101"/>
      <c r="S1058" s="101"/>
      <c r="T1058" s="101"/>
      <c r="U1058" s="101"/>
    </row>
    <row r="1059" spans="1:21" s="1" customFormat="1" ht="27.75" hidden="1" customHeight="1" x14ac:dyDescent="0.25">
      <c r="A1059" s="134" t="s">
        <v>24</v>
      </c>
      <c r="B1059" s="135"/>
      <c r="C1059" s="103" t="s">
        <v>973</v>
      </c>
      <c r="D1059" s="104"/>
      <c r="E1059" s="104"/>
      <c r="F1059" s="11" t="s">
        <v>1813</v>
      </c>
      <c r="G1059" s="143">
        <v>0.73</v>
      </c>
      <c r="H1059" s="137"/>
      <c r="I1059" s="8">
        <v>0.73</v>
      </c>
      <c r="J1059" s="143">
        <v>0.31</v>
      </c>
      <c r="K1059" s="137"/>
      <c r="L1059" s="137"/>
      <c r="M1059" s="137"/>
      <c r="N1059" s="137"/>
      <c r="O1059" s="137"/>
      <c r="P1059" s="100">
        <v>1.04</v>
      </c>
      <c r="Q1059" s="101"/>
      <c r="R1059" s="101"/>
      <c r="S1059" s="101"/>
      <c r="T1059" s="101"/>
      <c r="U1059" s="101"/>
    </row>
    <row r="1060" spans="1:21" s="1" customFormat="1" ht="41.25" hidden="1" customHeight="1" x14ac:dyDescent="0.25">
      <c r="A1060" s="134" t="s">
        <v>26</v>
      </c>
      <c r="B1060" s="135"/>
      <c r="C1060" s="103" t="s">
        <v>974</v>
      </c>
      <c r="D1060" s="104"/>
      <c r="E1060" s="104"/>
      <c r="F1060" s="11" t="s">
        <v>1813</v>
      </c>
      <c r="G1060" s="143">
        <v>0.42</v>
      </c>
      <c r="H1060" s="137"/>
      <c r="I1060" s="8">
        <v>0.42</v>
      </c>
      <c r="J1060" s="143">
        <v>0.34</v>
      </c>
      <c r="K1060" s="137"/>
      <c r="L1060" s="137"/>
      <c r="M1060" s="137"/>
      <c r="N1060" s="137"/>
      <c r="O1060" s="137"/>
      <c r="P1060" s="100">
        <v>0.76</v>
      </c>
      <c r="Q1060" s="101"/>
      <c r="R1060" s="101"/>
      <c r="S1060" s="101"/>
      <c r="T1060" s="101"/>
      <c r="U1060" s="101"/>
    </row>
    <row r="1061" spans="1:21" s="1" customFormat="1" ht="38.25" hidden="1" customHeight="1" x14ac:dyDescent="0.25">
      <c r="A1061" s="134" t="s">
        <v>629</v>
      </c>
      <c r="B1061" s="135"/>
      <c r="C1061" s="103" t="s">
        <v>975</v>
      </c>
      <c r="D1061" s="104"/>
      <c r="E1061" s="104"/>
      <c r="F1061" s="11" t="s">
        <v>1816</v>
      </c>
      <c r="G1061" s="143">
        <v>0.04</v>
      </c>
      <c r="H1061" s="137"/>
      <c r="I1061" s="8">
        <v>0.04</v>
      </c>
      <c r="J1061" s="143">
        <v>0.15</v>
      </c>
      <c r="K1061" s="137"/>
      <c r="L1061" s="137"/>
      <c r="M1061" s="137"/>
      <c r="N1061" s="137"/>
      <c r="O1061" s="137"/>
      <c r="P1061" s="100">
        <v>0.19</v>
      </c>
      <c r="Q1061" s="101"/>
      <c r="R1061" s="101"/>
      <c r="S1061" s="101"/>
      <c r="T1061" s="101"/>
      <c r="U1061" s="101"/>
    </row>
    <row r="1062" spans="1:21" s="1" customFormat="1" ht="21" hidden="1" customHeight="1" x14ac:dyDescent="0.25">
      <c r="A1062" s="134" t="s">
        <v>630</v>
      </c>
      <c r="B1062" s="135"/>
      <c r="C1062" s="103" t="s">
        <v>826</v>
      </c>
      <c r="D1062" s="104"/>
      <c r="E1062" s="104"/>
      <c r="F1062" s="11" t="s">
        <v>1814</v>
      </c>
      <c r="G1062" s="143">
        <v>0.21</v>
      </c>
      <c r="H1062" s="137"/>
      <c r="I1062" s="8">
        <v>0.21</v>
      </c>
      <c r="J1062" s="143">
        <v>0.01</v>
      </c>
      <c r="K1062" s="137"/>
      <c r="L1062" s="137"/>
      <c r="M1062" s="137"/>
      <c r="N1062" s="137"/>
      <c r="O1062" s="137"/>
      <c r="P1062" s="100">
        <v>0.22</v>
      </c>
      <c r="Q1062" s="101"/>
      <c r="R1062" s="101"/>
      <c r="S1062" s="101"/>
      <c r="T1062" s="101"/>
      <c r="U1062" s="101"/>
    </row>
    <row r="1063" spans="1:21" s="15" customFormat="1" ht="16.5" hidden="1" customHeight="1" x14ac:dyDescent="0.2">
      <c r="A1063" s="127"/>
      <c r="B1063" s="128"/>
      <c r="C1063" s="129" t="s">
        <v>1856</v>
      </c>
      <c r="D1063" s="130"/>
      <c r="E1063" s="130"/>
      <c r="F1063" s="19"/>
      <c r="G1063" s="131">
        <f>G1056+G1057+G1058+G1059+G1060+G1061+G1062</f>
        <v>1.93</v>
      </c>
      <c r="H1063" s="132"/>
      <c r="I1063" s="16">
        <f>I1056+I1057+I1058+I1059+I1060+I1061+I1062</f>
        <v>1.93</v>
      </c>
      <c r="J1063" s="131">
        <f>J1056+J1057+J1058+J1059+J1060+J1061+J1062</f>
        <v>1.04</v>
      </c>
      <c r="K1063" s="132"/>
      <c r="L1063" s="132"/>
      <c r="M1063" s="132"/>
      <c r="N1063" s="132"/>
      <c r="O1063" s="132"/>
      <c r="P1063" s="133">
        <f>P1056+P1057+P1058+P1059+P1060+P1061+P1062</f>
        <v>2.97</v>
      </c>
      <c r="Q1063" s="126"/>
      <c r="R1063" s="126"/>
      <c r="S1063" s="126"/>
      <c r="T1063" s="126"/>
      <c r="U1063" s="126"/>
    </row>
    <row r="1064" spans="1:21" s="1" customFormat="1" ht="26.25" hidden="1" customHeight="1" x14ac:dyDescent="0.25">
      <c r="A1064" s="127">
        <v>4</v>
      </c>
      <c r="B1064" s="128"/>
      <c r="C1064" s="129" t="s">
        <v>1402</v>
      </c>
      <c r="D1064" s="130"/>
      <c r="E1064" s="130"/>
      <c r="F1064" s="4"/>
      <c r="G1064" s="136"/>
      <c r="H1064" s="136"/>
      <c r="I1064" s="5"/>
      <c r="J1064" s="136"/>
      <c r="K1064" s="136"/>
      <c r="L1064" s="136"/>
      <c r="M1064" s="136"/>
      <c r="N1064" s="136"/>
      <c r="O1064" s="136"/>
      <c r="P1064" s="126"/>
      <c r="Q1064" s="126"/>
      <c r="R1064" s="126"/>
      <c r="S1064" s="126"/>
      <c r="T1064" s="126"/>
      <c r="U1064" s="126"/>
    </row>
    <row r="1065" spans="1:21" s="1" customFormat="1" ht="27" hidden="1" customHeight="1" x14ac:dyDescent="0.25">
      <c r="A1065" s="124" t="s">
        <v>28</v>
      </c>
      <c r="B1065" s="125"/>
      <c r="C1065" s="105" t="s">
        <v>986</v>
      </c>
      <c r="D1065" s="106"/>
      <c r="E1065" s="106"/>
      <c r="F1065" s="9"/>
      <c r="G1065" s="137"/>
      <c r="H1065" s="137"/>
      <c r="I1065" s="10"/>
      <c r="J1065" s="137"/>
      <c r="K1065" s="137"/>
      <c r="L1065" s="137"/>
      <c r="M1065" s="137"/>
      <c r="N1065" s="137"/>
      <c r="O1065" s="137"/>
      <c r="P1065" s="101"/>
      <c r="Q1065" s="101"/>
      <c r="R1065" s="101"/>
      <c r="S1065" s="101"/>
      <c r="T1065" s="101"/>
      <c r="U1065" s="101"/>
    </row>
    <row r="1066" spans="1:21" s="1" customFormat="1" ht="21" hidden="1" customHeight="1" x14ac:dyDescent="0.25">
      <c r="A1066" s="134" t="s">
        <v>71</v>
      </c>
      <c r="B1066" s="135"/>
      <c r="C1066" s="103" t="s">
        <v>987</v>
      </c>
      <c r="D1066" s="104"/>
      <c r="E1066" s="104"/>
      <c r="F1066" s="11" t="s">
        <v>1813</v>
      </c>
      <c r="G1066" s="143">
        <v>0.84</v>
      </c>
      <c r="H1066" s="137"/>
      <c r="I1066" s="8">
        <v>0.84</v>
      </c>
      <c r="J1066" s="143">
        <v>0.68</v>
      </c>
      <c r="K1066" s="137"/>
      <c r="L1066" s="137"/>
      <c r="M1066" s="137"/>
      <c r="N1066" s="137"/>
      <c r="O1066" s="137"/>
      <c r="P1066" s="100">
        <v>1.52</v>
      </c>
      <c r="Q1066" s="101"/>
      <c r="R1066" s="101"/>
      <c r="S1066" s="101"/>
      <c r="T1066" s="101"/>
      <c r="U1066" s="101"/>
    </row>
    <row r="1067" spans="1:21" s="1" customFormat="1" ht="21" hidden="1" customHeight="1" x14ac:dyDescent="0.25">
      <c r="A1067" s="134" t="s">
        <v>72</v>
      </c>
      <c r="B1067" s="135"/>
      <c r="C1067" s="103" t="s">
        <v>826</v>
      </c>
      <c r="D1067" s="104"/>
      <c r="E1067" s="104"/>
      <c r="F1067" s="11" t="s">
        <v>1814</v>
      </c>
      <c r="G1067" s="143">
        <v>0.21</v>
      </c>
      <c r="H1067" s="137"/>
      <c r="I1067" s="8">
        <v>0.21</v>
      </c>
      <c r="J1067" s="143">
        <v>0.01</v>
      </c>
      <c r="K1067" s="137"/>
      <c r="L1067" s="137"/>
      <c r="M1067" s="137"/>
      <c r="N1067" s="137"/>
      <c r="O1067" s="137"/>
      <c r="P1067" s="100">
        <v>0.22</v>
      </c>
      <c r="Q1067" s="101"/>
      <c r="R1067" s="101"/>
      <c r="S1067" s="101"/>
      <c r="T1067" s="101"/>
      <c r="U1067" s="101"/>
    </row>
    <row r="1068" spans="1:21" s="15" customFormat="1" ht="15.75" hidden="1" customHeight="1" x14ac:dyDescent="0.2">
      <c r="A1068" s="124"/>
      <c r="B1068" s="125"/>
      <c r="C1068" s="105" t="s">
        <v>1856</v>
      </c>
      <c r="D1068" s="106"/>
      <c r="E1068" s="106"/>
      <c r="F1068" s="18"/>
      <c r="G1068" s="144">
        <f>G1066+G1067</f>
        <v>1.05</v>
      </c>
      <c r="H1068" s="123"/>
      <c r="I1068" s="13">
        <f>I1066+I1067</f>
        <v>1.05</v>
      </c>
      <c r="J1068" s="144">
        <f>J1066+J1067</f>
        <v>0.69000000000000006</v>
      </c>
      <c r="K1068" s="123"/>
      <c r="L1068" s="123"/>
      <c r="M1068" s="123"/>
      <c r="N1068" s="123"/>
      <c r="O1068" s="123"/>
      <c r="P1068" s="100">
        <f>P1066+P1067</f>
        <v>1.74</v>
      </c>
      <c r="Q1068" s="101"/>
      <c r="R1068" s="101"/>
      <c r="S1068" s="101"/>
      <c r="T1068" s="101"/>
      <c r="U1068" s="101"/>
    </row>
    <row r="1069" spans="1:21" s="1" customFormat="1" ht="19.5" hidden="1" customHeight="1" x14ac:dyDescent="0.25">
      <c r="A1069" s="124" t="s">
        <v>29</v>
      </c>
      <c r="B1069" s="125"/>
      <c r="C1069" s="105" t="s">
        <v>995</v>
      </c>
      <c r="D1069" s="106"/>
      <c r="E1069" s="106"/>
      <c r="F1069" s="9"/>
      <c r="G1069" s="137"/>
      <c r="H1069" s="137"/>
      <c r="I1069" s="10"/>
      <c r="J1069" s="137"/>
      <c r="K1069" s="137"/>
      <c r="L1069" s="137"/>
      <c r="M1069" s="137"/>
      <c r="N1069" s="137"/>
      <c r="O1069" s="137"/>
      <c r="P1069" s="101"/>
      <c r="Q1069" s="101"/>
      <c r="R1069" s="101"/>
      <c r="S1069" s="101"/>
      <c r="T1069" s="101"/>
      <c r="U1069" s="101"/>
    </row>
    <row r="1070" spans="1:21" s="1" customFormat="1" ht="27" hidden="1" customHeight="1" x14ac:dyDescent="0.25">
      <c r="A1070" s="134" t="s">
        <v>73</v>
      </c>
      <c r="B1070" s="135"/>
      <c r="C1070" s="103" t="s">
        <v>996</v>
      </c>
      <c r="D1070" s="104"/>
      <c r="E1070" s="104"/>
      <c r="F1070" s="11" t="s">
        <v>1813</v>
      </c>
      <c r="G1070" s="143">
        <v>1.1499999999999999</v>
      </c>
      <c r="H1070" s="137"/>
      <c r="I1070" s="8">
        <v>1.1499999999999999</v>
      </c>
      <c r="J1070" s="143">
        <v>0.34</v>
      </c>
      <c r="K1070" s="137"/>
      <c r="L1070" s="137"/>
      <c r="M1070" s="137"/>
      <c r="N1070" s="137"/>
      <c r="O1070" s="137"/>
      <c r="P1070" s="100">
        <v>1.49</v>
      </c>
      <c r="Q1070" s="101"/>
      <c r="R1070" s="101"/>
      <c r="S1070" s="101"/>
      <c r="T1070" s="101"/>
      <c r="U1070" s="101"/>
    </row>
    <row r="1071" spans="1:21" s="1" customFormat="1" ht="21" hidden="1" customHeight="1" x14ac:dyDescent="0.25">
      <c r="A1071" s="134" t="s">
        <v>74</v>
      </c>
      <c r="B1071" s="135"/>
      <c r="C1071" s="103" t="s">
        <v>826</v>
      </c>
      <c r="D1071" s="104"/>
      <c r="E1071" s="104"/>
      <c r="F1071" s="11" t="s">
        <v>1814</v>
      </c>
      <c r="G1071" s="143">
        <v>0.21</v>
      </c>
      <c r="H1071" s="137"/>
      <c r="I1071" s="8">
        <v>0.21</v>
      </c>
      <c r="J1071" s="143">
        <v>0.01</v>
      </c>
      <c r="K1071" s="137"/>
      <c r="L1071" s="137"/>
      <c r="M1071" s="137"/>
      <c r="N1071" s="137"/>
      <c r="O1071" s="137"/>
      <c r="P1071" s="100">
        <v>0.22</v>
      </c>
      <c r="Q1071" s="101"/>
      <c r="R1071" s="101"/>
      <c r="S1071" s="101"/>
      <c r="T1071" s="101"/>
      <c r="U1071" s="101"/>
    </row>
    <row r="1072" spans="1:21" s="15" customFormat="1" ht="15.75" hidden="1" customHeight="1" x14ac:dyDescent="0.2">
      <c r="A1072" s="127"/>
      <c r="B1072" s="128"/>
      <c r="C1072" s="129" t="s">
        <v>1856</v>
      </c>
      <c r="D1072" s="130"/>
      <c r="E1072" s="130"/>
      <c r="F1072" s="19"/>
      <c r="G1072" s="131">
        <f>G1070+G1071</f>
        <v>1.3599999999999999</v>
      </c>
      <c r="H1072" s="132"/>
      <c r="I1072" s="16">
        <f>I1070+I1071</f>
        <v>1.3599999999999999</v>
      </c>
      <c r="J1072" s="131">
        <f>J1070+J1071</f>
        <v>0.35000000000000003</v>
      </c>
      <c r="K1072" s="132"/>
      <c r="L1072" s="132"/>
      <c r="M1072" s="132"/>
      <c r="N1072" s="132"/>
      <c r="O1072" s="132"/>
      <c r="P1072" s="133">
        <f>P1070+P1071</f>
        <v>1.71</v>
      </c>
      <c r="Q1072" s="126"/>
      <c r="R1072" s="126"/>
      <c r="S1072" s="126"/>
      <c r="T1072" s="126"/>
      <c r="U1072" s="126"/>
    </row>
    <row r="1073" spans="1:21" s="1" customFormat="1" ht="27" hidden="1" customHeight="1" x14ac:dyDescent="0.25">
      <c r="A1073" s="127">
        <v>5</v>
      </c>
      <c r="B1073" s="128"/>
      <c r="C1073" s="129" t="s">
        <v>1403</v>
      </c>
      <c r="D1073" s="130"/>
      <c r="E1073" s="130"/>
      <c r="F1073" s="4"/>
      <c r="G1073" s="136"/>
      <c r="H1073" s="136"/>
      <c r="I1073" s="5"/>
      <c r="J1073" s="136"/>
      <c r="K1073" s="136"/>
      <c r="L1073" s="136"/>
      <c r="M1073" s="136"/>
      <c r="N1073" s="136"/>
      <c r="O1073" s="136"/>
      <c r="P1073" s="126"/>
      <c r="Q1073" s="126"/>
      <c r="R1073" s="126"/>
      <c r="S1073" s="126"/>
      <c r="T1073" s="126"/>
      <c r="U1073" s="126"/>
    </row>
    <row r="1074" spans="1:21" s="1" customFormat="1" ht="27.75" hidden="1" customHeight="1" x14ac:dyDescent="0.25">
      <c r="A1074" s="124" t="s">
        <v>31</v>
      </c>
      <c r="B1074" s="125"/>
      <c r="C1074" s="105" t="s">
        <v>988</v>
      </c>
      <c r="D1074" s="106"/>
      <c r="E1074" s="106"/>
      <c r="F1074" s="9"/>
      <c r="G1074" s="137"/>
      <c r="H1074" s="137"/>
      <c r="I1074" s="10"/>
      <c r="J1074" s="137"/>
      <c r="K1074" s="137"/>
      <c r="L1074" s="137"/>
      <c r="M1074" s="137"/>
      <c r="N1074" s="137"/>
      <c r="O1074" s="137"/>
      <c r="P1074" s="101"/>
      <c r="Q1074" s="101"/>
      <c r="R1074" s="101"/>
      <c r="S1074" s="101"/>
      <c r="T1074" s="101"/>
      <c r="U1074" s="101"/>
    </row>
    <row r="1075" spans="1:21" s="1" customFormat="1" ht="38.25" hidden="1" customHeight="1" x14ac:dyDescent="0.25">
      <c r="A1075" s="134" t="s">
        <v>320</v>
      </c>
      <c r="B1075" s="135"/>
      <c r="C1075" s="103" t="s">
        <v>989</v>
      </c>
      <c r="D1075" s="104"/>
      <c r="E1075" s="104"/>
      <c r="F1075" s="11" t="s">
        <v>1813</v>
      </c>
      <c r="G1075" s="143">
        <v>1.1299999999999999</v>
      </c>
      <c r="H1075" s="137"/>
      <c r="I1075" s="8">
        <v>1.1299999999999999</v>
      </c>
      <c r="J1075" s="143">
        <v>0.42</v>
      </c>
      <c r="K1075" s="137"/>
      <c r="L1075" s="137"/>
      <c r="M1075" s="137"/>
      <c r="N1075" s="137"/>
      <c r="O1075" s="137"/>
      <c r="P1075" s="100">
        <v>1.55</v>
      </c>
      <c r="Q1075" s="101"/>
      <c r="R1075" s="101"/>
      <c r="S1075" s="101"/>
      <c r="T1075" s="101"/>
      <c r="U1075" s="101"/>
    </row>
    <row r="1076" spans="1:21" s="1" customFormat="1" ht="21" hidden="1" customHeight="1" x14ac:dyDescent="0.25">
      <c r="A1076" s="134" t="s">
        <v>321</v>
      </c>
      <c r="B1076" s="135"/>
      <c r="C1076" s="103" t="s">
        <v>826</v>
      </c>
      <c r="D1076" s="104"/>
      <c r="E1076" s="104"/>
      <c r="F1076" s="11" t="s">
        <v>1814</v>
      </c>
      <c r="G1076" s="143">
        <v>0.21</v>
      </c>
      <c r="H1076" s="137"/>
      <c r="I1076" s="8">
        <v>0.21</v>
      </c>
      <c r="J1076" s="143">
        <v>0.01</v>
      </c>
      <c r="K1076" s="137"/>
      <c r="L1076" s="137"/>
      <c r="M1076" s="137"/>
      <c r="N1076" s="137"/>
      <c r="O1076" s="137"/>
      <c r="P1076" s="100">
        <v>0.22</v>
      </c>
      <c r="Q1076" s="101"/>
      <c r="R1076" s="101"/>
      <c r="S1076" s="101"/>
      <c r="T1076" s="101"/>
      <c r="U1076" s="101"/>
    </row>
    <row r="1077" spans="1:21" s="15" customFormat="1" ht="18" hidden="1" customHeight="1" x14ac:dyDescent="0.2">
      <c r="A1077" s="127"/>
      <c r="B1077" s="128"/>
      <c r="C1077" s="129" t="s">
        <v>1856</v>
      </c>
      <c r="D1077" s="130"/>
      <c r="E1077" s="130"/>
      <c r="F1077" s="19"/>
      <c r="G1077" s="131">
        <f>G1075+G1076</f>
        <v>1.3399999999999999</v>
      </c>
      <c r="H1077" s="132"/>
      <c r="I1077" s="16">
        <f>I1075+I1076</f>
        <v>1.3399999999999999</v>
      </c>
      <c r="J1077" s="131">
        <f>J1075+J1076</f>
        <v>0.43</v>
      </c>
      <c r="K1077" s="132"/>
      <c r="L1077" s="132"/>
      <c r="M1077" s="132"/>
      <c r="N1077" s="132"/>
      <c r="O1077" s="132"/>
      <c r="P1077" s="133">
        <f>P1075+P1076</f>
        <v>1.77</v>
      </c>
      <c r="Q1077" s="126"/>
      <c r="R1077" s="126"/>
      <c r="S1077" s="126"/>
      <c r="T1077" s="126"/>
      <c r="U1077" s="126"/>
    </row>
    <row r="1078" spans="1:21" s="1" customFormat="1" ht="15" hidden="1" customHeight="1" x14ac:dyDescent="0.25">
      <c r="A1078" s="127">
        <v>6</v>
      </c>
      <c r="B1078" s="128"/>
      <c r="C1078" s="129" t="s">
        <v>1404</v>
      </c>
      <c r="D1078" s="130"/>
      <c r="E1078" s="130"/>
      <c r="F1078" s="4"/>
      <c r="G1078" s="136"/>
      <c r="H1078" s="136"/>
      <c r="I1078" s="5"/>
      <c r="J1078" s="136"/>
      <c r="K1078" s="136"/>
      <c r="L1078" s="136"/>
      <c r="M1078" s="136"/>
      <c r="N1078" s="136"/>
      <c r="O1078" s="136"/>
      <c r="P1078" s="126"/>
      <c r="Q1078" s="126"/>
      <c r="R1078" s="126"/>
      <c r="S1078" s="126"/>
      <c r="T1078" s="126"/>
      <c r="U1078" s="126"/>
    </row>
    <row r="1079" spans="1:21" s="1" customFormat="1" ht="21" hidden="1" customHeight="1" x14ac:dyDescent="0.25">
      <c r="A1079" s="124" t="s">
        <v>35</v>
      </c>
      <c r="B1079" s="125"/>
      <c r="C1079" s="105" t="s">
        <v>991</v>
      </c>
      <c r="D1079" s="106"/>
      <c r="E1079" s="106"/>
      <c r="F1079" s="9"/>
      <c r="G1079" s="137"/>
      <c r="H1079" s="137"/>
      <c r="I1079" s="10"/>
      <c r="J1079" s="137"/>
      <c r="K1079" s="137"/>
      <c r="L1079" s="137"/>
      <c r="M1079" s="137"/>
      <c r="N1079" s="137"/>
      <c r="O1079" s="137"/>
      <c r="P1079" s="101"/>
      <c r="Q1079" s="101"/>
      <c r="R1079" s="101"/>
      <c r="S1079" s="101"/>
      <c r="T1079" s="101"/>
      <c r="U1079" s="101"/>
    </row>
    <row r="1080" spans="1:21" s="1" customFormat="1" ht="27" hidden="1" customHeight="1" x14ac:dyDescent="0.25">
      <c r="A1080" s="134" t="s">
        <v>383</v>
      </c>
      <c r="B1080" s="135"/>
      <c r="C1080" s="103" t="s">
        <v>992</v>
      </c>
      <c r="D1080" s="104"/>
      <c r="E1080" s="104"/>
      <c r="F1080" s="11" t="s">
        <v>1813</v>
      </c>
      <c r="G1080" s="143">
        <v>1.1299999999999999</v>
      </c>
      <c r="H1080" s="137"/>
      <c r="I1080" s="8">
        <v>1.1299999999999999</v>
      </c>
      <c r="J1080" s="143">
        <v>0.45</v>
      </c>
      <c r="K1080" s="137"/>
      <c r="L1080" s="137"/>
      <c r="M1080" s="137"/>
      <c r="N1080" s="137"/>
      <c r="O1080" s="137"/>
      <c r="P1080" s="100">
        <v>1.58</v>
      </c>
      <c r="Q1080" s="101"/>
      <c r="R1080" s="101"/>
      <c r="S1080" s="101"/>
      <c r="T1080" s="101"/>
      <c r="U1080" s="101"/>
    </row>
    <row r="1081" spans="1:21" s="1" customFormat="1" ht="21" hidden="1" customHeight="1" x14ac:dyDescent="0.25">
      <c r="A1081" s="134" t="s">
        <v>387</v>
      </c>
      <c r="B1081" s="135"/>
      <c r="C1081" s="103" t="s">
        <v>826</v>
      </c>
      <c r="D1081" s="104"/>
      <c r="E1081" s="104"/>
      <c r="F1081" s="11" t="s">
        <v>1814</v>
      </c>
      <c r="G1081" s="143">
        <v>0.21</v>
      </c>
      <c r="H1081" s="137"/>
      <c r="I1081" s="8">
        <v>0.21</v>
      </c>
      <c r="J1081" s="143">
        <v>0.01</v>
      </c>
      <c r="K1081" s="137"/>
      <c r="L1081" s="137"/>
      <c r="M1081" s="137"/>
      <c r="N1081" s="137"/>
      <c r="O1081" s="137"/>
      <c r="P1081" s="100">
        <v>0.22</v>
      </c>
      <c r="Q1081" s="101"/>
      <c r="R1081" s="101"/>
      <c r="S1081" s="101"/>
      <c r="T1081" s="101"/>
      <c r="U1081" s="101"/>
    </row>
    <row r="1082" spans="1:21" s="15" customFormat="1" ht="18.75" hidden="1" customHeight="1" x14ac:dyDescent="0.2">
      <c r="A1082" s="127"/>
      <c r="B1082" s="128"/>
      <c r="C1082" s="129" t="s">
        <v>1856</v>
      </c>
      <c r="D1082" s="130"/>
      <c r="E1082" s="130"/>
      <c r="F1082" s="19"/>
      <c r="G1082" s="131">
        <f>G1080+G1081</f>
        <v>1.3399999999999999</v>
      </c>
      <c r="H1082" s="132"/>
      <c r="I1082" s="16">
        <f>I1080+I1081</f>
        <v>1.3399999999999999</v>
      </c>
      <c r="J1082" s="131">
        <f>J1080+J1081</f>
        <v>0.46</v>
      </c>
      <c r="K1082" s="132"/>
      <c r="L1082" s="132"/>
      <c r="M1082" s="132"/>
      <c r="N1082" s="132"/>
      <c r="O1082" s="132"/>
      <c r="P1082" s="133">
        <f>P1080+P1081</f>
        <v>1.8</v>
      </c>
      <c r="Q1082" s="126"/>
      <c r="R1082" s="126"/>
      <c r="S1082" s="126"/>
      <c r="T1082" s="126"/>
      <c r="U1082" s="126"/>
    </row>
    <row r="1083" spans="1:21" s="1" customFormat="1" ht="16.5" hidden="1" customHeight="1" x14ac:dyDescent="0.25">
      <c r="A1083" s="165">
        <v>7</v>
      </c>
      <c r="B1083" s="166"/>
      <c r="C1083" s="129" t="s">
        <v>1405</v>
      </c>
      <c r="D1083" s="130"/>
      <c r="E1083" s="130"/>
      <c r="F1083" s="4"/>
      <c r="G1083" s="136"/>
      <c r="H1083" s="136"/>
      <c r="I1083" s="5"/>
      <c r="J1083" s="136"/>
      <c r="K1083" s="136"/>
      <c r="L1083" s="136"/>
      <c r="M1083" s="136"/>
      <c r="N1083" s="136"/>
      <c r="O1083" s="136"/>
      <c r="P1083" s="126"/>
      <c r="Q1083" s="126"/>
      <c r="R1083" s="126"/>
      <c r="S1083" s="126"/>
      <c r="T1083" s="126"/>
      <c r="U1083" s="126"/>
    </row>
    <row r="1084" spans="1:21" s="1" customFormat="1" ht="101.25" hidden="1" customHeight="1" x14ac:dyDescent="0.25">
      <c r="A1084" s="134" t="s">
        <v>37</v>
      </c>
      <c r="B1084" s="135"/>
      <c r="C1084" s="103" t="s">
        <v>924</v>
      </c>
      <c r="D1084" s="104"/>
      <c r="E1084" s="104"/>
      <c r="F1084" s="11" t="s">
        <v>1813</v>
      </c>
      <c r="G1084" s="143">
        <v>0.76</v>
      </c>
      <c r="H1084" s="137"/>
      <c r="I1084" s="8">
        <v>0.76</v>
      </c>
      <c r="J1084" s="143">
        <v>0.3</v>
      </c>
      <c r="K1084" s="137"/>
      <c r="L1084" s="137"/>
      <c r="M1084" s="137"/>
      <c r="N1084" s="137"/>
      <c r="O1084" s="137"/>
      <c r="P1084" s="100">
        <v>1.06</v>
      </c>
      <c r="Q1084" s="101"/>
      <c r="R1084" s="101"/>
      <c r="S1084" s="101"/>
      <c r="T1084" s="101"/>
      <c r="U1084" s="101"/>
    </row>
    <row r="1085" spans="1:21" s="1" customFormat="1" ht="49.5" hidden="1" customHeight="1" x14ac:dyDescent="0.25">
      <c r="A1085" s="134" t="s">
        <v>38</v>
      </c>
      <c r="B1085" s="135"/>
      <c r="C1085" s="103" t="s">
        <v>925</v>
      </c>
      <c r="D1085" s="104"/>
      <c r="E1085" s="104"/>
      <c r="F1085" s="11" t="s">
        <v>1815</v>
      </c>
      <c r="G1085" s="143">
        <v>0.42</v>
      </c>
      <c r="H1085" s="137"/>
      <c r="I1085" s="8">
        <v>0.42</v>
      </c>
      <c r="J1085" s="143">
        <v>0.81</v>
      </c>
      <c r="K1085" s="137"/>
      <c r="L1085" s="137"/>
      <c r="M1085" s="137"/>
      <c r="N1085" s="137"/>
      <c r="O1085" s="137"/>
      <c r="P1085" s="100">
        <v>1.23</v>
      </c>
      <c r="Q1085" s="101"/>
      <c r="R1085" s="101"/>
      <c r="S1085" s="101"/>
      <c r="T1085" s="101"/>
      <c r="U1085" s="101"/>
    </row>
    <row r="1086" spans="1:21" s="1" customFormat="1" ht="27" hidden="1" customHeight="1" x14ac:dyDescent="0.25">
      <c r="A1086" s="134" t="s">
        <v>435</v>
      </c>
      <c r="B1086" s="135"/>
      <c r="C1086" s="103" t="s">
        <v>926</v>
      </c>
      <c r="D1086" s="104"/>
      <c r="E1086" s="104"/>
      <c r="F1086" s="11" t="s">
        <v>1816</v>
      </c>
      <c r="G1086" s="143">
        <v>0.02</v>
      </c>
      <c r="H1086" s="137"/>
      <c r="I1086" s="8">
        <v>0.02</v>
      </c>
      <c r="J1086" s="143">
        <v>0.15</v>
      </c>
      <c r="K1086" s="137"/>
      <c r="L1086" s="137"/>
      <c r="M1086" s="137"/>
      <c r="N1086" s="137"/>
      <c r="O1086" s="137"/>
      <c r="P1086" s="100">
        <v>0.17</v>
      </c>
      <c r="Q1086" s="101"/>
      <c r="R1086" s="101"/>
      <c r="S1086" s="101"/>
      <c r="T1086" s="101"/>
      <c r="U1086" s="101"/>
    </row>
    <row r="1087" spans="1:21" s="1" customFormat="1" ht="21" hidden="1" customHeight="1" x14ac:dyDescent="0.25">
      <c r="A1087" s="134" t="s">
        <v>436</v>
      </c>
      <c r="B1087" s="135"/>
      <c r="C1087" s="103" t="s">
        <v>826</v>
      </c>
      <c r="D1087" s="104"/>
      <c r="E1087" s="104"/>
      <c r="F1087" s="11" t="s">
        <v>1814</v>
      </c>
      <c r="G1087" s="143">
        <v>0.21</v>
      </c>
      <c r="H1087" s="137"/>
      <c r="I1087" s="8">
        <v>0.21</v>
      </c>
      <c r="J1087" s="143">
        <v>0.01</v>
      </c>
      <c r="K1087" s="137"/>
      <c r="L1087" s="137"/>
      <c r="M1087" s="137"/>
      <c r="N1087" s="137"/>
      <c r="O1087" s="137"/>
      <c r="P1087" s="100">
        <v>0.22</v>
      </c>
      <c r="Q1087" s="101"/>
      <c r="R1087" s="101"/>
      <c r="S1087" s="101"/>
      <c r="T1087" s="101"/>
      <c r="U1087" s="101"/>
    </row>
    <row r="1088" spans="1:21" s="15" customFormat="1" ht="20.25" hidden="1" customHeight="1" x14ac:dyDescent="0.2">
      <c r="A1088" s="127"/>
      <c r="B1088" s="128"/>
      <c r="C1088" s="129" t="s">
        <v>1856</v>
      </c>
      <c r="D1088" s="130"/>
      <c r="E1088" s="130"/>
      <c r="F1088" s="19"/>
      <c r="G1088" s="131">
        <f>G1084+G1085+G1086+G1087</f>
        <v>1.41</v>
      </c>
      <c r="H1088" s="132"/>
      <c r="I1088" s="16">
        <f>I1084+I1085+I1086+I1087</f>
        <v>1.41</v>
      </c>
      <c r="J1088" s="131">
        <f>J1084+J1085+J1086+J1087</f>
        <v>1.27</v>
      </c>
      <c r="K1088" s="132"/>
      <c r="L1088" s="132"/>
      <c r="M1088" s="132"/>
      <c r="N1088" s="132"/>
      <c r="O1088" s="132"/>
      <c r="P1088" s="133">
        <f>P1084+P1085+P1086+P1087</f>
        <v>2.68</v>
      </c>
      <c r="Q1088" s="126"/>
      <c r="R1088" s="126"/>
      <c r="S1088" s="126"/>
      <c r="T1088" s="126"/>
      <c r="U1088" s="126"/>
    </row>
    <row r="1089" spans="1:21" s="1" customFormat="1" ht="15.75" hidden="1" customHeight="1" x14ac:dyDescent="0.25">
      <c r="A1089" s="165">
        <v>8</v>
      </c>
      <c r="B1089" s="166"/>
      <c r="C1089" s="129" t="s">
        <v>1406</v>
      </c>
      <c r="D1089" s="130"/>
      <c r="E1089" s="130"/>
      <c r="F1089" s="4"/>
      <c r="G1089" s="136"/>
      <c r="H1089" s="136"/>
      <c r="I1089" s="5"/>
      <c r="J1089" s="136"/>
      <c r="K1089" s="136"/>
      <c r="L1089" s="136"/>
      <c r="M1089" s="136"/>
      <c r="N1089" s="136"/>
      <c r="O1089" s="136"/>
      <c r="P1089" s="126"/>
      <c r="Q1089" s="126"/>
      <c r="R1089" s="126"/>
      <c r="S1089" s="126"/>
      <c r="T1089" s="126"/>
      <c r="U1089" s="126"/>
    </row>
    <row r="1090" spans="1:21" s="1" customFormat="1" ht="40.5" hidden="1" customHeight="1" x14ac:dyDescent="0.25">
      <c r="A1090" s="134" t="s">
        <v>631</v>
      </c>
      <c r="B1090" s="135"/>
      <c r="C1090" s="103" t="s">
        <v>888</v>
      </c>
      <c r="D1090" s="104"/>
      <c r="E1090" s="104"/>
      <c r="F1090" s="11" t="s">
        <v>1838</v>
      </c>
      <c r="G1090" s="143">
        <v>0.42</v>
      </c>
      <c r="H1090" s="137"/>
      <c r="I1090" s="8">
        <v>0.5</v>
      </c>
      <c r="J1090" s="137"/>
      <c r="K1090" s="137"/>
      <c r="L1090" s="137"/>
      <c r="M1090" s="137"/>
      <c r="N1090" s="137"/>
      <c r="O1090" s="137"/>
      <c r="P1090" s="100">
        <v>0.5</v>
      </c>
      <c r="Q1090" s="101"/>
      <c r="R1090" s="101"/>
      <c r="S1090" s="101"/>
      <c r="T1090" s="101"/>
      <c r="U1090" s="101"/>
    </row>
    <row r="1091" spans="1:21" s="1" customFormat="1" ht="39.75" hidden="1" customHeight="1" x14ac:dyDescent="0.25">
      <c r="A1091" s="134" t="s">
        <v>632</v>
      </c>
      <c r="B1091" s="135"/>
      <c r="C1091" s="103" t="s">
        <v>1407</v>
      </c>
      <c r="D1091" s="104"/>
      <c r="E1091" s="104"/>
      <c r="F1091" s="11" t="s">
        <v>1814</v>
      </c>
      <c r="G1091" s="143">
        <v>0.28000000000000003</v>
      </c>
      <c r="H1091" s="137"/>
      <c r="I1091" s="8">
        <v>0.34</v>
      </c>
      <c r="J1091" s="137"/>
      <c r="K1091" s="137"/>
      <c r="L1091" s="137"/>
      <c r="M1091" s="137"/>
      <c r="N1091" s="137"/>
      <c r="O1091" s="137"/>
      <c r="P1091" s="100">
        <v>0.34</v>
      </c>
      <c r="Q1091" s="101"/>
      <c r="R1091" s="101"/>
      <c r="S1091" s="101"/>
      <c r="T1091" s="101"/>
      <c r="U1091" s="101"/>
    </row>
    <row r="1092" spans="1:21" s="15" customFormat="1" ht="15" hidden="1" customHeight="1" x14ac:dyDescent="0.2">
      <c r="A1092" s="127"/>
      <c r="B1092" s="128"/>
      <c r="C1092" s="129" t="s">
        <v>1882</v>
      </c>
      <c r="D1092" s="130"/>
      <c r="E1092" s="130"/>
      <c r="F1092" s="19"/>
      <c r="G1092" s="131">
        <f>G1044+G1045+G1046+G1054+G1063+G1068+G1072+G1077+G1082+G1088+G1090+G1091</f>
        <v>13.239999999999998</v>
      </c>
      <c r="H1092" s="132"/>
      <c r="I1092" s="16">
        <f>I1091+I1090+I1088+I1082+I1077+I1072+I1068+I1063+I1054+I1046+I1045+I1044</f>
        <v>13.859999999999998</v>
      </c>
      <c r="J1092" s="131">
        <f>J1091+J1090+J1088+J1082+J1077+J1072+J1068+J1063+J1054+J1046+J1045+J1044</f>
        <v>5.86</v>
      </c>
      <c r="K1092" s="132"/>
      <c r="L1092" s="132"/>
      <c r="M1092" s="132"/>
      <c r="N1092" s="132"/>
      <c r="O1092" s="132"/>
      <c r="P1092" s="133">
        <f>P1091+P1090+P1088+P1082+P1077+P1072+P1068+P1063+P1054+P1046+P1045+P1044</f>
        <v>19.72</v>
      </c>
      <c r="Q1092" s="126"/>
      <c r="R1092" s="126"/>
      <c r="S1092" s="126"/>
      <c r="T1092" s="126"/>
      <c r="U1092" s="126"/>
    </row>
    <row r="1093" spans="1:21" s="1" customFormat="1" ht="14.25" hidden="1" customHeight="1" x14ac:dyDescent="0.25">
      <c r="A1093" s="186" t="s">
        <v>633</v>
      </c>
      <c r="B1093" s="187"/>
      <c r="C1093" s="187"/>
      <c r="D1093" s="187"/>
      <c r="E1093" s="187"/>
      <c r="F1093" s="187"/>
      <c r="G1093" s="187"/>
      <c r="H1093" s="187"/>
      <c r="I1093" s="187"/>
      <c r="J1093" s="187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</row>
    <row r="1094" spans="1:21" s="1" customFormat="1" ht="23.25" hidden="1" customHeight="1" x14ac:dyDescent="0.25">
      <c r="A1094" s="165">
        <v>1</v>
      </c>
      <c r="B1094" s="166"/>
      <c r="C1094" s="129" t="s">
        <v>1408</v>
      </c>
      <c r="D1094" s="130"/>
      <c r="E1094" s="130"/>
      <c r="F1094" s="4"/>
      <c r="G1094" s="136"/>
      <c r="H1094" s="136"/>
      <c r="I1094" s="5"/>
      <c r="J1094" s="136"/>
      <c r="K1094" s="136"/>
      <c r="L1094" s="136"/>
      <c r="M1094" s="136"/>
      <c r="N1094" s="136"/>
      <c r="O1094" s="136"/>
      <c r="P1094" s="126"/>
      <c r="Q1094" s="126"/>
      <c r="R1094" s="126"/>
      <c r="S1094" s="126"/>
      <c r="T1094" s="126"/>
      <c r="U1094" s="126"/>
    </row>
    <row r="1095" spans="1:21" s="1" customFormat="1" ht="31.5" hidden="1" customHeight="1" x14ac:dyDescent="0.25">
      <c r="A1095" s="134" t="s">
        <v>53</v>
      </c>
      <c r="B1095" s="135"/>
      <c r="C1095" s="103" t="s">
        <v>1409</v>
      </c>
      <c r="D1095" s="104"/>
      <c r="E1095" s="104"/>
      <c r="F1095" s="11" t="s">
        <v>1839</v>
      </c>
      <c r="G1095" s="143">
        <v>0.42</v>
      </c>
      <c r="H1095" s="137"/>
      <c r="I1095" s="8">
        <v>0.5</v>
      </c>
      <c r="J1095" s="137"/>
      <c r="K1095" s="137"/>
      <c r="L1095" s="137"/>
      <c r="M1095" s="137"/>
      <c r="N1095" s="137"/>
      <c r="O1095" s="137"/>
      <c r="P1095" s="100">
        <v>0.5</v>
      </c>
      <c r="Q1095" s="101"/>
      <c r="R1095" s="101"/>
      <c r="S1095" s="101"/>
      <c r="T1095" s="101"/>
      <c r="U1095" s="101"/>
    </row>
    <row r="1096" spans="1:21" s="1" customFormat="1" ht="31.5" hidden="1" customHeight="1" x14ac:dyDescent="0.25">
      <c r="A1096" s="134" t="s">
        <v>54</v>
      </c>
      <c r="B1096" s="135"/>
      <c r="C1096" s="103" t="s">
        <v>1410</v>
      </c>
      <c r="D1096" s="104"/>
      <c r="E1096" s="104"/>
      <c r="F1096" s="11" t="s">
        <v>1839</v>
      </c>
      <c r="G1096" s="143">
        <v>0.42</v>
      </c>
      <c r="H1096" s="137"/>
      <c r="I1096" s="8">
        <v>0.5</v>
      </c>
      <c r="J1096" s="137"/>
      <c r="K1096" s="137"/>
      <c r="L1096" s="137"/>
      <c r="M1096" s="137"/>
      <c r="N1096" s="137"/>
      <c r="O1096" s="137"/>
      <c r="P1096" s="100">
        <v>0.5</v>
      </c>
      <c r="Q1096" s="101"/>
      <c r="R1096" s="101"/>
      <c r="S1096" s="101"/>
      <c r="T1096" s="101"/>
      <c r="U1096" s="101"/>
    </row>
    <row r="1097" spans="1:21" s="1" customFormat="1" ht="27" hidden="1" customHeight="1" x14ac:dyDescent="0.25">
      <c r="A1097" s="134" t="s">
        <v>55</v>
      </c>
      <c r="B1097" s="135"/>
      <c r="C1097" s="103" t="s">
        <v>1411</v>
      </c>
      <c r="D1097" s="104"/>
      <c r="E1097" s="104"/>
      <c r="F1097" s="11" t="s">
        <v>1839</v>
      </c>
      <c r="G1097" s="143">
        <v>0.45</v>
      </c>
      <c r="H1097" s="137"/>
      <c r="I1097" s="8">
        <v>0.54</v>
      </c>
      <c r="J1097" s="137"/>
      <c r="K1097" s="137"/>
      <c r="L1097" s="137"/>
      <c r="M1097" s="137"/>
      <c r="N1097" s="137"/>
      <c r="O1097" s="137"/>
      <c r="P1097" s="100">
        <v>0.54</v>
      </c>
      <c r="Q1097" s="101"/>
      <c r="R1097" s="101"/>
      <c r="S1097" s="101"/>
      <c r="T1097" s="101"/>
      <c r="U1097" s="101"/>
    </row>
    <row r="1098" spans="1:21" s="1" customFormat="1" ht="24.75" hidden="1" customHeight="1" x14ac:dyDescent="0.25">
      <c r="A1098" s="134" t="s">
        <v>56</v>
      </c>
      <c r="B1098" s="135"/>
      <c r="C1098" s="103" t="s">
        <v>1412</v>
      </c>
      <c r="D1098" s="104"/>
      <c r="E1098" s="104"/>
      <c r="F1098" s="11" t="s">
        <v>1839</v>
      </c>
      <c r="G1098" s="143">
        <v>0.42</v>
      </c>
      <c r="H1098" s="137"/>
      <c r="I1098" s="8">
        <v>0.5</v>
      </c>
      <c r="J1098" s="137"/>
      <c r="K1098" s="137"/>
      <c r="L1098" s="137"/>
      <c r="M1098" s="137"/>
      <c r="N1098" s="137"/>
      <c r="O1098" s="137"/>
      <c r="P1098" s="100">
        <v>0.5</v>
      </c>
      <c r="Q1098" s="101"/>
      <c r="R1098" s="101"/>
      <c r="S1098" s="101"/>
      <c r="T1098" s="101"/>
      <c r="U1098" s="101"/>
    </row>
    <row r="1099" spans="1:21" s="1" customFormat="1" ht="31.5" hidden="1" customHeight="1" x14ac:dyDescent="0.25">
      <c r="A1099" s="134" t="s">
        <v>57</v>
      </c>
      <c r="B1099" s="135"/>
      <c r="C1099" s="103" t="s">
        <v>1413</v>
      </c>
      <c r="D1099" s="104"/>
      <c r="E1099" s="104"/>
      <c r="F1099" s="11" t="s">
        <v>1839</v>
      </c>
      <c r="G1099" s="143">
        <v>0.52</v>
      </c>
      <c r="H1099" s="137"/>
      <c r="I1099" s="8">
        <v>0.62</v>
      </c>
      <c r="J1099" s="137"/>
      <c r="K1099" s="137"/>
      <c r="L1099" s="137"/>
      <c r="M1099" s="137"/>
      <c r="N1099" s="137"/>
      <c r="O1099" s="137"/>
      <c r="P1099" s="100">
        <v>0.62</v>
      </c>
      <c r="Q1099" s="101"/>
      <c r="R1099" s="101"/>
      <c r="S1099" s="101"/>
      <c r="T1099" s="101"/>
      <c r="U1099" s="101"/>
    </row>
    <row r="1100" spans="1:21" s="1" customFormat="1" ht="41.25" hidden="1" customHeight="1" x14ac:dyDescent="0.25">
      <c r="A1100" s="134" t="s">
        <v>58</v>
      </c>
      <c r="B1100" s="135"/>
      <c r="C1100" s="103" t="s">
        <v>1414</v>
      </c>
      <c r="D1100" s="104"/>
      <c r="E1100" s="104"/>
      <c r="F1100" s="11" t="s">
        <v>1839</v>
      </c>
      <c r="G1100" s="143">
        <v>0.61</v>
      </c>
      <c r="H1100" s="137"/>
      <c r="I1100" s="8">
        <v>0.73</v>
      </c>
      <c r="J1100" s="137"/>
      <c r="K1100" s="137"/>
      <c r="L1100" s="137"/>
      <c r="M1100" s="137"/>
      <c r="N1100" s="137"/>
      <c r="O1100" s="137"/>
      <c r="P1100" s="100">
        <v>0.73</v>
      </c>
      <c r="Q1100" s="101"/>
      <c r="R1100" s="101"/>
      <c r="S1100" s="101"/>
      <c r="T1100" s="101"/>
      <c r="U1100" s="101"/>
    </row>
    <row r="1101" spans="1:21" s="1" customFormat="1" ht="27" hidden="1" customHeight="1" x14ac:dyDescent="0.25">
      <c r="A1101" s="134" t="s">
        <v>59</v>
      </c>
      <c r="B1101" s="135"/>
      <c r="C1101" s="103" t="s">
        <v>1415</v>
      </c>
      <c r="D1101" s="104"/>
      <c r="E1101" s="104"/>
      <c r="F1101" s="11" t="s">
        <v>1839</v>
      </c>
      <c r="G1101" s="143">
        <v>0.44</v>
      </c>
      <c r="H1101" s="137"/>
      <c r="I1101" s="8">
        <v>0.53</v>
      </c>
      <c r="J1101" s="137"/>
      <c r="K1101" s="137"/>
      <c r="L1101" s="137"/>
      <c r="M1101" s="137"/>
      <c r="N1101" s="137"/>
      <c r="O1101" s="137"/>
      <c r="P1101" s="100">
        <v>0.53</v>
      </c>
      <c r="Q1101" s="101"/>
      <c r="R1101" s="101"/>
      <c r="S1101" s="101"/>
      <c r="T1101" s="101"/>
      <c r="U1101" s="101"/>
    </row>
    <row r="1102" spans="1:21" s="1" customFormat="1" ht="79.5" hidden="1" customHeight="1" x14ac:dyDescent="0.25">
      <c r="A1102" s="134" t="s">
        <v>60</v>
      </c>
      <c r="B1102" s="135"/>
      <c r="C1102" s="103" t="s">
        <v>1416</v>
      </c>
      <c r="D1102" s="104"/>
      <c r="E1102" s="104"/>
      <c r="F1102" s="11" t="s">
        <v>1839</v>
      </c>
      <c r="G1102" s="143">
        <v>1.57</v>
      </c>
      <c r="H1102" s="137"/>
      <c r="I1102" s="8">
        <v>1.88</v>
      </c>
      <c r="J1102" s="137"/>
      <c r="K1102" s="137"/>
      <c r="L1102" s="137"/>
      <c r="M1102" s="137"/>
      <c r="N1102" s="137"/>
      <c r="O1102" s="137"/>
      <c r="P1102" s="100">
        <v>1.88</v>
      </c>
      <c r="Q1102" s="101"/>
      <c r="R1102" s="101"/>
      <c r="S1102" s="101"/>
      <c r="T1102" s="101"/>
      <c r="U1102" s="101"/>
    </row>
    <row r="1103" spans="1:21" s="1" customFormat="1" ht="17.25" hidden="1" customHeight="1" x14ac:dyDescent="0.25">
      <c r="A1103" s="186" t="s">
        <v>634</v>
      </c>
      <c r="B1103" s="187"/>
      <c r="C1103" s="187"/>
      <c r="D1103" s="187"/>
      <c r="E1103" s="187"/>
      <c r="F1103" s="187"/>
      <c r="G1103" s="187"/>
      <c r="H1103" s="187"/>
      <c r="I1103" s="187"/>
      <c r="J1103" s="187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</row>
    <row r="1104" spans="1:21" s="1" customFormat="1" ht="24.75" hidden="1" customHeight="1" x14ac:dyDescent="0.25">
      <c r="A1104" s="165">
        <v>1</v>
      </c>
      <c r="B1104" s="166"/>
      <c r="C1104" s="129" t="s">
        <v>1417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18" hidden="1" customHeight="1" x14ac:dyDescent="0.25">
      <c r="A1105" s="124" t="s">
        <v>53</v>
      </c>
      <c r="B1105" s="125"/>
      <c r="C1105" s="105" t="s">
        <v>1418</v>
      </c>
      <c r="D1105" s="106"/>
      <c r="E1105" s="106"/>
      <c r="F1105" s="9"/>
      <c r="G1105" s="137"/>
      <c r="H1105" s="137"/>
      <c r="I1105" s="10"/>
      <c r="J1105" s="137"/>
      <c r="K1105" s="137"/>
      <c r="L1105" s="137"/>
      <c r="M1105" s="137"/>
      <c r="N1105" s="137"/>
      <c r="O1105" s="137"/>
      <c r="P1105" s="101"/>
      <c r="Q1105" s="101"/>
      <c r="R1105" s="101"/>
      <c r="S1105" s="101"/>
      <c r="T1105" s="101"/>
      <c r="U1105" s="101"/>
    </row>
    <row r="1106" spans="1:21" s="1" customFormat="1" ht="24.75" hidden="1" customHeight="1" x14ac:dyDescent="0.25">
      <c r="A1106" s="134" t="s">
        <v>136</v>
      </c>
      <c r="B1106" s="135"/>
      <c r="C1106" s="103" t="s">
        <v>1419</v>
      </c>
      <c r="D1106" s="104"/>
      <c r="E1106" s="104"/>
      <c r="F1106" s="11" t="s">
        <v>1840</v>
      </c>
      <c r="G1106" s="143">
        <v>7.68</v>
      </c>
      <c r="H1106" s="137"/>
      <c r="I1106" s="8">
        <v>7.68</v>
      </c>
      <c r="J1106" s="137"/>
      <c r="K1106" s="137"/>
      <c r="L1106" s="137"/>
      <c r="M1106" s="137"/>
      <c r="N1106" s="137"/>
      <c r="O1106" s="137"/>
      <c r="P1106" s="100">
        <v>7.68</v>
      </c>
      <c r="Q1106" s="101"/>
      <c r="R1106" s="101"/>
      <c r="S1106" s="101"/>
      <c r="T1106" s="101"/>
      <c r="U1106" s="101"/>
    </row>
    <row r="1107" spans="1:21" s="1" customFormat="1" ht="25.5" hidden="1" customHeight="1" x14ac:dyDescent="0.25">
      <c r="A1107" s="134" t="s">
        <v>144</v>
      </c>
      <c r="B1107" s="135"/>
      <c r="C1107" s="103" t="s">
        <v>1420</v>
      </c>
      <c r="D1107" s="104"/>
      <c r="E1107" s="104"/>
      <c r="F1107" s="11" t="s">
        <v>1840</v>
      </c>
      <c r="G1107" s="143">
        <v>3.56</v>
      </c>
      <c r="H1107" s="137"/>
      <c r="I1107" s="8">
        <v>3.56</v>
      </c>
      <c r="J1107" s="137"/>
      <c r="K1107" s="137"/>
      <c r="L1107" s="137"/>
      <c r="M1107" s="137"/>
      <c r="N1107" s="137"/>
      <c r="O1107" s="137"/>
      <c r="P1107" s="100">
        <v>3.56</v>
      </c>
      <c r="Q1107" s="101"/>
      <c r="R1107" s="101"/>
      <c r="S1107" s="101"/>
      <c r="T1107" s="101"/>
      <c r="U1107" s="101"/>
    </row>
    <row r="1108" spans="1:21" s="1" customFormat="1" ht="51.75" hidden="1" customHeight="1" x14ac:dyDescent="0.25">
      <c r="A1108" s="134" t="s">
        <v>147</v>
      </c>
      <c r="B1108" s="135"/>
      <c r="C1108" s="103" t="s">
        <v>1421</v>
      </c>
      <c r="D1108" s="104"/>
      <c r="E1108" s="104"/>
      <c r="F1108" s="11" t="s">
        <v>1831</v>
      </c>
      <c r="G1108" s="143">
        <v>10.82</v>
      </c>
      <c r="H1108" s="137"/>
      <c r="I1108" s="8">
        <v>10.82</v>
      </c>
      <c r="J1108" s="137"/>
      <c r="K1108" s="137"/>
      <c r="L1108" s="137"/>
      <c r="M1108" s="137"/>
      <c r="N1108" s="137"/>
      <c r="O1108" s="137"/>
      <c r="P1108" s="100">
        <v>10.82</v>
      </c>
      <c r="Q1108" s="101"/>
      <c r="R1108" s="101"/>
      <c r="S1108" s="101"/>
      <c r="T1108" s="101"/>
      <c r="U1108" s="101"/>
    </row>
    <row r="1109" spans="1:21" s="1" customFormat="1" ht="30" hidden="1" customHeight="1" x14ac:dyDescent="0.25">
      <c r="A1109" s="134" t="s">
        <v>150</v>
      </c>
      <c r="B1109" s="135"/>
      <c r="C1109" s="103" t="s">
        <v>1422</v>
      </c>
      <c r="D1109" s="104"/>
      <c r="E1109" s="104"/>
      <c r="F1109" s="11" t="s">
        <v>1831</v>
      </c>
      <c r="G1109" s="143">
        <v>7.9</v>
      </c>
      <c r="H1109" s="137"/>
      <c r="I1109" s="8">
        <v>7.9</v>
      </c>
      <c r="J1109" s="137"/>
      <c r="K1109" s="137"/>
      <c r="L1109" s="137"/>
      <c r="M1109" s="137"/>
      <c r="N1109" s="137"/>
      <c r="O1109" s="137"/>
      <c r="P1109" s="100">
        <v>7.9</v>
      </c>
      <c r="Q1109" s="101"/>
      <c r="R1109" s="101"/>
      <c r="S1109" s="101"/>
      <c r="T1109" s="101"/>
      <c r="U1109" s="101"/>
    </row>
    <row r="1110" spans="1:21" s="1" customFormat="1" ht="21" hidden="1" customHeight="1" x14ac:dyDescent="0.25">
      <c r="A1110" s="134" t="s">
        <v>615</v>
      </c>
      <c r="B1110" s="135"/>
      <c r="C1110" s="103" t="s">
        <v>1423</v>
      </c>
      <c r="D1110" s="104"/>
      <c r="E1110" s="104"/>
      <c r="F1110" s="11" t="s">
        <v>1831</v>
      </c>
      <c r="G1110" s="143">
        <v>6.88</v>
      </c>
      <c r="H1110" s="137"/>
      <c r="I1110" s="8">
        <v>6.88</v>
      </c>
      <c r="J1110" s="137"/>
      <c r="K1110" s="137"/>
      <c r="L1110" s="137"/>
      <c r="M1110" s="137"/>
      <c r="N1110" s="137"/>
      <c r="O1110" s="137"/>
      <c r="P1110" s="100">
        <v>6.88</v>
      </c>
      <c r="Q1110" s="101"/>
      <c r="R1110" s="101"/>
      <c r="S1110" s="101"/>
      <c r="T1110" s="101"/>
      <c r="U1110" s="101"/>
    </row>
    <row r="1111" spans="1:21" s="1" customFormat="1" ht="18" hidden="1" customHeight="1" x14ac:dyDescent="0.25">
      <c r="A1111" s="124" t="s">
        <v>54</v>
      </c>
      <c r="B1111" s="125"/>
      <c r="C1111" s="105" t="s">
        <v>1424</v>
      </c>
      <c r="D1111" s="106"/>
      <c r="E1111" s="106"/>
      <c r="F1111" s="9"/>
      <c r="G1111" s="137"/>
      <c r="H1111" s="137"/>
      <c r="I1111" s="10"/>
      <c r="J1111" s="137"/>
      <c r="K1111" s="137"/>
      <c r="L1111" s="137"/>
      <c r="M1111" s="137"/>
      <c r="N1111" s="137"/>
      <c r="O1111" s="137"/>
      <c r="P1111" s="101"/>
      <c r="Q1111" s="101"/>
      <c r="R1111" s="101"/>
      <c r="S1111" s="101"/>
      <c r="T1111" s="101"/>
      <c r="U1111" s="101"/>
    </row>
    <row r="1112" spans="1:21" s="1" customFormat="1" ht="18.75" hidden="1" customHeight="1" x14ac:dyDescent="0.25">
      <c r="A1112" s="134" t="s">
        <v>153</v>
      </c>
      <c r="B1112" s="135"/>
      <c r="C1112" s="103" t="s">
        <v>1423</v>
      </c>
      <c r="D1112" s="104"/>
      <c r="E1112" s="104"/>
      <c r="F1112" s="11" t="s">
        <v>1831</v>
      </c>
      <c r="G1112" s="143">
        <v>6</v>
      </c>
      <c r="H1112" s="137"/>
      <c r="I1112" s="8">
        <v>6</v>
      </c>
      <c r="J1112" s="137"/>
      <c r="K1112" s="137"/>
      <c r="L1112" s="137"/>
      <c r="M1112" s="137"/>
      <c r="N1112" s="137"/>
      <c r="O1112" s="137"/>
      <c r="P1112" s="100">
        <v>6</v>
      </c>
      <c r="Q1112" s="101"/>
      <c r="R1112" s="101"/>
      <c r="S1112" s="101"/>
      <c r="T1112" s="101"/>
      <c r="U1112" s="101"/>
    </row>
    <row r="1113" spans="1:21" s="1" customFormat="1" ht="39" hidden="1" customHeight="1" x14ac:dyDescent="0.25">
      <c r="A1113" s="165">
        <v>2</v>
      </c>
      <c r="B1113" s="166"/>
      <c r="C1113" s="129" t="s">
        <v>1425</v>
      </c>
      <c r="D1113" s="130"/>
      <c r="E1113" s="130"/>
      <c r="F1113" s="4"/>
      <c r="G1113" s="136"/>
      <c r="H1113" s="136"/>
      <c r="I1113" s="5"/>
      <c r="J1113" s="136"/>
      <c r="K1113" s="136"/>
      <c r="L1113" s="136"/>
      <c r="M1113" s="136"/>
      <c r="N1113" s="136"/>
      <c r="O1113" s="136"/>
      <c r="P1113" s="126"/>
      <c r="Q1113" s="126"/>
      <c r="R1113" s="126"/>
      <c r="S1113" s="126"/>
      <c r="T1113" s="126"/>
      <c r="U1113" s="126"/>
    </row>
    <row r="1114" spans="1:21" s="1" customFormat="1" ht="52.5" hidden="1" customHeight="1" x14ac:dyDescent="0.25">
      <c r="A1114" s="134" t="s">
        <v>61</v>
      </c>
      <c r="B1114" s="135"/>
      <c r="C1114" s="103" t="s">
        <v>1426</v>
      </c>
      <c r="D1114" s="104"/>
      <c r="E1114" s="104"/>
      <c r="F1114" s="11" t="s">
        <v>1840</v>
      </c>
      <c r="G1114" s="143">
        <v>2</v>
      </c>
      <c r="H1114" s="137"/>
      <c r="I1114" s="8">
        <v>2</v>
      </c>
      <c r="J1114" s="137"/>
      <c r="K1114" s="137"/>
      <c r="L1114" s="137"/>
      <c r="M1114" s="137"/>
      <c r="N1114" s="137"/>
      <c r="O1114" s="137"/>
      <c r="P1114" s="100">
        <v>2</v>
      </c>
      <c r="Q1114" s="101"/>
      <c r="R1114" s="101"/>
      <c r="S1114" s="101"/>
      <c r="T1114" s="101"/>
      <c r="U1114" s="101"/>
    </row>
    <row r="1115" spans="1:21" s="1" customFormat="1" ht="52.5" hidden="1" customHeight="1" x14ac:dyDescent="0.25">
      <c r="A1115" s="134" t="s">
        <v>62</v>
      </c>
      <c r="B1115" s="135"/>
      <c r="C1115" s="103" t="s">
        <v>1427</v>
      </c>
      <c r="D1115" s="104"/>
      <c r="E1115" s="104"/>
      <c r="F1115" s="11" t="s">
        <v>1840</v>
      </c>
      <c r="G1115" s="143">
        <v>2.81</v>
      </c>
      <c r="H1115" s="137"/>
      <c r="I1115" s="8">
        <v>2.81</v>
      </c>
      <c r="J1115" s="137"/>
      <c r="K1115" s="137"/>
      <c r="L1115" s="137"/>
      <c r="M1115" s="137"/>
      <c r="N1115" s="137"/>
      <c r="O1115" s="137"/>
      <c r="P1115" s="100">
        <v>2.81</v>
      </c>
      <c r="Q1115" s="101"/>
      <c r="R1115" s="101"/>
      <c r="S1115" s="101"/>
      <c r="T1115" s="101"/>
      <c r="U1115" s="101"/>
    </row>
    <row r="1116" spans="1:21" s="1" customFormat="1" ht="38.25" hidden="1" customHeight="1" x14ac:dyDescent="0.25">
      <c r="A1116" s="165">
        <v>3</v>
      </c>
      <c r="B1116" s="166"/>
      <c r="C1116" s="129" t="s">
        <v>1428</v>
      </c>
      <c r="D1116" s="130"/>
      <c r="E1116" s="130"/>
      <c r="F1116" s="4"/>
      <c r="G1116" s="136"/>
      <c r="H1116" s="136"/>
      <c r="I1116" s="5"/>
      <c r="J1116" s="136"/>
      <c r="K1116" s="136"/>
      <c r="L1116" s="136"/>
      <c r="M1116" s="136"/>
      <c r="N1116" s="136"/>
      <c r="O1116" s="136"/>
      <c r="P1116" s="126"/>
      <c r="Q1116" s="126"/>
      <c r="R1116" s="126"/>
      <c r="S1116" s="126"/>
      <c r="T1116" s="126"/>
      <c r="U1116" s="126"/>
    </row>
    <row r="1117" spans="1:21" s="1" customFormat="1" ht="38.25" hidden="1" customHeight="1" x14ac:dyDescent="0.25">
      <c r="A1117" s="134" t="s">
        <v>5</v>
      </c>
      <c r="B1117" s="135"/>
      <c r="C1117" s="103" t="s">
        <v>1429</v>
      </c>
      <c r="D1117" s="104"/>
      <c r="E1117" s="104"/>
      <c r="F1117" s="11" t="s">
        <v>1820</v>
      </c>
      <c r="G1117" s="143">
        <v>11.49</v>
      </c>
      <c r="H1117" s="137"/>
      <c r="I1117" s="8">
        <v>11.49</v>
      </c>
      <c r="J1117" s="137"/>
      <c r="K1117" s="137"/>
      <c r="L1117" s="137"/>
      <c r="M1117" s="137"/>
      <c r="N1117" s="137"/>
      <c r="O1117" s="137"/>
      <c r="P1117" s="100">
        <v>11.49</v>
      </c>
      <c r="Q1117" s="101"/>
      <c r="R1117" s="101"/>
      <c r="S1117" s="101"/>
      <c r="T1117" s="101"/>
      <c r="U1117" s="101"/>
    </row>
    <row r="1118" spans="1:21" s="1" customFormat="1" ht="21" hidden="1" customHeight="1" x14ac:dyDescent="0.25">
      <c r="A1118" s="134" t="s">
        <v>6</v>
      </c>
      <c r="B1118" s="135"/>
      <c r="C1118" s="103" t="s">
        <v>1430</v>
      </c>
      <c r="D1118" s="104"/>
      <c r="E1118" s="104"/>
      <c r="F1118" s="11" t="s">
        <v>1820</v>
      </c>
      <c r="G1118" s="137"/>
      <c r="H1118" s="137"/>
      <c r="I1118" s="10"/>
      <c r="J1118" s="143">
        <v>21.16</v>
      </c>
      <c r="K1118" s="137"/>
      <c r="L1118" s="137"/>
      <c r="M1118" s="137"/>
      <c r="N1118" s="137"/>
      <c r="O1118" s="137"/>
      <c r="P1118" s="100">
        <v>21.16</v>
      </c>
      <c r="Q1118" s="101"/>
      <c r="R1118" s="101"/>
      <c r="S1118" s="101"/>
      <c r="T1118" s="101"/>
      <c r="U1118" s="101"/>
    </row>
    <row r="1119" spans="1:21" s="1" customFormat="1" ht="21" hidden="1" customHeight="1" x14ac:dyDescent="0.25">
      <c r="A1119" s="134" t="s">
        <v>7</v>
      </c>
      <c r="B1119" s="135"/>
      <c r="C1119" s="103" t="s">
        <v>1431</v>
      </c>
      <c r="D1119" s="104"/>
      <c r="E1119" s="104"/>
      <c r="F1119" s="11" t="s">
        <v>1820</v>
      </c>
      <c r="G1119" s="143"/>
      <c r="H1119" s="137"/>
      <c r="I1119" s="8"/>
      <c r="J1119" s="143">
        <v>3.82</v>
      </c>
      <c r="K1119" s="137"/>
      <c r="L1119" s="137"/>
      <c r="M1119" s="137"/>
      <c r="N1119" s="137"/>
      <c r="O1119" s="137"/>
      <c r="P1119" s="100">
        <f>J1119</f>
        <v>3.82</v>
      </c>
      <c r="Q1119" s="101"/>
      <c r="R1119" s="101"/>
      <c r="S1119" s="101"/>
      <c r="T1119" s="101"/>
      <c r="U1119" s="101"/>
    </row>
    <row r="1120" spans="1:21" s="1" customFormat="1" ht="28.5" hidden="1" customHeight="1" x14ac:dyDescent="0.25">
      <c r="A1120" s="134" t="s">
        <v>8</v>
      </c>
      <c r="B1120" s="135"/>
      <c r="C1120" s="103" t="s">
        <v>1432</v>
      </c>
      <c r="D1120" s="104"/>
      <c r="E1120" s="104"/>
      <c r="F1120" s="11" t="s">
        <v>1822</v>
      </c>
      <c r="G1120" s="143">
        <v>31.22</v>
      </c>
      <c r="H1120" s="137"/>
      <c r="I1120" s="8">
        <v>31.22</v>
      </c>
      <c r="J1120" s="137"/>
      <c r="K1120" s="137"/>
      <c r="L1120" s="137"/>
      <c r="M1120" s="137"/>
      <c r="N1120" s="137"/>
      <c r="O1120" s="137"/>
      <c r="P1120" s="100">
        <v>31.22</v>
      </c>
      <c r="Q1120" s="101"/>
      <c r="R1120" s="101"/>
      <c r="S1120" s="101"/>
      <c r="T1120" s="101"/>
      <c r="U1120" s="101"/>
    </row>
    <row r="1121" spans="1:21" s="1" customFormat="1" ht="23.25" hidden="1" customHeight="1" x14ac:dyDescent="0.25">
      <c r="A1121" s="134" t="s">
        <v>9</v>
      </c>
      <c r="B1121" s="135"/>
      <c r="C1121" s="103" t="s">
        <v>1430</v>
      </c>
      <c r="D1121" s="104"/>
      <c r="E1121" s="104"/>
      <c r="F1121" s="11" t="s">
        <v>1820</v>
      </c>
      <c r="G1121" s="143"/>
      <c r="H1121" s="137"/>
      <c r="I1121" s="8"/>
      <c r="J1121" s="143">
        <v>19.09</v>
      </c>
      <c r="K1121" s="137"/>
      <c r="L1121" s="137"/>
      <c r="M1121" s="137"/>
      <c r="N1121" s="137"/>
      <c r="O1121" s="137"/>
      <c r="P1121" s="100">
        <v>19.09</v>
      </c>
      <c r="Q1121" s="101"/>
      <c r="R1121" s="101"/>
      <c r="S1121" s="101"/>
      <c r="T1121" s="101"/>
      <c r="U1121" s="101"/>
    </row>
    <row r="1122" spans="1:21" s="1" customFormat="1" ht="30.75" hidden="1" customHeight="1" x14ac:dyDescent="0.25">
      <c r="A1122" s="134" t="s">
        <v>15</v>
      </c>
      <c r="B1122" s="135"/>
      <c r="C1122" s="163" t="s">
        <v>1433</v>
      </c>
      <c r="D1122" s="164"/>
      <c r="E1122" s="164"/>
      <c r="F1122" s="9"/>
      <c r="G1122" s="137"/>
      <c r="H1122" s="137"/>
      <c r="I1122" s="10"/>
      <c r="J1122" s="137"/>
      <c r="K1122" s="137"/>
      <c r="L1122" s="137"/>
      <c r="M1122" s="137"/>
      <c r="N1122" s="137"/>
      <c r="O1122" s="137"/>
      <c r="P1122" s="101"/>
      <c r="Q1122" s="101"/>
      <c r="R1122" s="101"/>
      <c r="S1122" s="101"/>
      <c r="T1122" s="101"/>
      <c r="U1122" s="101"/>
    </row>
    <row r="1123" spans="1:21" s="1" customFormat="1" ht="41.25" hidden="1" customHeight="1" x14ac:dyDescent="0.25">
      <c r="A1123" s="134" t="s">
        <v>16</v>
      </c>
      <c r="B1123" s="135"/>
      <c r="C1123" s="103" t="s">
        <v>1434</v>
      </c>
      <c r="D1123" s="104"/>
      <c r="E1123" s="104"/>
      <c r="F1123" s="11" t="s">
        <v>1817</v>
      </c>
      <c r="G1123" s="143">
        <v>1.28</v>
      </c>
      <c r="H1123" s="137"/>
      <c r="I1123" s="8">
        <v>1.28</v>
      </c>
      <c r="J1123" s="143">
        <v>0.75</v>
      </c>
      <c r="K1123" s="137"/>
      <c r="L1123" s="137"/>
      <c r="M1123" s="137"/>
      <c r="N1123" s="137"/>
      <c r="O1123" s="137"/>
      <c r="P1123" s="100">
        <v>2.0299999999999998</v>
      </c>
      <c r="Q1123" s="101"/>
      <c r="R1123" s="101"/>
      <c r="S1123" s="101"/>
      <c r="T1123" s="101"/>
      <c r="U1123" s="101"/>
    </row>
    <row r="1124" spans="1:21" s="1" customFormat="1" ht="41.25" hidden="1" customHeight="1" x14ac:dyDescent="0.25">
      <c r="A1124" s="134" t="s">
        <v>17</v>
      </c>
      <c r="B1124" s="135"/>
      <c r="C1124" s="103" t="s">
        <v>1435</v>
      </c>
      <c r="D1124" s="104"/>
      <c r="E1124" s="104"/>
      <c r="F1124" s="11" t="s">
        <v>1817</v>
      </c>
      <c r="G1124" s="143">
        <v>0.64</v>
      </c>
      <c r="H1124" s="137"/>
      <c r="I1124" s="8">
        <v>0.64</v>
      </c>
      <c r="J1124" s="143">
        <v>0.69</v>
      </c>
      <c r="K1124" s="137"/>
      <c r="L1124" s="137"/>
      <c r="M1124" s="137"/>
      <c r="N1124" s="137"/>
      <c r="O1124" s="137"/>
      <c r="P1124" s="100">
        <v>1.33</v>
      </c>
      <c r="Q1124" s="101"/>
      <c r="R1124" s="101"/>
      <c r="S1124" s="101"/>
      <c r="T1124" s="101"/>
      <c r="U1124" s="101"/>
    </row>
    <row r="1125" spans="1:21" s="1" customFormat="1" ht="50.25" hidden="1" customHeight="1" x14ac:dyDescent="0.25">
      <c r="A1125" s="134" t="s">
        <v>18</v>
      </c>
      <c r="B1125" s="135"/>
      <c r="C1125" s="103" t="s">
        <v>1436</v>
      </c>
      <c r="D1125" s="104"/>
      <c r="E1125" s="104"/>
      <c r="F1125" s="11" t="s">
        <v>1817</v>
      </c>
      <c r="G1125" s="143">
        <v>14.18</v>
      </c>
      <c r="H1125" s="137"/>
      <c r="I1125" s="8">
        <v>14.18</v>
      </c>
      <c r="J1125" s="143">
        <v>1.5</v>
      </c>
      <c r="K1125" s="137"/>
      <c r="L1125" s="137"/>
      <c r="M1125" s="137"/>
      <c r="N1125" s="137"/>
      <c r="O1125" s="137"/>
      <c r="P1125" s="100">
        <v>15.68</v>
      </c>
      <c r="Q1125" s="101"/>
      <c r="R1125" s="101"/>
      <c r="S1125" s="101"/>
      <c r="T1125" s="101"/>
      <c r="U1125" s="101"/>
    </row>
    <row r="1126" spans="1:21" s="1" customFormat="1" ht="51.75" hidden="1" customHeight="1" x14ac:dyDescent="0.25">
      <c r="A1126" s="134" t="s">
        <v>19</v>
      </c>
      <c r="B1126" s="135"/>
      <c r="C1126" s="103" t="s">
        <v>1437</v>
      </c>
      <c r="D1126" s="104"/>
      <c r="E1126" s="104"/>
      <c r="F1126" s="11" t="s">
        <v>1817</v>
      </c>
      <c r="G1126" s="143">
        <v>10.66</v>
      </c>
      <c r="H1126" s="137"/>
      <c r="I1126" s="8">
        <v>10.66</v>
      </c>
      <c r="J1126" s="143">
        <v>1.02</v>
      </c>
      <c r="K1126" s="137"/>
      <c r="L1126" s="137"/>
      <c r="M1126" s="137"/>
      <c r="N1126" s="137"/>
      <c r="O1126" s="137"/>
      <c r="P1126" s="100">
        <v>11.68</v>
      </c>
      <c r="Q1126" s="101"/>
      <c r="R1126" s="101"/>
      <c r="S1126" s="101"/>
      <c r="T1126" s="101"/>
      <c r="U1126" s="101"/>
    </row>
    <row r="1127" spans="1:21" s="1" customFormat="1" ht="27.75" hidden="1" customHeight="1" x14ac:dyDescent="0.25">
      <c r="A1127" s="134" t="s">
        <v>24</v>
      </c>
      <c r="B1127" s="135"/>
      <c r="C1127" s="103" t="s">
        <v>1438</v>
      </c>
      <c r="D1127" s="104"/>
      <c r="E1127" s="104"/>
      <c r="F1127" s="11" t="s">
        <v>1830</v>
      </c>
      <c r="G1127" s="143">
        <v>45.5</v>
      </c>
      <c r="H1127" s="137"/>
      <c r="I1127" s="8">
        <v>45.5</v>
      </c>
      <c r="J1127" s="137"/>
      <c r="K1127" s="137"/>
      <c r="L1127" s="137"/>
      <c r="M1127" s="137"/>
      <c r="N1127" s="137"/>
      <c r="O1127" s="137"/>
      <c r="P1127" s="100">
        <v>45.5</v>
      </c>
      <c r="Q1127" s="101"/>
      <c r="R1127" s="101"/>
      <c r="S1127" s="101"/>
      <c r="T1127" s="101"/>
      <c r="U1127" s="101"/>
    </row>
    <row r="1128" spans="1:21" s="1" customFormat="1" ht="17.25" hidden="1" customHeight="1" x14ac:dyDescent="0.25">
      <c r="A1128" s="186" t="s">
        <v>635</v>
      </c>
      <c r="B1128" s="187"/>
      <c r="C1128" s="187"/>
      <c r="D1128" s="187"/>
      <c r="E1128" s="187"/>
      <c r="F1128" s="187"/>
      <c r="G1128" s="187"/>
      <c r="H1128" s="187"/>
      <c r="I1128" s="187"/>
      <c r="J1128" s="187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</row>
    <row r="1129" spans="1:21" s="1" customFormat="1" ht="16.5" hidden="1" customHeight="1" x14ac:dyDescent="0.25">
      <c r="A1129" s="165">
        <v>1</v>
      </c>
      <c r="B1129" s="166"/>
      <c r="C1129" s="129" t="s">
        <v>1439</v>
      </c>
      <c r="D1129" s="130"/>
      <c r="E1129" s="130"/>
      <c r="F1129" s="4"/>
      <c r="G1129" s="136"/>
      <c r="H1129" s="136"/>
      <c r="I1129" s="5"/>
      <c r="J1129" s="136"/>
      <c r="K1129" s="136"/>
      <c r="L1129" s="136"/>
      <c r="M1129" s="136"/>
      <c r="N1129" s="136"/>
      <c r="O1129" s="136"/>
      <c r="P1129" s="126"/>
      <c r="Q1129" s="126"/>
      <c r="R1129" s="126"/>
      <c r="S1129" s="126"/>
      <c r="T1129" s="126"/>
      <c r="U1129" s="126"/>
    </row>
    <row r="1130" spans="1:21" s="1" customFormat="1" ht="27" hidden="1" customHeight="1" x14ac:dyDescent="0.25">
      <c r="A1130" s="134" t="s">
        <v>53</v>
      </c>
      <c r="B1130" s="135"/>
      <c r="C1130" s="163" t="s">
        <v>1440</v>
      </c>
      <c r="D1130" s="164"/>
      <c r="E1130" s="164"/>
      <c r="F1130" s="9"/>
      <c r="G1130" s="137"/>
      <c r="H1130" s="137"/>
      <c r="I1130" s="10"/>
      <c r="J1130" s="137"/>
      <c r="K1130" s="137"/>
      <c r="L1130" s="137"/>
      <c r="M1130" s="137"/>
      <c r="N1130" s="137"/>
      <c r="O1130" s="137"/>
      <c r="P1130" s="101"/>
      <c r="Q1130" s="101"/>
      <c r="R1130" s="101"/>
      <c r="S1130" s="101"/>
      <c r="T1130" s="101"/>
      <c r="U1130" s="101"/>
    </row>
    <row r="1131" spans="1:21" s="1" customFormat="1" ht="27" hidden="1" customHeight="1" x14ac:dyDescent="0.25">
      <c r="A1131" s="134" t="s">
        <v>136</v>
      </c>
      <c r="B1131" s="135"/>
      <c r="C1131" s="163" t="s">
        <v>1441</v>
      </c>
      <c r="D1131" s="164"/>
      <c r="E1131" s="164"/>
      <c r="F1131" s="9"/>
      <c r="G1131" s="137"/>
      <c r="H1131" s="137"/>
      <c r="I1131" s="10"/>
      <c r="J1131" s="137"/>
      <c r="K1131" s="137"/>
      <c r="L1131" s="137"/>
      <c r="M1131" s="137"/>
      <c r="N1131" s="137"/>
      <c r="O1131" s="137"/>
      <c r="P1131" s="101"/>
      <c r="Q1131" s="101"/>
      <c r="R1131" s="101"/>
      <c r="S1131" s="101"/>
      <c r="T1131" s="101"/>
      <c r="U1131" s="101"/>
    </row>
    <row r="1132" spans="1:21" s="15" customFormat="1" ht="87" hidden="1" customHeight="1" x14ac:dyDescent="0.2">
      <c r="A1132" s="124" t="s">
        <v>137</v>
      </c>
      <c r="B1132" s="125"/>
      <c r="C1132" s="105" t="s">
        <v>1442</v>
      </c>
      <c r="D1132" s="106"/>
      <c r="E1132" s="106"/>
      <c r="F1132" s="18"/>
      <c r="G1132" s="123"/>
      <c r="H1132" s="123"/>
      <c r="I1132" s="14"/>
      <c r="J1132" s="123"/>
      <c r="K1132" s="123"/>
      <c r="L1132" s="123"/>
      <c r="M1132" s="123"/>
      <c r="N1132" s="123"/>
      <c r="O1132" s="123"/>
      <c r="P1132" s="101"/>
      <c r="Q1132" s="101"/>
      <c r="R1132" s="101"/>
      <c r="S1132" s="101"/>
      <c r="T1132" s="101"/>
      <c r="U1132" s="101"/>
    </row>
    <row r="1133" spans="1:21" s="1" customFormat="1" ht="94.5" hidden="1" customHeight="1" x14ac:dyDescent="0.25">
      <c r="A1133" s="134" t="s">
        <v>636</v>
      </c>
      <c r="B1133" s="135"/>
      <c r="C1133" s="103" t="s">
        <v>1443</v>
      </c>
      <c r="D1133" s="104"/>
      <c r="E1133" s="104"/>
      <c r="F1133" s="11" t="s">
        <v>1813</v>
      </c>
      <c r="G1133" s="143">
        <v>21.97</v>
      </c>
      <c r="H1133" s="137"/>
      <c r="I1133" s="8">
        <v>21.97</v>
      </c>
      <c r="J1133" s="143">
        <v>0.22</v>
      </c>
      <c r="K1133" s="137"/>
      <c r="L1133" s="137"/>
      <c r="M1133" s="137"/>
      <c r="N1133" s="137"/>
      <c r="O1133" s="137"/>
      <c r="P1133" s="100">
        <v>22.19</v>
      </c>
      <c r="Q1133" s="101"/>
      <c r="R1133" s="101"/>
      <c r="S1133" s="101"/>
      <c r="T1133" s="101"/>
      <c r="U1133" s="101"/>
    </row>
    <row r="1134" spans="1:21" s="1" customFormat="1" ht="27" hidden="1" customHeight="1" x14ac:dyDescent="0.25">
      <c r="A1134" s="134" t="s">
        <v>637</v>
      </c>
      <c r="B1134" s="135"/>
      <c r="C1134" s="103" t="s">
        <v>1444</v>
      </c>
      <c r="D1134" s="104"/>
      <c r="E1134" s="104"/>
      <c r="F1134" s="11" t="s">
        <v>1813</v>
      </c>
      <c r="G1134" s="143">
        <v>7.53</v>
      </c>
      <c r="H1134" s="137"/>
      <c r="I1134" s="8">
        <v>7.53</v>
      </c>
      <c r="J1134" s="137"/>
      <c r="K1134" s="137"/>
      <c r="L1134" s="137"/>
      <c r="M1134" s="137"/>
      <c r="N1134" s="137"/>
      <c r="O1134" s="137"/>
      <c r="P1134" s="100">
        <v>7.53</v>
      </c>
      <c r="Q1134" s="101"/>
      <c r="R1134" s="101"/>
      <c r="S1134" s="101"/>
      <c r="T1134" s="101"/>
      <c r="U1134" s="101"/>
    </row>
    <row r="1135" spans="1:21" s="1" customFormat="1" ht="40.5" hidden="1" customHeight="1" x14ac:dyDescent="0.25">
      <c r="A1135" s="134" t="s">
        <v>638</v>
      </c>
      <c r="B1135" s="135"/>
      <c r="C1135" s="103" t="s">
        <v>1445</v>
      </c>
      <c r="D1135" s="104"/>
      <c r="E1135" s="104"/>
      <c r="F1135" s="11" t="s">
        <v>1813</v>
      </c>
      <c r="G1135" s="143">
        <v>9.0299999999999994</v>
      </c>
      <c r="H1135" s="137"/>
      <c r="I1135" s="8">
        <v>9.0299999999999994</v>
      </c>
      <c r="J1135" s="137"/>
      <c r="K1135" s="137"/>
      <c r="L1135" s="137"/>
      <c r="M1135" s="137"/>
      <c r="N1135" s="137"/>
      <c r="O1135" s="137"/>
      <c r="P1135" s="100">
        <v>9.0299999999999994</v>
      </c>
      <c r="Q1135" s="101"/>
      <c r="R1135" s="101"/>
      <c r="S1135" s="101"/>
      <c r="T1135" s="101"/>
      <c r="U1135" s="101"/>
    </row>
    <row r="1136" spans="1:21" s="15" customFormat="1" ht="18.75" hidden="1" customHeight="1" x14ac:dyDescent="0.2">
      <c r="A1136" s="124"/>
      <c r="B1136" s="125"/>
      <c r="C1136" s="105" t="s">
        <v>1856</v>
      </c>
      <c r="D1136" s="106"/>
      <c r="E1136" s="106"/>
      <c r="F1136" s="18"/>
      <c r="G1136" s="144">
        <f>G1133+G1134+G1135</f>
        <v>38.53</v>
      </c>
      <c r="H1136" s="123"/>
      <c r="I1136" s="13">
        <f>I1133+I1134+I1135</f>
        <v>38.53</v>
      </c>
      <c r="J1136" s="144">
        <f>J1133+J1134+J1135</f>
        <v>0.22</v>
      </c>
      <c r="K1136" s="123"/>
      <c r="L1136" s="123"/>
      <c r="M1136" s="123"/>
      <c r="N1136" s="123"/>
      <c r="O1136" s="123"/>
      <c r="P1136" s="100">
        <f>P1133+P1134+P1135</f>
        <v>38.75</v>
      </c>
      <c r="Q1136" s="101"/>
      <c r="R1136" s="101"/>
      <c r="S1136" s="101"/>
      <c r="T1136" s="101"/>
      <c r="U1136" s="101"/>
    </row>
    <row r="1137" spans="1:21" s="15" customFormat="1" ht="88.5" hidden="1" customHeight="1" x14ac:dyDescent="0.2">
      <c r="A1137" s="124" t="s">
        <v>138</v>
      </c>
      <c r="B1137" s="125"/>
      <c r="C1137" s="105" t="s">
        <v>1446</v>
      </c>
      <c r="D1137" s="106"/>
      <c r="E1137" s="106"/>
      <c r="F1137" s="18"/>
      <c r="G1137" s="123"/>
      <c r="H1137" s="123"/>
      <c r="I1137" s="14"/>
      <c r="J1137" s="123"/>
      <c r="K1137" s="123"/>
      <c r="L1137" s="123"/>
      <c r="M1137" s="123"/>
      <c r="N1137" s="123"/>
      <c r="O1137" s="123"/>
      <c r="P1137" s="101"/>
      <c r="Q1137" s="101"/>
      <c r="R1137" s="101"/>
      <c r="S1137" s="101"/>
      <c r="T1137" s="101"/>
      <c r="U1137" s="101"/>
    </row>
    <row r="1138" spans="1:21" s="1" customFormat="1" ht="91.5" hidden="1" customHeight="1" x14ac:dyDescent="0.25">
      <c r="A1138" s="134" t="s">
        <v>639</v>
      </c>
      <c r="B1138" s="135"/>
      <c r="C1138" s="103" t="s">
        <v>1447</v>
      </c>
      <c r="D1138" s="104"/>
      <c r="E1138" s="104"/>
      <c r="F1138" s="11" t="s">
        <v>1813</v>
      </c>
      <c r="G1138" s="143">
        <v>29.48</v>
      </c>
      <c r="H1138" s="137"/>
      <c r="I1138" s="8">
        <v>29.48</v>
      </c>
      <c r="J1138" s="143">
        <v>1.27</v>
      </c>
      <c r="K1138" s="137"/>
      <c r="L1138" s="137"/>
      <c r="M1138" s="137"/>
      <c r="N1138" s="137"/>
      <c r="O1138" s="137"/>
      <c r="P1138" s="100">
        <v>30.75</v>
      </c>
      <c r="Q1138" s="101"/>
      <c r="R1138" s="101"/>
      <c r="S1138" s="101"/>
      <c r="T1138" s="101"/>
      <c r="U1138" s="101"/>
    </row>
    <row r="1139" spans="1:21" s="1" customFormat="1" ht="28.5" hidden="1" customHeight="1" x14ac:dyDescent="0.25">
      <c r="A1139" s="134" t="s">
        <v>640</v>
      </c>
      <c r="B1139" s="135"/>
      <c r="C1139" s="103" t="s">
        <v>1444</v>
      </c>
      <c r="D1139" s="104"/>
      <c r="E1139" s="104"/>
      <c r="F1139" s="11" t="s">
        <v>1813</v>
      </c>
      <c r="G1139" s="143">
        <v>7.53</v>
      </c>
      <c r="H1139" s="137"/>
      <c r="I1139" s="8">
        <v>7.53</v>
      </c>
      <c r="J1139" s="137"/>
      <c r="K1139" s="137"/>
      <c r="L1139" s="137"/>
      <c r="M1139" s="137"/>
      <c r="N1139" s="137"/>
      <c r="O1139" s="137"/>
      <c r="P1139" s="100">
        <v>7.53</v>
      </c>
      <c r="Q1139" s="101"/>
      <c r="R1139" s="101"/>
      <c r="S1139" s="101"/>
      <c r="T1139" s="101"/>
      <c r="U1139" s="101"/>
    </row>
    <row r="1140" spans="1:21" s="15" customFormat="1" ht="20.25" hidden="1" customHeight="1" x14ac:dyDescent="0.2">
      <c r="A1140" s="124"/>
      <c r="B1140" s="125"/>
      <c r="C1140" s="105" t="s">
        <v>1856</v>
      </c>
      <c r="D1140" s="106"/>
      <c r="E1140" s="106"/>
      <c r="F1140" s="18"/>
      <c r="G1140" s="144">
        <f>G1138+G1139</f>
        <v>37.01</v>
      </c>
      <c r="H1140" s="123"/>
      <c r="I1140" s="13">
        <f>I1138+I1139</f>
        <v>37.01</v>
      </c>
      <c r="J1140" s="144">
        <f>J1138+J1139</f>
        <v>1.27</v>
      </c>
      <c r="K1140" s="123"/>
      <c r="L1140" s="123"/>
      <c r="M1140" s="123"/>
      <c r="N1140" s="123"/>
      <c r="O1140" s="123"/>
      <c r="P1140" s="100">
        <f>P1138+P1139</f>
        <v>38.28</v>
      </c>
      <c r="Q1140" s="101"/>
      <c r="R1140" s="101"/>
      <c r="S1140" s="101"/>
      <c r="T1140" s="101"/>
      <c r="U1140" s="101"/>
    </row>
    <row r="1141" spans="1:21" s="15" customFormat="1" ht="86.25" hidden="1" customHeight="1" x14ac:dyDescent="0.2">
      <c r="A1141" s="124" t="s">
        <v>139</v>
      </c>
      <c r="B1141" s="125"/>
      <c r="C1141" s="105" t="s">
        <v>1448</v>
      </c>
      <c r="D1141" s="106"/>
      <c r="E1141" s="106"/>
      <c r="F1141" s="18"/>
      <c r="G1141" s="123"/>
      <c r="H1141" s="123"/>
      <c r="I1141" s="14"/>
      <c r="J1141" s="123"/>
      <c r="K1141" s="123"/>
      <c r="L1141" s="123"/>
      <c r="M1141" s="123"/>
      <c r="N1141" s="123"/>
      <c r="O1141" s="123"/>
      <c r="P1141" s="101"/>
      <c r="Q1141" s="101"/>
      <c r="R1141" s="101"/>
      <c r="S1141" s="101"/>
      <c r="T1141" s="101"/>
      <c r="U1141" s="101"/>
    </row>
    <row r="1142" spans="1:21" s="1" customFormat="1" ht="93.75" hidden="1" customHeight="1" x14ac:dyDescent="0.25">
      <c r="A1142" s="134" t="s">
        <v>641</v>
      </c>
      <c r="B1142" s="135"/>
      <c r="C1142" s="103" t="s">
        <v>1449</v>
      </c>
      <c r="D1142" s="104"/>
      <c r="E1142" s="104"/>
      <c r="F1142" s="11" t="s">
        <v>1813</v>
      </c>
      <c r="G1142" s="143">
        <v>17.579999999999998</v>
      </c>
      <c r="H1142" s="137"/>
      <c r="I1142" s="8">
        <v>17.579999999999998</v>
      </c>
      <c r="J1142" s="143">
        <v>0.22</v>
      </c>
      <c r="K1142" s="137"/>
      <c r="L1142" s="137"/>
      <c r="M1142" s="137"/>
      <c r="N1142" s="137"/>
      <c r="O1142" s="137"/>
      <c r="P1142" s="100">
        <v>17.8</v>
      </c>
      <c r="Q1142" s="101"/>
      <c r="R1142" s="101"/>
      <c r="S1142" s="101"/>
      <c r="T1142" s="101"/>
      <c r="U1142" s="101"/>
    </row>
    <row r="1143" spans="1:21" s="1" customFormat="1" ht="27.75" hidden="1" customHeight="1" x14ac:dyDescent="0.25">
      <c r="A1143" s="134" t="s">
        <v>642</v>
      </c>
      <c r="B1143" s="135"/>
      <c r="C1143" s="103" t="s">
        <v>1444</v>
      </c>
      <c r="D1143" s="104"/>
      <c r="E1143" s="104"/>
      <c r="F1143" s="11" t="s">
        <v>1813</v>
      </c>
      <c r="G1143" s="143">
        <v>7.53</v>
      </c>
      <c r="H1143" s="137"/>
      <c r="I1143" s="8">
        <v>7.53</v>
      </c>
      <c r="J1143" s="137"/>
      <c r="K1143" s="137"/>
      <c r="L1143" s="137"/>
      <c r="M1143" s="137"/>
      <c r="N1143" s="137"/>
      <c r="O1143" s="137"/>
      <c r="P1143" s="100">
        <v>7.53</v>
      </c>
      <c r="Q1143" s="101"/>
      <c r="R1143" s="101"/>
      <c r="S1143" s="101"/>
      <c r="T1143" s="101"/>
      <c r="U1143" s="101"/>
    </row>
    <row r="1144" spans="1:21" s="1" customFormat="1" ht="39.75" hidden="1" customHeight="1" x14ac:dyDescent="0.25">
      <c r="A1144" s="134" t="s">
        <v>643</v>
      </c>
      <c r="B1144" s="135"/>
      <c r="C1144" s="103" t="s">
        <v>1445</v>
      </c>
      <c r="D1144" s="104"/>
      <c r="E1144" s="104"/>
      <c r="F1144" s="11" t="s">
        <v>1813</v>
      </c>
      <c r="G1144" s="143">
        <v>9.0299999999999994</v>
      </c>
      <c r="H1144" s="137"/>
      <c r="I1144" s="8">
        <v>9.0299999999999994</v>
      </c>
      <c r="J1144" s="137"/>
      <c r="K1144" s="137"/>
      <c r="L1144" s="137"/>
      <c r="M1144" s="137"/>
      <c r="N1144" s="137"/>
      <c r="O1144" s="137"/>
      <c r="P1144" s="100">
        <v>9.0299999999999994</v>
      </c>
      <c r="Q1144" s="101"/>
      <c r="R1144" s="101"/>
      <c r="S1144" s="101"/>
      <c r="T1144" s="101"/>
      <c r="U1144" s="101"/>
    </row>
    <row r="1145" spans="1:21" s="15" customFormat="1" ht="18" hidden="1" customHeight="1" x14ac:dyDescent="0.2">
      <c r="A1145" s="124"/>
      <c r="B1145" s="125"/>
      <c r="C1145" s="105" t="s">
        <v>1856</v>
      </c>
      <c r="D1145" s="106"/>
      <c r="E1145" s="106"/>
      <c r="F1145" s="18"/>
      <c r="G1145" s="144">
        <f>G1142+G1143+G1144</f>
        <v>34.14</v>
      </c>
      <c r="H1145" s="123"/>
      <c r="I1145" s="13">
        <f>I1142+I1143+I1144</f>
        <v>34.14</v>
      </c>
      <c r="J1145" s="144">
        <f>J1142+J1143+J1144</f>
        <v>0.22</v>
      </c>
      <c r="K1145" s="123"/>
      <c r="L1145" s="123"/>
      <c r="M1145" s="123"/>
      <c r="N1145" s="123"/>
      <c r="O1145" s="123"/>
      <c r="P1145" s="100">
        <f>P1142+P1143+P1144</f>
        <v>34.36</v>
      </c>
      <c r="Q1145" s="101"/>
      <c r="R1145" s="101"/>
      <c r="S1145" s="101"/>
      <c r="T1145" s="101"/>
      <c r="U1145" s="101"/>
    </row>
    <row r="1146" spans="1:21" s="15" customFormat="1" ht="89.25" hidden="1" customHeight="1" x14ac:dyDescent="0.2">
      <c r="A1146" s="124" t="s">
        <v>140</v>
      </c>
      <c r="B1146" s="125"/>
      <c r="C1146" s="105" t="s">
        <v>1450</v>
      </c>
      <c r="D1146" s="106"/>
      <c r="E1146" s="106"/>
      <c r="F1146" s="18"/>
      <c r="G1146" s="123"/>
      <c r="H1146" s="123"/>
      <c r="I1146" s="14"/>
      <c r="J1146" s="123"/>
      <c r="K1146" s="123"/>
      <c r="L1146" s="123"/>
      <c r="M1146" s="123"/>
      <c r="N1146" s="123"/>
      <c r="O1146" s="123"/>
      <c r="P1146" s="101"/>
      <c r="Q1146" s="101"/>
      <c r="R1146" s="101"/>
      <c r="S1146" s="101"/>
      <c r="T1146" s="101"/>
      <c r="U1146" s="101"/>
    </row>
    <row r="1147" spans="1:21" s="1" customFormat="1" ht="90.75" hidden="1" customHeight="1" x14ac:dyDescent="0.25">
      <c r="A1147" s="134" t="s">
        <v>644</v>
      </c>
      <c r="B1147" s="135"/>
      <c r="C1147" s="103" t="s">
        <v>1451</v>
      </c>
      <c r="D1147" s="104"/>
      <c r="E1147" s="104"/>
      <c r="F1147" s="11" t="s">
        <v>1813</v>
      </c>
      <c r="G1147" s="143">
        <v>23.58</v>
      </c>
      <c r="H1147" s="137"/>
      <c r="I1147" s="8">
        <v>23.58</v>
      </c>
      <c r="J1147" s="143">
        <v>1.27</v>
      </c>
      <c r="K1147" s="137"/>
      <c r="L1147" s="137"/>
      <c r="M1147" s="137"/>
      <c r="N1147" s="137"/>
      <c r="O1147" s="137"/>
      <c r="P1147" s="100">
        <v>24.85</v>
      </c>
      <c r="Q1147" s="101"/>
      <c r="R1147" s="101"/>
      <c r="S1147" s="101"/>
      <c r="T1147" s="101"/>
      <c r="U1147" s="101"/>
    </row>
    <row r="1148" spans="1:21" s="1" customFormat="1" ht="28.5" hidden="1" customHeight="1" x14ac:dyDescent="0.25">
      <c r="A1148" s="134" t="s">
        <v>645</v>
      </c>
      <c r="B1148" s="135"/>
      <c r="C1148" s="103" t="s">
        <v>1444</v>
      </c>
      <c r="D1148" s="104"/>
      <c r="E1148" s="104"/>
      <c r="F1148" s="11" t="s">
        <v>1813</v>
      </c>
      <c r="G1148" s="143">
        <v>7.53</v>
      </c>
      <c r="H1148" s="137"/>
      <c r="I1148" s="8">
        <v>7.53</v>
      </c>
      <c r="J1148" s="137"/>
      <c r="K1148" s="137"/>
      <c r="L1148" s="137"/>
      <c r="M1148" s="137"/>
      <c r="N1148" s="137"/>
      <c r="O1148" s="137"/>
      <c r="P1148" s="100">
        <v>7.53</v>
      </c>
      <c r="Q1148" s="101"/>
      <c r="R1148" s="101"/>
      <c r="S1148" s="101"/>
      <c r="T1148" s="101"/>
      <c r="U1148" s="101"/>
    </row>
    <row r="1149" spans="1:21" s="1" customFormat="1" ht="115.5" hidden="1" customHeight="1" x14ac:dyDescent="0.25">
      <c r="A1149" s="134" t="s">
        <v>646</v>
      </c>
      <c r="B1149" s="135"/>
      <c r="C1149" s="103" t="s">
        <v>1452</v>
      </c>
      <c r="D1149" s="104"/>
      <c r="E1149" s="104"/>
      <c r="F1149" s="11" t="s">
        <v>1813</v>
      </c>
      <c r="G1149" s="143">
        <v>15.06</v>
      </c>
      <c r="H1149" s="137"/>
      <c r="I1149" s="8">
        <v>15.06</v>
      </c>
      <c r="J1149" s="137"/>
      <c r="K1149" s="137"/>
      <c r="L1149" s="137"/>
      <c r="M1149" s="137"/>
      <c r="N1149" s="137"/>
      <c r="O1149" s="137"/>
      <c r="P1149" s="100">
        <v>15.06</v>
      </c>
      <c r="Q1149" s="101"/>
      <c r="R1149" s="101"/>
      <c r="S1149" s="101"/>
      <c r="T1149" s="101"/>
      <c r="U1149" s="101"/>
    </row>
    <row r="1150" spans="1:21" s="15" customFormat="1" ht="18.75" hidden="1" customHeight="1" x14ac:dyDescent="0.2">
      <c r="A1150" s="124"/>
      <c r="B1150" s="125"/>
      <c r="C1150" s="105" t="s">
        <v>1856</v>
      </c>
      <c r="D1150" s="106"/>
      <c r="E1150" s="106"/>
      <c r="F1150" s="18"/>
      <c r="G1150" s="144">
        <f>G1147+G1148+G1149</f>
        <v>46.17</v>
      </c>
      <c r="H1150" s="123"/>
      <c r="I1150" s="13">
        <f>I1147+I1148+I1149</f>
        <v>46.17</v>
      </c>
      <c r="J1150" s="144">
        <f>J1147+J1148+J1149</f>
        <v>1.27</v>
      </c>
      <c r="K1150" s="123"/>
      <c r="L1150" s="123"/>
      <c r="M1150" s="123"/>
      <c r="N1150" s="123"/>
      <c r="O1150" s="123"/>
      <c r="P1150" s="100">
        <f>P1147+P1148+P1149</f>
        <v>47.440000000000005</v>
      </c>
      <c r="Q1150" s="101"/>
      <c r="R1150" s="101"/>
      <c r="S1150" s="101"/>
      <c r="T1150" s="101"/>
      <c r="U1150" s="101"/>
    </row>
    <row r="1151" spans="1:21" s="15" customFormat="1" ht="78" hidden="1" customHeight="1" x14ac:dyDescent="0.2">
      <c r="A1151" s="124" t="s">
        <v>141</v>
      </c>
      <c r="B1151" s="125"/>
      <c r="C1151" s="105" t="s">
        <v>1453</v>
      </c>
      <c r="D1151" s="106"/>
      <c r="E1151" s="106"/>
      <c r="F1151" s="18"/>
      <c r="G1151" s="123"/>
      <c r="H1151" s="123"/>
      <c r="I1151" s="14"/>
      <c r="J1151" s="123"/>
      <c r="K1151" s="123"/>
      <c r="L1151" s="123"/>
      <c r="M1151" s="123"/>
      <c r="N1151" s="123"/>
      <c r="O1151" s="123"/>
      <c r="P1151" s="101"/>
      <c r="Q1151" s="101"/>
      <c r="R1151" s="101"/>
      <c r="S1151" s="101"/>
      <c r="T1151" s="101"/>
      <c r="U1151" s="101"/>
    </row>
    <row r="1152" spans="1:21" s="1" customFormat="1" ht="88.5" hidden="1" customHeight="1" x14ac:dyDescent="0.25">
      <c r="A1152" s="134" t="s">
        <v>647</v>
      </c>
      <c r="B1152" s="135"/>
      <c r="C1152" s="103" t="s">
        <v>1454</v>
      </c>
      <c r="D1152" s="104"/>
      <c r="E1152" s="104"/>
      <c r="F1152" s="11" t="s">
        <v>1813</v>
      </c>
      <c r="G1152" s="143">
        <v>21.97</v>
      </c>
      <c r="H1152" s="137"/>
      <c r="I1152" s="8">
        <v>21.97</v>
      </c>
      <c r="J1152" s="143">
        <v>0.22</v>
      </c>
      <c r="K1152" s="137"/>
      <c r="L1152" s="137"/>
      <c r="M1152" s="137"/>
      <c r="N1152" s="137"/>
      <c r="O1152" s="137"/>
      <c r="P1152" s="100">
        <v>22.19</v>
      </c>
      <c r="Q1152" s="101"/>
      <c r="R1152" s="101"/>
      <c r="S1152" s="101"/>
      <c r="T1152" s="101"/>
      <c r="U1152" s="101"/>
    </row>
    <row r="1153" spans="1:21" s="1" customFormat="1" ht="30.75" hidden="1" customHeight="1" x14ac:dyDescent="0.25">
      <c r="A1153" s="134" t="s">
        <v>648</v>
      </c>
      <c r="B1153" s="135"/>
      <c r="C1153" s="103" t="s">
        <v>1444</v>
      </c>
      <c r="D1153" s="104"/>
      <c r="E1153" s="104"/>
      <c r="F1153" s="11" t="s">
        <v>1813</v>
      </c>
      <c r="G1153" s="143">
        <v>7.53</v>
      </c>
      <c r="H1153" s="137"/>
      <c r="I1153" s="8">
        <v>7.53</v>
      </c>
      <c r="J1153" s="137"/>
      <c r="K1153" s="137"/>
      <c r="L1153" s="137"/>
      <c r="M1153" s="137"/>
      <c r="N1153" s="137"/>
      <c r="O1153" s="137"/>
      <c r="P1153" s="100">
        <v>7.53</v>
      </c>
      <c r="Q1153" s="101"/>
      <c r="R1153" s="101"/>
      <c r="S1153" s="101"/>
      <c r="T1153" s="101"/>
      <c r="U1153" s="101"/>
    </row>
    <row r="1154" spans="1:21" s="1" customFormat="1" ht="39" hidden="1" customHeight="1" x14ac:dyDescent="0.25">
      <c r="A1154" s="134" t="s">
        <v>649</v>
      </c>
      <c r="B1154" s="135"/>
      <c r="C1154" s="103" t="s">
        <v>1445</v>
      </c>
      <c r="D1154" s="104"/>
      <c r="E1154" s="104"/>
      <c r="F1154" s="11" t="s">
        <v>1813</v>
      </c>
      <c r="G1154" s="143">
        <v>9.0299999999999994</v>
      </c>
      <c r="H1154" s="137"/>
      <c r="I1154" s="8">
        <v>9.0299999999999994</v>
      </c>
      <c r="J1154" s="137"/>
      <c r="K1154" s="137"/>
      <c r="L1154" s="137"/>
      <c r="M1154" s="137"/>
      <c r="N1154" s="137"/>
      <c r="O1154" s="137"/>
      <c r="P1154" s="100">
        <v>9.0299999999999994</v>
      </c>
      <c r="Q1154" s="101"/>
      <c r="R1154" s="101"/>
      <c r="S1154" s="101"/>
      <c r="T1154" s="101"/>
      <c r="U1154" s="101"/>
    </row>
    <row r="1155" spans="1:21" s="15" customFormat="1" ht="21" hidden="1" customHeight="1" x14ac:dyDescent="0.2">
      <c r="A1155" s="124"/>
      <c r="B1155" s="125"/>
      <c r="C1155" s="105" t="s">
        <v>1856</v>
      </c>
      <c r="D1155" s="106"/>
      <c r="E1155" s="106"/>
      <c r="F1155" s="18"/>
      <c r="G1155" s="144">
        <f>G1152+G1153+G1154</f>
        <v>38.53</v>
      </c>
      <c r="H1155" s="123"/>
      <c r="I1155" s="13">
        <f>I1152+I1153+I1154</f>
        <v>38.53</v>
      </c>
      <c r="J1155" s="144">
        <f>J1152+J1153+J1154</f>
        <v>0.22</v>
      </c>
      <c r="K1155" s="123"/>
      <c r="L1155" s="123"/>
      <c r="M1155" s="123"/>
      <c r="N1155" s="123"/>
      <c r="O1155" s="123"/>
      <c r="P1155" s="100">
        <f>P1152+P1153+P1154</f>
        <v>38.75</v>
      </c>
      <c r="Q1155" s="101"/>
      <c r="R1155" s="101"/>
      <c r="S1155" s="101"/>
      <c r="T1155" s="101"/>
      <c r="U1155" s="101"/>
    </row>
    <row r="1156" spans="1:21" s="15" customFormat="1" ht="76.5" hidden="1" customHeight="1" x14ac:dyDescent="0.2">
      <c r="A1156" s="124" t="s">
        <v>142</v>
      </c>
      <c r="B1156" s="125"/>
      <c r="C1156" s="105" t="s">
        <v>1455</v>
      </c>
      <c r="D1156" s="106"/>
      <c r="E1156" s="106"/>
      <c r="F1156" s="18"/>
      <c r="G1156" s="123"/>
      <c r="H1156" s="123"/>
      <c r="I1156" s="14"/>
      <c r="J1156" s="123"/>
      <c r="K1156" s="123"/>
      <c r="L1156" s="123"/>
      <c r="M1156" s="123"/>
      <c r="N1156" s="123"/>
      <c r="O1156" s="123"/>
      <c r="P1156" s="101"/>
      <c r="Q1156" s="101"/>
      <c r="R1156" s="101"/>
      <c r="S1156" s="101"/>
      <c r="T1156" s="101"/>
      <c r="U1156" s="101"/>
    </row>
    <row r="1157" spans="1:21" s="1" customFormat="1" ht="90" hidden="1" customHeight="1" x14ac:dyDescent="0.25">
      <c r="A1157" s="134" t="s">
        <v>650</v>
      </c>
      <c r="B1157" s="135"/>
      <c r="C1157" s="103" t="s">
        <v>1456</v>
      </c>
      <c r="D1157" s="104"/>
      <c r="E1157" s="104"/>
      <c r="F1157" s="11" t="s">
        <v>1813</v>
      </c>
      <c r="G1157" s="143">
        <v>29.48</v>
      </c>
      <c r="H1157" s="137"/>
      <c r="I1157" s="8">
        <v>29.48</v>
      </c>
      <c r="J1157" s="143">
        <v>1.27</v>
      </c>
      <c r="K1157" s="137"/>
      <c r="L1157" s="137"/>
      <c r="M1157" s="137"/>
      <c r="N1157" s="137"/>
      <c r="O1157" s="137"/>
      <c r="P1157" s="100">
        <v>30.75</v>
      </c>
      <c r="Q1157" s="101"/>
      <c r="R1157" s="101"/>
      <c r="S1157" s="101"/>
      <c r="T1157" s="101"/>
      <c r="U1157" s="101"/>
    </row>
    <row r="1158" spans="1:21" s="1" customFormat="1" ht="28.5" hidden="1" customHeight="1" x14ac:dyDescent="0.25">
      <c r="A1158" s="134" t="s">
        <v>651</v>
      </c>
      <c r="B1158" s="135"/>
      <c r="C1158" s="103" t="s">
        <v>1444</v>
      </c>
      <c r="D1158" s="104"/>
      <c r="E1158" s="104"/>
      <c r="F1158" s="11" t="s">
        <v>1813</v>
      </c>
      <c r="G1158" s="143">
        <v>7.53</v>
      </c>
      <c r="H1158" s="137"/>
      <c r="I1158" s="8">
        <v>7.53</v>
      </c>
      <c r="J1158" s="137"/>
      <c r="K1158" s="137"/>
      <c r="L1158" s="137"/>
      <c r="M1158" s="137"/>
      <c r="N1158" s="137"/>
      <c r="O1158" s="137"/>
      <c r="P1158" s="100">
        <v>7.53</v>
      </c>
      <c r="Q1158" s="101"/>
      <c r="R1158" s="101"/>
      <c r="S1158" s="101"/>
      <c r="T1158" s="101"/>
      <c r="U1158" s="101"/>
    </row>
    <row r="1159" spans="1:21" s="15" customFormat="1" ht="17.25" hidden="1" customHeight="1" x14ac:dyDescent="0.2">
      <c r="A1159" s="124"/>
      <c r="B1159" s="125"/>
      <c r="C1159" s="105" t="s">
        <v>1856</v>
      </c>
      <c r="D1159" s="106"/>
      <c r="E1159" s="106"/>
      <c r="F1159" s="18"/>
      <c r="G1159" s="144">
        <f>G1157+G1158</f>
        <v>37.01</v>
      </c>
      <c r="H1159" s="123"/>
      <c r="I1159" s="13">
        <f>I1157+I1158</f>
        <v>37.01</v>
      </c>
      <c r="J1159" s="144">
        <f>J1157+J1158</f>
        <v>1.27</v>
      </c>
      <c r="K1159" s="123"/>
      <c r="L1159" s="123"/>
      <c r="M1159" s="123"/>
      <c r="N1159" s="123"/>
      <c r="O1159" s="123"/>
      <c r="P1159" s="100">
        <f>P1157+P1158</f>
        <v>38.28</v>
      </c>
      <c r="Q1159" s="101"/>
      <c r="R1159" s="101"/>
      <c r="S1159" s="101"/>
      <c r="T1159" s="101"/>
      <c r="U1159" s="101"/>
    </row>
    <row r="1160" spans="1:21" s="15" customFormat="1" ht="88.5" hidden="1" customHeight="1" x14ac:dyDescent="0.2">
      <c r="A1160" s="124" t="s">
        <v>143</v>
      </c>
      <c r="B1160" s="125"/>
      <c r="C1160" s="105" t="s">
        <v>1457</v>
      </c>
      <c r="D1160" s="106"/>
      <c r="E1160" s="106"/>
      <c r="F1160" s="18"/>
      <c r="G1160" s="123"/>
      <c r="H1160" s="123"/>
      <c r="I1160" s="14"/>
      <c r="J1160" s="123"/>
      <c r="K1160" s="123"/>
      <c r="L1160" s="123"/>
      <c r="M1160" s="123"/>
      <c r="N1160" s="123"/>
      <c r="O1160" s="123"/>
      <c r="P1160" s="101"/>
      <c r="Q1160" s="101"/>
      <c r="R1160" s="101"/>
      <c r="S1160" s="101"/>
      <c r="T1160" s="101"/>
      <c r="U1160" s="101"/>
    </row>
    <row r="1161" spans="1:21" s="1" customFormat="1" ht="92.25" hidden="1" customHeight="1" x14ac:dyDescent="0.25">
      <c r="A1161" s="134" t="s">
        <v>652</v>
      </c>
      <c r="B1161" s="135"/>
      <c r="C1161" s="103" t="s">
        <v>1458</v>
      </c>
      <c r="D1161" s="104"/>
      <c r="E1161" s="104"/>
      <c r="F1161" s="11" t="s">
        <v>1813</v>
      </c>
      <c r="G1161" s="143">
        <v>26.36</v>
      </c>
      <c r="H1161" s="137"/>
      <c r="I1161" s="8">
        <v>26.36</v>
      </c>
      <c r="J1161" s="143">
        <v>0.22</v>
      </c>
      <c r="K1161" s="137"/>
      <c r="L1161" s="137"/>
      <c r="M1161" s="137"/>
      <c r="N1161" s="137"/>
      <c r="O1161" s="137"/>
      <c r="P1161" s="100">
        <v>26.58</v>
      </c>
      <c r="Q1161" s="101"/>
      <c r="R1161" s="101"/>
      <c r="S1161" s="101"/>
      <c r="T1161" s="101"/>
      <c r="U1161" s="101"/>
    </row>
    <row r="1162" spans="1:21" s="1" customFormat="1" ht="30.75" hidden="1" customHeight="1" x14ac:dyDescent="0.25">
      <c r="A1162" s="134" t="s">
        <v>653</v>
      </c>
      <c r="B1162" s="135"/>
      <c r="C1162" s="103" t="s">
        <v>1444</v>
      </c>
      <c r="D1162" s="104"/>
      <c r="E1162" s="104"/>
      <c r="F1162" s="11" t="s">
        <v>1813</v>
      </c>
      <c r="G1162" s="143">
        <v>7.53</v>
      </c>
      <c r="H1162" s="137"/>
      <c r="I1162" s="8">
        <v>7.53</v>
      </c>
      <c r="J1162" s="137"/>
      <c r="K1162" s="137"/>
      <c r="L1162" s="137"/>
      <c r="M1162" s="137"/>
      <c r="N1162" s="137"/>
      <c r="O1162" s="137"/>
      <c r="P1162" s="100">
        <v>7.53</v>
      </c>
      <c r="Q1162" s="101"/>
      <c r="R1162" s="101"/>
      <c r="S1162" s="101"/>
      <c r="T1162" s="101"/>
      <c r="U1162" s="101"/>
    </row>
    <row r="1163" spans="1:21" s="1" customFormat="1" ht="40.5" hidden="1" customHeight="1" x14ac:dyDescent="0.25">
      <c r="A1163" s="134" t="s">
        <v>654</v>
      </c>
      <c r="B1163" s="135"/>
      <c r="C1163" s="103" t="s">
        <v>1445</v>
      </c>
      <c r="D1163" s="104"/>
      <c r="E1163" s="104"/>
      <c r="F1163" s="11" t="s">
        <v>1813</v>
      </c>
      <c r="G1163" s="143">
        <v>9.0299999999999994</v>
      </c>
      <c r="H1163" s="137"/>
      <c r="I1163" s="8">
        <v>9.0299999999999994</v>
      </c>
      <c r="J1163" s="137"/>
      <c r="K1163" s="137"/>
      <c r="L1163" s="137"/>
      <c r="M1163" s="137"/>
      <c r="N1163" s="137"/>
      <c r="O1163" s="137"/>
      <c r="P1163" s="100">
        <v>9.0299999999999994</v>
      </c>
      <c r="Q1163" s="101"/>
      <c r="R1163" s="101"/>
      <c r="S1163" s="101"/>
      <c r="T1163" s="101"/>
      <c r="U1163" s="101"/>
    </row>
    <row r="1164" spans="1:21" s="15" customFormat="1" ht="18" hidden="1" customHeight="1" x14ac:dyDescent="0.2">
      <c r="A1164" s="124"/>
      <c r="B1164" s="125"/>
      <c r="C1164" s="105" t="s">
        <v>1856</v>
      </c>
      <c r="D1164" s="106"/>
      <c r="E1164" s="106"/>
      <c r="F1164" s="18"/>
      <c r="G1164" s="144">
        <f>G1161+G1162+G1163</f>
        <v>42.92</v>
      </c>
      <c r="H1164" s="123"/>
      <c r="I1164" s="13">
        <f>I1161+I1162+I1163</f>
        <v>42.92</v>
      </c>
      <c r="J1164" s="144">
        <f>J1161+J1162+J1163</f>
        <v>0.22</v>
      </c>
      <c r="K1164" s="123"/>
      <c r="L1164" s="123"/>
      <c r="M1164" s="123"/>
      <c r="N1164" s="123"/>
      <c r="O1164" s="123"/>
      <c r="P1164" s="100">
        <f>P1161+P1162+P1163</f>
        <v>43.14</v>
      </c>
      <c r="Q1164" s="101"/>
      <c r="R1164" s="101"/>
      <c r="S1164" s="101"/>
      <c r="T1164" s="101"/>
      <c r="U1164" s="101"/>
    </row>
    <row r="1165" spans="1:21" s="15" customFormat="1" ht="87" hidden="1" customHeight="1" x14ac:dyDescent="0.2">
      <c r="A1165" s="124" t="s">
        <v>655</v>
      </c>
      <c r="B1165" s="125"/>
      <c r="C1165" s="105" t="s">
        <v>1459</v>
      </c>
      <c r="D1165" s="106"/>
      <c r="E1165" s="106"/>
      <c r="F1165" s="18"/>
      <c r="G1165" s="123"/>
      <c r="H1165" s="123"/>
      <c r="I1165" s="14"/>
      <c r="J1165" s="123"/>
      <c r="K1165" s="123"/>
      <c r="L1165" s="123"/>
      <c r="M1165" s="123"/>
      <c r="N1165" s="123"/>
      <c r="O1165" s="123"/>
      <c r="P1165" s="101"/>
      <c r="Q1165" s="101"/>
      <c r="R1165" s="101"/>
      <c r="S1165" s="101"/>
      <c r="T1165" s="101"/>
      <c r="U1165" s="101"/>
    </row>
    <row r="1166" spans="1:21" s="1" customFormat="1" ht="91.5" hidden="1" customHeight="1" x14ac:dyDescent="0.25">
      <c r="A1166" s="134" t="s">
        <v>656</v>
      </c>
      <c r="B1166" s="135"/>
      <c r="C1166" s="103" t="s">
        <v>1460</v>
      </c>
      <c r="D1166" s="104"/>
      <c r="E1166" s="104"/>
      <c r="F1166" s="11" t="s">
        <v>1813</v>
      </c>
      <c r="G1166" s="143">
        <v>35.369999999999997</v>
      </c>
      <c r="H1166" s="137"/>
      <c r="I1166" s="8">
        <v>35.369999999999997</v>
      </c>
      <c r="J1166" s="143">
        <v>1.27</v>
      </c>
      <c r="K1166" s="137"/>
      <c r="L1166" s="137"/>
      <c r="M1166" s="137"/>
      <c r="N1166" s="137"/>
      <c r="O1166" s="137"/>
      <c r="P1166" s="100">
        <v>36.64</v>
      </c>
      <c r="Q1166" s="101"/>
      <c r="R1166" s="101"/>
      <c r="S1166" s="101"/>
      <c r="T1166" s="101"/>
      <c r="U1166" s="101"/>
    </row>
    <row r="1167" spans="1:21" s="1" customFormat="1" ht="30" hidden="1" customHeight="1" x14ac:dyDescent="0.25">
      <c r="A1167" s="134" t="s">
        <v>657</v>
      </c>
      <c r="B1167" s="135"/>
      <c r="C1167" s="103" t="s">
        <v>1444</v>
      </c>
      <c r="D1167" s="104"/>
      <c r="E1167" s="104"/>
      <c r="F1167" s="11" t="s">
        <v>1813</v>
      </c>
      <c r="G1167" s="143">
        <v>7.53</v>
      </c>
      <c r="H1167" s="137"/>
      <c r="I1167" s="8">
        <v>7.53</v>
      </c>
      <c r="J1167" s="137"/>
      <c r="K1167" s="137"/>
      <c r="L1167" s="137"/>
      <c r="M1167" s="137"/>
      <c r="N1167" s="137"/>
      <c r="O1167" s="137"/>
      <c r="P1167" s="100">
        <v>7.53</v>
      </c>
      <c r="Q1167" s="101"/>
      <c r="R1167" s="101"/>
      <c r="S1167" s="101"/>
      <c r="T1167" s="101"/>
      <c r="U1167" s="101"/>
    </row>
    <row r="1168" spans="1:21" s="1" customFormat="1" ht="114.75" hidden="1" customHeight="1" x14ac:dyDescent="0.25">
      <c r="A1168" s="134" t="s">
        <v>658</v>
      </c>
      <c r="B1168" s="135"/>
      <c r="C1168" s="103" t="s">
        <v>1452</v>
      </c>
      <c r="D1168" s="104"/>
      <c r="E1168" s="104"/>
      <c r="F1168" s="11" t="s">
        <v>1813</v>
      </c>
      <c r="G1168" s="143">
        <v>15.06</v>
      </c>
      <c r="H1168" s="137"/>
      <c r="I1168" s="8">
        <v>15.06</v>
      </c>
      <c r="J1168" s="137"/>
      <c r="K1168" s="137"/>
      <c r="L1168" s="137"/>
      <c r="M1168" s="137"/>
      <c r="N1168" s="137"/>
      <c r="O1168" s="137"/>
      <c r="P1168" s="100">
        <v>15.06</v>
      </c>
      <c r="Q1168" s="101"/>
      <c r="R1168" s="101"/>
      <c r="S1168" s="101"/>
      <c r="T1168" s="101"/>
      <c r="U1168" s="101"/>
    </row>
    <row r="1169" spans="1:21" s="15" customFormat="1" ht="15.75" hidden="1" customHeight="1" x14ac:dyDescent="0.2">
      <c r="A1169" s="124"/>
      <c r="B1169" s="125"/>
      <c r="C1169" s="105" t="s">
        <v>1856</v>
      </c>
      <c r="D1169" s="106"/>
      <c r="E1169" s="106"/>
      <c r="F1169" s="18"/>
      <c r="G1169" s="144">
        <f>G1166+G1167+G1168</f>
        <v>57.96</v>
      </c>
      <c r="H1169" s="123"/>
      <c r="I1169" s="13">
        <f>I1166+I1167+I1168</f>
        <v>57.96</v>
      </c>
      <c r="J1169" s="144">
        <f>J1166+J1167+J1168</f>
        <v>1.27</v>
      </c>
      <c r="K1169" s="123"/>
      <c r="L1169" s="123"/>
      <c r="M1169" s="123"/>
      <c r="N1169" s="123"/>
      <c r="O1169" s="123"/>
      <c r="P1169" s="100">
        <f>P1166+P1167+P1168</f>
        <v>59.230000000000004</v>
      </c>
      <c r="Q1169" s="101"/>
      <c r="R1169" s="101"/>
      <c r="S1169" s="101"/>
      <c r="T1169" s="101"/>
      <c r="U1169" s="101"/>
    </row>
    <row r="1170" spans="1:21" s="15" customFormat="1" ht="87.75" hidden="1" customHeight="1" x14ac:dyDescent="0.2">
      <c r="A1170" s="124" t="s">
        <v>659</v>
      </c>
      <c r="B1170" s="125"/>
      <c r="C1170" s="105" t="s">
        <v>1461</v>
      </c>
      <c r="D1170" s="106"/>
      <c r="E1170" s="106"/>
      <c r="F1170" s="18"/>
      <c r="G1170" s="123"/>
      <c r="H1170" s="123"/>
      <c r="I1170" s="14"/>
      <c r="J1170" s="123"/>
      <c r="K1170" s="123"/>
      <c r="L1170" s="123"/>
      <c r="M1170" s="123"/>
      <c r="N1170" s="123"/>
      <c r="O1170" s="123"/>
      <c r="P1170" s="101"/>
      <c r="Q1170" s="101"/>
      <c r="R1170" s="101"/>
      <c r="S1170" s="101"/>
      <c r="T1170" s="101"/>
      <c r="U1170" s="101"/>
    </row>
    <row r="1171" spans="1:21" s="1" customFormat="1" ht="100.5" hidden="1" customHeight="1" x14ac:dyDescent="0.25">
      <c r="A1171" s="134" t="s">
        <v>660</v>
      </c>
      <c r="B1171" s="135"/>
      <c r="C1171" s="103" t="s">
        <v>1462</v>
      </c>
      <c r="D1171" s="104"/>
      <c r="E1171" s="104"/>
      <c r="F1171" s="11" t="s">
        <v>1813</v>
      </c>
      <c r="G1171" s="143">
        <v>26.36</v>
      </c>
      <c r="H1171" s="137"/>
      <c r="I1171" s="8">
        <v>26.36</v>
      </c>
      <c r="J1171" s="143">
        <v>0.22</v>
      </c>
      <c r="K1171" s="137"/>
      <c r="L1171" s="137"/>
      <c r="M1171" s="137"/>
      <c r="N1171" s="137"/>
      <c r="O1171" s="137"/>
      <c r="P1171" s="100">
        <v>26.58</v>
      </c>
      <c r="Q1171" s="101"/>
      <c r="R1171" s="101"/>
      <c r="S1171" s="101"/>
      <c r="T1171" s="101"/>
      <c r="U1171" s="101"/>
    </row>
    <row r="1172" spans="1:21" s="1" customFormat="1" ht="29.25" hidden="1" customHeight="1" x14ac:dyDescent="0.25">
      <c r="A1172" s="134" t="s">
        <v>661</v>
      </c>
      <c r="B1172" s="135"/>
      <c r="C1172" s="103" t="s">
        <v>1444</v>
      </c>
      <c r="D1172" s="104"/>
      <c r="E1172" s="104"/>
      <c r="F1172" s="11" t="s">
        <v>1813</v>
      </c>
      <c r="G1172" s="143">
        <v>7.53</v>
      </c>
      <c r="H1172" s="137"/>
      <c r="I1172" s="8">
        <v>7.53</v>
      </c>
      <c r="J1172" s="137"/>
      <c r="K1172" s="137"/>
      <c r="L1172" s="137"/>
      <c r="M1172" s="137"/>
      <c r="N1172" s="137"/>
      <c r="O1172" s="137"/>
      <c r="P1172" s="100">
        <v>7.53</v>
      </c>
      <c r="Q1172" s="101"/>
      <c r="R1172" s="101"/>
      <c r="S1172" s="101"/>
      <c r="T1172" s="101"/>
      <c r="U1172" s="101"/>
    </row>
    <row r="1173" spans="1:21" s="1" customFormat="1" ht="40.5" hidden="1" customHeight="1" x14ac:dyDescent="0.25">
      <c r="A1173" s="134" t="s">
        <v>662</v>
      </c>
      <c r="B1173" s="135"/>
      <c r="C1173" s="103" t="s">
        <v>1445</v>
      </c>
      <c r="D1173" s="104"/>
      <c r="E1173" s="104"/>
      <c r="F1173" s="11" t="s">
        <v>1813</v>
      </c>
      <c r="G1173" s="143">
        <v>9.0299999999999994</v>
      </c>
      <c r="H1173" s="137"/>
      <c r="I1173" s="8">
        <v>9.0299999999999994</v>
      </c>
      <c r="J1173" s="137"/>
      <c r="K1173" s="137"/>
      <c r="L1173" s="137"/>
      <c r="M1173" s="137"/>
      <c r="N1173" s="137"/>
      <c r="O1173" s="137"/>
      <c r="P1173" s="100">
        <v>9.0299999999999994</v>
      </c>
      <c r="Q1173" s="101"/>
      <c r="R1173" s="101"/>
      <c r="S1173" s="101"/>
      <c r="T1173" s="101"/>
      <c r="U1173" s="101"/>
    </row>
    <row r="1174" spans="1:21" s="15" customFormat="1" ht="21.75" hidden="1" customHeight="1" x14ac:dyDescent="0.2">
      <c r="A1174" s="124"/>
      <c r="B1174" s="125"/>
      <c r="C1174" s="105" t="s">
        <v>1856</v>
      </c>
      <c r="D1174" s="106"/>
      <c r="E1174" s="106"/>
      <c r="F1174" s="18"/>
      <c r="G1174" s="144">
        <f>G1171+G1172+G1173</f>
        <v>42.92</v>
      </c>
      <c r="H1174" s="123"/>
      <c r="I1174" s="13">
        <f>I1171+I1172+I1173</f>
        <v>42.92</v>
      </c>
      <c r="J1174" s="144">
        <f>J1171+J1172+J1173</f>
        <v>0.22</v>
      </c>
      <c r="K1174" s="123"/>
      <c r="L1174" s="123"/>
      <c r="M1174" s="123"/>
      <c r="N1174" s="123"/>
      <c r="O1174" s="123"/>
      <c r="P1174" s="100">
        <f>P1171+P1172+P1173</f>
        <v>43.14</v>
      </c>
      <c r="Q1174" s="101"/>
      <c r="R1174" s="101"/>
      <c r="S1174" s="101"/>
      <c r="T1174" s="101"/>
      <c r="U1174" s="101"/>
    </row>
    <row r="1175" spans="1:21" s="15" customFormat="1" ht="89.25" hidden="1" customHeight="1" x14ac:dyDescent="0.2">
      <c r="A1175" s="124" t="s">
        <v>663</v>
      </c>
      <c r="B1175" s="125"/>
      <c r="C1175" s="105" t="s">
        <v>1463</v>
      </c>
      <c r="D1175" s="106"/>
      <c r="E1175" s="106"/>
      <c r="F1175" s="18"/>
      <c r="G1175" s="123"/>
      <c r="H1175" s="123"/>
      <c r="I1175" s="14"/>
      <c r="J1175" s="123"/>
      <c r="K1175" s="123"/>
      <c r="L1175" s="123"/>
      <c r="M1175" s="123"/>
      <c r="N1175" s="123"/>
      <c r="O1175" s="123"/>
      <c r="P1175" s="101"/>
      <c r="Q1175" s="101"/>
      <c r="R1175" s="101"/>
      <c r="S1175" s="101"/>
      <c r="T1175" s="101"/>
      <c r="U1175" s="101"/>
    </row>
    <row r="1176" spans="1:21" s="1" customFormat="1" ht="88.5" hidden="1" customHeight="1" x14ac:dyDescent="0.25">
      <c r="A1176" s="134" t="s">
        <v>664</v>
      </c>
      <c r="B1176" s="135"/>
      <c r="C1176" s="103" t="s">
        <v>1464</v>
      </c>
      <c r="D1176" s="104"/>
      <c r="E1176" s="104"/>
      <c r="F1176" s="11" t="s">
        <v>1813</v>
      </c>
      <c r="G1176" s="143">
        <v>35.369999999999997</v>
      </c>
      <c r="H1176" s="137"/>
      <c r="I1176" s="8">
        <v>35.369999999999997</v>
      </c>
      <c r="J1176" s="143">
        <v>1.27</v>
      </c>
      <c r="K1176" s="137"/>
      <c r="L1176" s="137"/>
      <c r="M1176" s="137"/>
      <c r="N1176" s="137"/>
      <c r="O1176" s="137"/>
      <c r="P1176" s="100">
        <v>36.64</v>
      </c>
      <c r="Q1176" s="101"/>
      <c r="R1176" s="101"/>
      <c r="S1176" s="101"/>
      <c r="T1176" s="101"/>
      <c r="U1176" s="101"/>
    </row>
    <row r="1177" spans="1:21" s="1" customFormat="1" ht="27.75" hidden="1" customHeight="1" x14ac:dyDescent="0.25">
      <c r="A1177" s="134" t="s">
        <v>665</v>
      </c>
      <c r="B1177" s="135"/>
      <c r="C1177" s="103" t="s">
        <v>1444</v>
      </c>
      <c r="D1177" s="104"/>
      <c r="E1177" s="104"/>
      <c r="F1177" s="11" t="s">
        <v>1813</v>
      </c>
      <c r="G1177" s="143">
        <v>7.53</v>
      </c>
      <c r="H1177" s="137"/>
      <c r="I1177" s="8">
        <v>7.53</v>
      </c>
      <c r="J1177" s="137"/>
      <c r="K1177" s="137"/>
      <c r="L1177" s="137"/>
      <c r="M1177" s="137"/>
      <c r="N1177" s="137"/>
      <c r="O1177" s="137"/>
      <c r="P1177" s="100">
        <v>7.53</v>
      </c>
      <c r="Q1177" s="101"/>
      <c r="R1177" s="101"/>
      <c r="S1177" s="101"/>
      <c r="T1177" s="101"/>
      <c r="U1177" s="101"/>
    </row>
    <row r="1178" spans="1:21" s="1" customFormat="1" ht="116.25" hidden="1" customHeight="1" x14ac:dyDescent="0.25">
      <c r="A1178" s="134" t="s">
        <v>666</v>
      </c>
      <c r="B1178" s="135"/>
      <c r="C1178" s="103" t="s">
        <v>1452</v>
      </c>
      <c r="D1178" s="104"/>
      <c r="E1178" s="104"/>
      <c r="F1178" s="11" t="s">
        <v>1813</v>
      </c>
      <c r="G1178" s="143">
        <v>15.06</v>
      </c>
      <c r="H1178" s="137"/>
      <c r="I1178" s="8">
        <v>15.06</v>
      </c>
      <c r="J1178" s="137"/>
      <c r="K1178" s="137"/>
      <c r="L1178" s="137"/>
      <c r="M1178" s="137"/>
      <c r="N1178" s="137"/>
      <c r="O1178" s="137"/>
      <c r="P1178" s="100">
        <v>15.06</v>
      </c>
      <c r="Q1178" s="101"/>
      <c r="R1178" s="101"/>
      <c r="S1178" s="101"/>
      <c r="T1178" s="101"/>
      <c r="U1178" s="101"/>
    </row>
    <row r="1179" spans="1:21" s="15" customFormat="1" ht="19.5" hidden="1" customHeight="1" x14ac:dyDescent="0.2">
      <c r="A1179" s="124"/>
      <c r="B1179" s="125"/>
      <c r="C1179" s="105" t="s">
        <v>1856</v>
      </c>
      <c r="D1179" s="106"/>
      <c r="E1179" s="106"/>
      <c r="F1179" s="18"/>
      <c r="G1179" s="144">
        <f>G1176+G1177+G1178</f>
        <v>57.96</v>
      </c>
      <c r="H1179" s="123"/>
      <c r="I1179" s="13">
        <f>I1176+I1177+I1178</f>
        <v>57.96</v>
      </c>
      <c r="J1179" s="144">
        <f>J1176+J1177+J1178</f>
        <v>1.27</v>
      </c>
      <c r="K1179" s="123"/>
      <c r="L1179" s="123"/>
      <c r="M1179" s="123"/>
      <c r="N1179" s="123"/>
      <c r="O1179" s="123"/>
      <c r="P1179" s="100">
        <f>P1178+P1177+P1176</f>
        <v>59.230000000000004</v>
      </c>
      <c r="Q1179" s="101"/>
      <c r="R1179" s="101"/>
      <c r="S1179" s="101"/>
      <c r="T1179" s="101"/>
      <c r="U1179" s="101"/>
    </row>
    <row r="1180" spans="1:21" s="15" customFormat="1" ht="77.25" hidden="1" customHeight="1" x14ac:dyDescent="0.2">
      <c r="A1180" s="124" t="s">
        <v>667</v>
      </c>
      <c r="B1180" s="125"/>
      <c r="C1180" s="105" t="s">
        <v>1465</v>
      </c>
      <c r="D1180" s="106"/>
      <c r="E1180" s="106"/>
      <c r="F1180" s="18"/>
      <c r="G1180" s="123"/>
      <c r="H1180" s="123"/>
      <c r="I1180" s="14"/>
      <c r="J1180" s="123"/>
      <c r="K1180" s="123"/>
      <c r="L1180" s="123"/>
      <c r="M1180" s="123"/>
      <c r="N1180" s="123"/>
      <c r="O1180" s="123"/>
      <c r="P1180" s="101"/>
      <c r="Q1180" s="101"/>
      <c r="R1180" s="101"/>
      <c r="S1180" s="101"/>
      <c r="T1180" s="101"/>
      <c r="U1180" s="101"/>
    </row>
    <row r="1181" spans="1:21" s="1" customFormat="1" ht="90.75" hidden="1" customHeight="1" x14ac:dyDescent="0.25">
      <c r="A1181" s="134" t="s">
        <v>668</v>
      </c>
      <c r="B1181" s="135"/>
      <c r="C1181" s="103" t="s">
        <v>1466</v>
      </c>
      <c r="D1181" s="104"/>
      <c r="E1181" s="104"/>
      <c r="F1181" s="11" t="s">
        <v>1813</v>
      </c>
      <c r="G1181" s="143">
        <v>21.97</v>
      </c>
      <c r="H1181" s="137"/>
      <c r="I1181" s="8">
        <v>21.97</v>
      </c>
      <c r="J1181" s="143">
        <v>0.22</v>
      </c>
      <c r="K1181" s="137"/>
      <c r="L1181" s="137"/>
      <c r="M1181" s="137"/>
      <c r="N1181" s="137"/>
      <c r="O1181" s="137"/>
      <c r="P1181" s="100">
        <v>22.19</v>
      </c>
      <c r="Q1181" s="101"/>
      <c r="R1181" s="101"/>
      <c r="S1181" s="101"/>
      <c r="T1181" s="101"/>
      <c r="U1181" s="101"/>
    </row>
    <row r="1182" spans="1:21" s="1" customFormat="1" ht="32.25" hidden="1" customHeight="1" x14ac:dyDescent="0.25">
      <c r="A1182" s="134" t="s">
        <v>669</v>
      </c>
      <c r="B1182" s="135"/>
      <c r="C1182" s="103" t="s">
        <v>1444</v>
      </c>
      <c r="D1182" s="104"/>
      <c r="E1182" s="104"/>
      <c r="F1182" s="11" t="s">
        <v>1813</v>
      </c>
      <c r="G1182" s="143">
        <v>7.53</v>
      </c>
      <c r="H1182" s="137"/>
      <c r="I1182" s="8">
        <v>7.53</v>
      </c>
      <c r="J1182" s="137"/>
      <c r="K1182" s="137"/>
      <c r="L1182" s="137"/>
      <c r="M1182" s="137"/>
      <c r="N1182" s="137"/>
      <c r="O1182" s="137"/>
      <c r="P1182" s="100">
        <v>7.53</v>
      </c>
      <c r="Q1182" s="101"/>
      <c r="R1182" s="101"/>
      <c r="S1182" s="101"/>
      <c r="T1182" s="101"/>
      <c r="U1182" s="101"/>
    </row>
    <row r="1183" spans="1:21" s="1" customFormat="1" ht="40.5" hidden="1" customHeight="1" x14ac:dyDescent="0.25">
      <c r="A1183" s="134" t="s">
        <v>670</v>
      </c>
      <c r="B1183" s="135"/>
      <c r="C1183" s="103" t="s">
        <v>1445</v>
      </c>
      <c r="D1183" s="104"/>
      <c r="E1183" s="104"/>
      <c r="F1183" s="11" t="s">
        <v>1813</v>
      </c>
      <c r="G1183" s="143">
        <v>9.0299999999999994</v>
      </c>
      <c r="H1183" s="137"/>
      <c r="I1183" s="8">
        <v>9.0299999999999994</v>
      </c>
      <c r="J1183" s="137"/>
      <c r="K1183" s="137"/>
      <c r="L1183" s="137"/>
      <c r="M1183" s="137"/>
      <c r="N1183" s="137"/>
      <c r="O1183" s="137"/>
      <c r="P1183" s="100">
        <v>9.0299999999999994</v>
      </c>
      <c r="Q1183" s="101"/>
      <c r="R1183" s="101"/>
      <c r="S1183" s="101"/>
      <c r="T1183" s="101"/>
      <c r="U1183" s="101"/>
    </row>
    <row r="1184" spans="1:21" s="15" customFormat="1" ht="17.25" hidden="1" customHeight="1" x14ac:dyDescent="0.2">
      <c r="A1184" s="124"/>
      <c r="B1184" s="125"/>
      <c r="C1184" s="105" t="s">
        <v>1856</v>
      </c>
      <c r="D1184" s="106"/>
      <c r="E1184" s="106"/>
      <c r="F1184" s="18"/>
      <c r="G1184" s="144">
        <f>G1181+G1182+G1183</f>
        <v>38.53</v>
      </c>
      <c r="H1184" s="123"/>
      <c r="I1184" s="13">
        <f>I1181+I1182+I1183</f>
        <v>38.53</v>
      </c>
      <c r="J1184" s="144">
        <f>J1181+J1182+J1183</f>
        <v>0.22</v>
      </c>
      <c r="K1184" s="123"/>
      <c r="L1184" s="123"/>
      <c r="M1184" s="123"/>
      <c r="N1184" s="123"/>
      <c r="O1184" s="123"/>
      <c r="P1184" s="100">
        <f>P1181+P1182+P1183</f>
        <v>38.75</v>
      </c>
      <c r="Q1184" s="101"/>
      <c r="R1184" s="101"/>
      <c r="S1184" s="101"/>
      <c r="T1184" s="101"/>
      <c r="U1184" s="101"/>
    </row>
    <row r="1185" spans="1:21" s="15" customFormat="1" ht="76.5" hidden="1" customHeight="1" x14ac:dyDescent="0.2">
      <c r="A1185" s="124" t="s">
        <v>671</v>
      </c>
      <c r="B1185" s="125"/>
      <c r="C1185" s="105" t="s">
        <v>1467</v>
      </c>
      <c r="D1185" s="106"/>
      <c r="E1185" s="106"/>
      <c r="F1185" s="18"/>
      <c r="G1185" s="123"/>
      <c r="H1185" s="123"/>
      <c r="I1185" s="14"/>
      <c r="J1185" s="123"/>
      <c r="K1185" s="123"/>
      <c r="L1185" s="123"/>
      <c r="M1185" s="123"/>
      <c r="N1185" s="123"/>
      <c r="O1185" s="123"/>
      <c r="P1185" s="101"/>
      <c r="Q1185" s="101"/>
      <c r="R1185" s="101"/>
      <c r="S1185" s="101"/>
      <c r="T1185" s="101"/>
      <c r="U1185" s="101"/>
    </row>
    <row r="1186" spans="1:21" s="1" customFormat="1" ht="90" hidden="1" customHeight="1" x14ac:dyDescent="0.25">
      <c r="A1186" s="134" t="s">
        <v>672</v>
      </c>
      <c r="B1186" s="135"/>
      <c r="C1186" s="103" t="s">
        <v>1468</v>
      </c>
      <c r="D1186" s="104"/>
      <c r="E1186" s="104"/>
      <c r="F1186" s="11" t="s">
        <v>1813</v>
      </c>
      <c r="G1186" s="143">
        <v>29.48</v>
      </c>
      <c r="H1186" s="137"/>
      <c r="I1186" s="8">
        <v>29.48</v>
      </c>
      <c r="J1186" s="143">
        <v>1.27</v>
      </c>
      <c r="K1186" s="137"/>
      <c r="L1186" s="137"/>
      <c r="M1186" s="137"/>
      <c r="N1186" s="137"/>
      <c r="O1186" s="137"/>
      <c r="P1186" s="100">
        <v>30.75</v>
      </c>
      <c r="Q1186" s="101"/>
      <c r="R1186" s="101"/>
      <c r="S1186" s="101"/>
      <c r="T1186" s="101"/>
      <c r="U1186" s="101"/>
    </row>
    <row r="1187" spans="1:21" s="1" customFormat="1" ht="28.5" hidden="1" customHeight="1" x14ac:dyDescent="0.25">
      <c r="A1187" s="134" t="s">
        <v>673</v>
      </c>
      <c r="B1187" s="135"/>
      <c r="C1187" s="103" t="s">
        <v>1444</v>
      </c>
      <c r="D1187" s="104"/>
      <c r="E1187" s="104"/>
      <c r="F1187" s="11" t="s">
        <v>1813</v>
      </c>
      <c r="G1187" s="143">
        <v>7.53</v>
      </c>
      <c r="H1187" s="137"/>
      <c r="I1187" s="8">
        <v>7.53</v>
      </c>
      <c r="J1187" s="137"/>
      <c r="K1187" s="137"/>
      <c r="L1187" s="137"/>
      <c r="M1187" s="137"/>
      <c r="N1187" s="137"/>
      <c r="O1187" s="137"/>
      <c r="P1187" s="100">
        <v>7.53</v>
      </c>
      <c r="Q1187" s="101"/>
      <c r="R1187" s="101"/>
      <c r="S1187" s="101"/>
      <c r="T1187" s="101"/>
      <c r="U1187" s="101"/>
    </row>
    <row r="1188" spans="1:21" s="15" customFormat="1" ht="16.5" hidden="1" customHeight="1" x14ac:dyDescent="0.2">
      <c r="A1188" s="124"/>
      <c r="B1188" s="125"/>
      <c r="C1188" s="105" t="s">
        <v>1856</v>
      </c>
      <c r="D1188" s="106"/>
      <c r="E1188" s="106"/>
      <c r="F1188" s="18"/>
      <c r="G1188" s="144">
        <f>G1186+G1187</f>
        <v>37.01</v>
      </c>
      <c r="H1188" s="123"/>
      <c r="I1188" s="13">
        <f>I1186+I1187</f>
        <v>37.01</v>
      </c>
      <c r="J1188" s="144">
        <f>J1186+J1187</f>
        <v>1.27</v>
      </c>
      <c r="K1188" s="123"/>
      <c r="L1188" s="123"/>
      <c r="M1188" s="123"/>
      <c r="N1188" s="123"/>
      <c r="O1188" s="123"/>
      <c r="P1188" s="100">
        <f>P1186+P1187</f>
        <v>38.28</v>
      </c>
      <c r="Q1188" s="101"/>
      <c r="R1188" s="101"/>
      <c r="S1188" s="101"/>
      <c r="T1188" s="101"/>
      <c r="U1188" s="101"/>
    </row>
    <row r="1189" spans="1:21" s="15" customFormat="1" ht="89.25" hidden="1" customHeight="1" x14ac:dyDescent="0.2">
      <c r="A1189" s="124" t="s">
        <v>674</v>
      </c>
      <c r="B1189" s="125"/>
      <c r="C1189" s="105" t="s">
        <v>1469</v>
      </c>
      <c r="D1189" s="106"/>
      <c r="E1189" s="106"/>
      <c r="F1189" s="18"/>
      <c r="G1189" s="123"/>
      <c r="H1189" s="123"/>
      <c r="I1189" s="14"/>
      <c r="J1189" s="123"/>
      <c r="K1189" s="123"/>
      <c r="L1189" s="123"/>
      <c r="M1189" s="123"/>
      <c r="N1189" s="123"/>
      <c r="O1189" s="123"/>
      <c r="P1189" s="101"/>
      <c r="Q1189" s="101"/>
      <c r="R1189" s="101"/>
      <c r="S1189" s="101"/>
      <c r="T1189" s="101"/>
      <c r="U1189" s="101"/>
    </row>
    <row r="1190" spans="1:21" s="1" customFormat="1" ht="103.5" hidden="1" customHeight="1" x14ac:dyDescent="0.25">
      <c r="A1190" s="134" t="s">
        <v>675</v>
      </c>
      <c r="B1190" s="135"/>
      <c r="C1190" s="103" t="s">
        <v>1470</v>
      </c>
      <c r="D1190" s="104"/>
      <c r="E1190" s="104"/>
      <c r="F1190" s="11" t="s">
        <v>1813</v>
      </c>
      <c r="G1190" s="143">
        <v>8.7899999999999991</v>
      </c>
      <c r="H1190" s="137"/>
      <c r="I1190" s="8">
        <v>8.7899999999999991</v>
      </c>
      <c r="J1190" s="143">
        <v>0.22</v>
      </c>
      <c r="K1190" s="137"/>
      <c r="L1190" s="137"/>
      <c r="M1190" s="137"/>
      <c r="N1190" s="137"/>
      <c r="O1190" s="137"/>
      <c r="P1190" s="100">
        <v>9.01</v>
      </c>
      <c r="Q1190" s="101"/>
      <c r="R1190" s="101"/>
      <c r="S1190" s="101"/>
      <c r="T1190" s="101"/>
      <c r="U1190" s="101"/>
    </row>
    <row r="1191" spans="1:21" s="1" customFormat="1" ht="27.75" hidden="1" customHeight="1" x14ac:dyDescent="0.25">
      <c r="A1191" s="134" t="s">
        <v>676</v>
      </c>
      <c r="B1191" s="135"/>
      <c r="C1191" s="103" t="s">
        <v>1444</v>
      </c>
      <c r="D1191" s="104"/>
      <c r="E1191" s="104"/>
      <c r="F1191" s="11" t="s">
        <v>1813</v>
      </c>
      <c r="G1191" s="143">
        <v>7.53</v>
      </c>
      <c r="H1191" s="137"/>
      <c r="I1191" s="8">
        <v>7.53</v>
      </c>
      <c r="J1191" s="137"/>
      <c r="K1191" s="137"/>
      <c r="L1191" s="137"/>
      <c r="M1191" s="137"/>
      <c r="N1191" s="137"/>
      <c r="O1191" s="137"/>
      <c r="P1191" s="100">
        <v>7.53</v>
      </c>
      <c r="Q1191" s="101"/>
      <c r="R1191" s="101"/>
      <c r="S1191" s="101"/>
      <c r="T1191" s="101"/>
      <c r="U1191" s="101"/>
    </row>
    <row r="1192" spans="1:21" s="1" customFormat="1" ht="39" hidden="1" customHeight="1" x14ac:dyDescent="0.25">
      <c r="A1192" s="134" t="s">
        <v>677</v>
      </c>
      <c r="B1192" s="135"/>
      <c r="C1192" s="103" t="s">
        <v>1445</v>
      </c>
      <c r="D1192" s="104"/>
      <c r="E1192" s="104"/>
      <c r="F1192" s="11" t="s">
        <v>1813</v>
      </c>
      <c r="G1192" s="143">
        <v>9.0299999999999994</v>
      </c>
      <c r="H1192" s="137"/>
      <c r="I1192" s="8">
        <v>9.0299999999999994</v>
      </c>
      <c r="J1192" s="137"/>
      <c r="K1192" s="137"/>
      <c r="L1192" s="137"/>
      <c r="M1192" s="137"/>
      <c r="N1192" s="137"/>
      <c r="O1192" s="137"/>
      <c r="P1192" s="100">
        <v>9.0299999999999994</v>
      </c>
      <c r="Q1192" s="101"/>
      <c r="R1192" s="101"/>
      <c r="S1192" s="101"/>
      <c r="T1192" s="101"/>
      <c r="U1192" s="101"/>
    </row>
    <row r="1193" spans="1:21" s="15" customFormat="1" ht="19.5" hidden="1" customHeight="1" x14ac:dyDescent="0.2">
      <c r="A1193" s="124"/>
      <c r="B1193" s="125"/>
      <c r="C1193" s="105" t="s">
        <v>1856</v>
      </c>
      <c r="D1193" s="106"/>
      <c r="E1193" s="106"/>
      <c r="F1193" s="18"/>
      <c r="G1193" s="144">
        <f>G1190+G1191+G1192</f>
        <v>25.35</v>
      </c>
      <c r="H1193" s="123"/>
      <c r="I1193" s="13">
        <f>I1190+I1191+I1192</f>
        <v>25.35</v>
      </c>
      <c r="J1193" s="144">
        <f>J1190+J1191+J1192</f>
        <v>0.22</v>
      </c>
      <c r="K1193" s="123"/>
      <c r="L1193" s="123"/>
      <c r="M1193" s="123"/>
      <c r="N1193" s="123"/>
      <c r="O1193" s="123"/>
      <c r="P1193" s="100">
        <f>P1190+P1191+P1192</f>
        <v>25.57</v>
      </c>
      <c r="Q1193" s="101"/>
      <c r="R1193" s="101"/>
      <c r="S1193" s="101"/>
      <c r="T1193" s="101"/>
      <c r="U1193" s="101"/>
    </row>
    <row r="1194" spans="1:21" s="15" customFormat="1" ht="87.75" hidden="1" customHeight="1" x14ac:dyDescent="0.2">
      <c r="A1194" s="124" t="s">
        <v>678</v>
      </c>
      <c r="B1194" s="125"/>
      <c r="C1194" s="105" t="s">
        <v>1471</v>
      </c>
      <c r="D1194" s="106"/>
      <c r="E1194" s="106"/>
      <c r="F1194" s="18"/>
      <c r="G1194" s="123"/>
      <c r="H1194" s="123"/>
      <c r="I1194" s="14"/>
      <c r="J1194" s="123"/>
      <c r="K1194" s="123"/>
      <c r="L1194" s="123"/>
      <c r="M1194" s="123"/>
      <c r="N1194" s="123"/>
      <c r="O1194" s="123"/>
      <c r="P1194" s="101"/>
      <c r="Q1194" s="101"/>
      <c r="R1194" s="101"/>
      <c r="S1194" s="101"/>
      <c r="T1194" s="101"/>
      <c r="U1194" s="101"/>
    </row>
    <row r="1195" spans="1:21" s="1" customFormat="1" ht="102.75" hidden="1" customHeight="1" x14ac:dyDescent="0.25">
      <c r="A1195" s="134" t="s">
        <v>679</v>
      </c>
      <c r="B1195" s="135"/>
      <c r="C1195" s="103" t="s">
        <v>1472</v>
      </c>
      <c r="D1195" s="104"/>
      <c r="E1195" s="104"/>
      <c r="F1195" s="11" t="s">
        <v>1813</v>
      </c>
      <c r="G1195" s="143">
        <v>11.79</v>
      </c>
      <c r="H1195" s="137"/>
      <c r="I1195" s="8">
        <v>11.79</v>
      </c>
      <c r="J1195" s="143">
        <v>1.27</v>
      </c>
      <c r="K1195" s="137"/>
      <c r="L1195" s="137"/>
      <c r="M1195" s="137"/>
      <c r="N1195" s="137"/>
      <c r="O1195" s="137"/>
      <c r="P1195" s="100">
        <v>13.06</v>
      </c>
      <c r="Q1195" s="101"/>
      <c r="R1195" s="101"/>
      <c r="S1195" s="101"/>
      <c r="T1195" s="101"/>
      <c r="U1195" s="101"/>
    </row>
    <row r="1196" spans="1:21" s="1" customFormat="1" ht="31.5" hidden="1" customHeight="1" x14ac:dyDescent="0.25">
      <c r="A1196" s="134" t="s">
        <v>680</v>
      </c>
      <c r="B1196" s="135"/>
      <c r="C1196" s="103" t="s">
        <v>1444</v>
      </c>
      <c r="D1196" s="104"/>
      <c r="E1196" s="104"/>
      <c r="F1196" s="11" t="s">
        <v>1813</v>
      </c>
      <c r="G1196" s="143">
        <v>7.53</v>
      </c>
      <c r="H1196" s="137"/>
      <c r="I1196" s="8">
        <v>7.53</v>
      </c>
      <c r="J1196" s="137"/>
      <c r="K1196" s="137"/>
      <c r="L1196" s="137"/>
      <c r="M1196" s="137"/>
      <c r="N1196" s="137"/>
      <c r="O1196" s="137"/>
      <c r="P1196" s="100">
        <v>7.53</v>
      </c>
      <c r="Q1196" s="101"/>
      <c r="R1196" s="101"/>
      <c r="S1196" s="101"/>
      <c r="T1196" s="101"/>
      <c r="U1196" s="101"/>
    </row>
    <row r="1197" spans="1:21" s="1" customFormat="1" ht="114" hidden="1" customHeight="1" x14ac:dyDescent="0.25">
      <c r="A1197" s="134" t="s">
        <v>681</v>
      </c>
      <c r="B1197" s="135"/>
      <c r="C1197" s="103" t="s">
        <v>1452</v>
      </c>
      <c r="D1197" s="104"/>
      <c r="E1197" s="104"/>
      <c r="F1197" s="11" t="s">
        <v>1813</v>
      </c>
      <c r="G1197" s="143">
        <v>15.06</v>
      </c>
      <c r="H1197" s="137"/>
      <c r="I1197" s="8">
        <v>15.06</v>
      </c>
      <c r="J1197" s="137"/>
      <c r="K1197" s="137"/>
      <c r="L1197" s="137"/>
      <c r="M1197" s="137"/>
      <c r="N1197" s="137"/>
      <c r="O1197" s="137"/>
      <c r="P1197" s="100">
        <v>15.06</v>
      </c>
      <c r="Q1197" s="101"/>
      <c r="R1197" s="101"/>
      <c r="S1197" s="101"/>
      <c r="T1197" s="101"/>
      <c r="U1197" s="101"/>
    </row>
    <row r="1198" spans="1:21" s="15" customFormat="1" ht="18.75" hidden="1" customHeight="1" x14ac:dyDescent="0.2">
      <c r="A1198" s="124"/>
      <c r="B1198" s="125"/>
      <c r="C1198" s="105" t="s">
        <v>1856</v>
      </c>
      <c r="D1198" s="106"/>
      <c r="E1198" s="106"/>
      <c r="F1198" s="18"/>
      <c r="G1198" s="144">
        <f>G1197+G1196+G1195</f>
        <v>34.379999999999995</v>
      </c>
      <c r="H1198" s="123"/>
      <c r="I1198" s="13">
        <f>I1197+I1196+I1195</f>
        <v>34.379999999999995</v>
      </c>
      <c r="J1198" s="144">
        <f>J1197+J1196+J1195</f>
        <v>1.27</v>
      </c>
      <c r="K1198" s="123"/>
      <c r="L1198" s="123"/>
      <c r="M1198" s="123"/>
      <c r="N1198" s="123"/>
      <c r="O1198" s="123"/>
      <c r="P1198" s="100">
        <f>P1197+P1196+P1195</f>
        <v>35.65</v>
      </c>
      <c r="Q1198" s="101"/>
      <c r="R1198" s="101"/>
      <c r="S1198" s="101"/>
      <c r="T1198" s="101"/>
      <c r="U1198" s="101"/>
    </row>
    <row r="1199" spans="1:21" s="15" customFormat="1" ht="87.75" hidden="1" customHeight="1" x14ac:dyDescent="0.2">
      <c r="A1199" s="124" t="s">
        <v>682</v>
      </c>
      <c r="B1199" s="125"/>
      <c r="C1199" s="105" t="s">
        <v>1473</v>
      </c>
      <c r="D1199" s="106"/>
      <c r="E1199" s="106"/>
      <c r="F1199" s="18"/>
      <c r="G1199" s="123"/>
      <c r="H1199" s="123"/>
      <c r="I1199" s="14"/>
      <c r="J1199" s="123"/>
      <c r="K1199" s="123"/>
      <c r="L1199" s="123"/>
      <c r="M1199" s="123"/>
      <c r="N1199" s="123"/>
      <c r="O1199" s="123"/>
      <c r="P1199" s="101"/>
      <c r="Q1199" s="101"/>
      <c r="R1199" s="101"/>
      <c r="S1199" s="101"/>
      <c r="T1199" s="101"/>
      <c r="U1199" s="101"/>
    </row>
    <row r="1200" spans="1:21" s="1" customFormat="1" ht="89.25" hidden="1" customHeight="1" x14ac:dyDescent="0.25">
      <c r="A1200" s="134" t="s">
        <v>683</v>
      </c>
      <c r="B1200" s="135"/>
      <c r="C1200" s="103" t="s">
        <v>1474</v>
      </c>
      <c r="D1200" s="104"/>
      <c r="E1200" s="104"/>
      <c r="F1200" s="11" t="s">
        <v>1813</v>
      </c>
      <c r="G1200" s="143">
        <v>21.97</v>
      </c>
      <c r="H1200" s="137"/>
      <c r="I1200" s="8">
        <v>21.97</v>
      </c>
      <c r="J1200" s="143">
        <v>0.22</v>
      </c>
      <c r="K1200" s="137"/>
      <c r="L1200" s="137"/>
      <c r="M1200" s="137"/>
      <c r="N1200" s="137"/>
      <c r="O1200" s="137"/>
      <c r="P1200" s="100">
        <v>22.19</v>
      </c>
      <c r="Q1200" s="101"/>
      <c r="R1200" s="101"/>
      <c r="S1200" s="101"/>
      <c r="T1200" s="101"/>
      <c r="U1200" s="101"/>
    </row>
    <row r="1201" spans="1:21" s="1" customFormat="1" ht="29.25" hidden="1" customHeight="1" x14ac:dyDescent="0.25">
      <c r="A1201" s="134" t="s">
        <v>684</v>
      </c>
      <c r="B1201" s="135"/>
      <c r="C1201" s="103" t="s">
        <v>1444</v>
      </c>
      <c r="D1201" s="104"/>
      <c r="E1201" s="104"/>
      <c r="F1201" s="11" t="s">
        <v>1813</v>
      </c>
      <c r="G1201" s="143">
        <v>7.53</v>
      </c>
      <c r="H1201" s="137"/>
      <c r="I1201" s="8">
        <v>7.53</v>
      </c>
      <c r="J1201" s="137"/>
      <c r="K1201" s="137"/>
      <c r="L1201" s="137"/>
      <c r="M1201" s="137"/>
      <c r="N1201" s="137"/>
      <c r="O1201" s="137"/>
      <c r="P1201" s="100">
        <v>7.53</v>
      </c>
      <c r="Q1201" s="101"/>
      <c r="R1201" s="101"/>
      <c r="S1201" s="101"/>
      <c r="T1201" s="101"/>
      <c r="U1201" s="101"/>
    </row>
    <row r="1202" spans="1:21" s="1" customFormat="1" ht="38.25" hidden="1" customHeight="1" x14ac:dyDescent="0.25">
      <c r="A1202" s="134" t="s">
        <v>685</v>
      </c>
      <c r="B1202" s="135"/>
      <c r="C1202" s="103" t="s">
        <v>1445</v>
      </c>
      <c r="D1202" s="104"/>
      <c r="E1202" s="104"/>
      <c r="F1202" s="11" t="s">
        <v>1813</v>
      </c>
      <c r="G1202" s="143">
        <v>9.0299999999999994</v>
      </c>
      <c r="H1202" s="137"/>
      <c r="I1202" s="8">
        <v>9.0299999999999994</v>
      </c>
      <c r="J1202" s="137"/>
      <c r="K1202" s="137"/>
      <c r="L1202" s="137"/>
      <c r="M1202" s="137"/>
      <c r="N1202" s="137"/>
      <c r="O1202" s="137"/>
      <c r="P1202" s="100">
        <v>9.0299999999999994</v>
      </c>
      <c r="Q1202" s="101"/>
      <c r="R1202" s="101"/>
      <c r="S1202" s="101"/>
      <c r="T1202" s="101"/>
      <c r="U1202" s="101"/>
    </row>
    <row r="1203" spans="1:21" s="15" customFormat="1" ht="15" hidden="1" customHeight="1" x14ac:dyDescent="0.2">
      <c r="A1203" s="124"/>
      <c r="B1203" s="125"/>
      <c r="C1203" s="105" t="s">
        <v>1856</v>
      </c>
      <c r="D1203" s="106"/>
      <c r="E1203" s="106"/>
      <c r="F1203" s="18"/>
      <c r="G1203" s="144">
        <f>G1200+G1201+G1202</f>
        <v>38.53</v>
      </c>
      <c r="H1203" s="123"/>
      <c r="I1203" s="13">
        <f>I1200+I1201+I1202</f>
        <v>38.53</v>
      </c>
      <c r="J1203" s="144">
        <f>J1200+J1201+J1202</f>
        <v>0.22</v>
      </c>
      <c r="K1203" s="123"/>
      <c r="L1203" s="123"/>
      <c r="M1203" s="123"/>
      <c r="N1203" s="123"/>
      <c r="O1203" s="123"/>
      <c r="P1203" s="100">
        <f>P1200+P1201+P1202</f>
        <v>38.75</v>
      </c>
      <c r="Q1203" s="101"/>
      <c r="R1203" s="101"/>
      <c r="S1203" s="101"/>
      <c r="T1203" s="101"/>
      <c r="U1203" s="101"/>
    </row>
    <row r="1204" spans="1:21" s="15" customFormat="1" ht="89.25" hidden="1" customHeight="1" x14ac:dyDescent="0.2">
      <c r="A1204" s="124" t="s">
        <v>686</v>
      </c>
      <c r="B1204" s="125"/>
      <c r="C1204" s="105" t="s">
        <v>1475</v>
      </c>
      <c r="D1204" s="106"/>
      <c r="E1204" s="106"/>
      <c r="F1204" s="18"/>
      <c r="G1204" s="123"/>
      <c r="H1204" s="123"/>
      <c r="I1204" s="14"/>
      <c r="J1204" s="123"/>
      <c r="K1204" s="123"/>
      <c r="L1204" s="123"/>
      <c r="M1204" s="123"/>
      <c r="N1204" s="123"/>
      <c r="O1204" s="123"/>
      <c r="P1204" s="101"/>
      <c r="Q1204" s="101"/>
      <c r="R1204" s="101"/>
      <c r="S1204" s="101"/>
      <c r="T1204" s="101"/>
      <c r="U1204" s="101"/>
    </row>
    <row r="1205" spans="1:21" s="1" customFormat="1" ht="87" hidden="1" customHeight="1" x14ac:dyDescent="0.25">
      <c r="A1205" s="134" t="s">
        <v>687</v>
      </c>
      <c r="B1205" s="135"/>
      <c r="C1205" s="103" t="s">
        <v>1476</v>
      </c>
      <c r="D1205" s="104"/>
      <c r="E1205" s="104"/>
      <c r="F1205" s="11" t="s">
        <v>1813</v>
      </c>
      <c r="G1205" s="143">
        <v>29.48</v>
      </c>
      <c r="H1205" s="137"/>
      <c r="I1205" s="8">
        <v>29.48</v>
      </c>
      <c r="J1205" s="143">
        <v>1.27</v>
      </c>
      <c r="K1205" s="137"/>
      <c r="L1205" s="137"/>
      <c r="M1205" s="137"/>
      <c r="N1205" s="137"/>
      <c r="O1205" s="137"/>
      <c r="P1205" s="100">
        <v>30.75</v>
      </c>
      <c r="Q1205" s="101"/>
      <c r="R1205" s="101"/>
      <c r="S1205" s="101"/>
      <c r="T1205" s="101"/>
      <c r="U1205" s="101"/>
    </row>
    <row r="1206" spans="1:21" s="1" customFormat="1" ht="29.25" hidden="1" customHeight="1" x14ac:dyDescent="0.25">
      <c r="A1206" s="134" t="s">
        <v>688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5" customFormat="1" ht="18.75" hidden="1" customHeight="1" x14ac:dyDescent="0.2">
      <c r="A1207" s="124"/>
      <c r="B1207" s="125"/>
      <c r="C1207" s="105" t="s">
        <v>1856</v>
      </c>
      <c r="D1207" s="106"/>
      <c r="E1207" s="106"/>
      <c r="F1207" s="18"/>
      <c r="G1207" s="144">
        <f>G1205+G1206</f>
        <v>37.01</v>
      </c>
      <c r="H1207" s="123"/>
      <c r="I1207" s="13">
        <f>I1205+I1206</f>
        <v>37.01</v>
      </c>
      <c r="J1207" s="144">
        <f>J1205+J1206</f>
        <v>1.27</v>
      </c>
      <c r="K1207" s="123"/>
      <c r="L1207" s="123"/>
      <c r="M1207" s="123"/>
      <c r="N1207" s="123"/>
      <c r="O1207" s="123"/>
      <c r="P1207" s="100">
        <f>P1205+P1206</f>
        <v>38.28</v>
      </c>
      <c r="Q1207" s="101"/>
      <c r="R1207" s="101"/>
      <c r="S1207" s="101"/>
      <c r="T1207" s="101"/>
      <c r="U1207" s="101"/>
    </row>
    <row r="1208" spans="1:21" s="15" customFormat="1" ht="88.5" hidden="1" customHeight="1" x14ac:dyDescent="0.2">
      <c r="A1208" s="124" t="s">
        <v>689</v>
      </c>
      <c r="B1208" s="125"/>
      <c r="C1208" s="105" t="s">
        <v>1477</v>
      </c>
      <c r="D1208" s="106"/>
      <c r="E1208" s="106"/>
      <c r="F1208" s="18"/>
      <c r="G1208" s="123"/>
      <c r="H1208" s="123"/>
      <c r="I1208" s="14"/>
      <c r="J1208" s="123"/>
      <c r="K1208" s="123"/>
      <c r="L1208" s="123"/>
      <c r="M1208" s="123"/>
      <c r="N1208" s="123"/>
      <c r="O1208" s="123"/>
      <c r="P1208" s="101"/>
      <c r="Q1208" s="101"/>
      <c r="R1208" s="101"/>
      <c r="S1208" s="101"/>
      <c r="T1208" s="101"/>
      <c r="U1208" s="101"/>
    </row>
    <row r="1209" spans="1:21" s="1" customFormat="1" ht="90.75" hidden="1" customHeight="1" x14ac:dyDescent="0.25">
      <c r="A1209" s="134" t="s">
        <v>690</v>
      </c>
      <c r="B1209" s="135"/>
      <c r="C1209" s="103" t="s">
        <v>1478</v>
      </c>
      <c r="D1209" s="104"/>
      <c r="E1209" s="104"/>
      <c r="F1209" s="11" t="s">
        <v>1813</v>
      </c>
      <c r="G1209" s="143">
        <v>21.97</v>
      </c>
      <c r="H1209" s="137"/>
      <c r="I1209" s="8">
        <v>21.97</v>
      </c>
      <c r="J1209" s="143">
        <v>0.22</v>
      </c>
      <c r="K1209" s="137"/>
      <c r="L1209" s="137"/>
      <c r="M1209" s="137"/>
      <c r="N1209" s="137"/>
      <c r="O1209" s="137"/>
      <c r="P1209" s="100">
        <v>22.19</v>
      </c>
      <c r="Q1209" s="101"/>
      <c r="R1209" s="101"/>
      <c r="S1209" s="101"/>
      <c r="T1209" s="101"/>
      <c r="U1209" s="101"/>
    </row>
    <row r="1210" spans="1:21" s="1" customFormat="1" ht="28.5" hidden="1" customHeight="1" x14ac:dyDescent="0.25">
      <c r="A1210" s="134" t="s">
        <v>691</v>
      </c>
      <c r="B1210" s="135"/>
      <c r="C1210" s="103" t="s">
        <v>1444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5" customFormat="1" ht="17.25" hidden="1" customHeight="1" x14ac:dyDescent="0.2">
      <c r="A1211" s="124"/>
      <c r="B1211" s="125"/>
      <c r="C1211" s="105" t="s">
        <v>1856</v>
      </c>
      <c r="D1211" s="106"/>
      <c r="E1211" s="106"/>
      <c r="F1211" s="18"/>
      <c r="G1211" s="144">
        <f>G1209+G1210</f>
        <v>29.5</v>
      </c>
      <c r="H1211" s="123"/>
      <c r="I1211" s="13">
        <f>I1209+I1210</f>
        <v>29.5</v>
      </c>
      <c r="J1211" s="144">
        <f>J1209+J1210</f>
        <v>0.22</v>
      </c>
      <c r="K1211" s="123"/>
      <c r="L1211" s="123"/>
      <c r="M1211" s="123"/>
      <c r="N1211" s="123"/>
      <c r="O1211" s="123"/>
      <c r="P1211" s="100">
        <f>P1209+P1210</f>
        <v>29.720000000000002</v>
      </c>
      <c r="Q1211" s="101"/>
      <c r="R1211" s="101"/>
      <c r="S1211" s="101"/>
      <c r="T1211" s="101"/>
      <c r="U1211" s="101"/>
    </row>
    <row r="1212" spans="1:21" s="15" customFormat="1" ht="87" hidden="1" customHeight="1" x14ac:dyDescent="0.2">
      <c r="A1212" s="124" t="s">
        <v>692</v>
      </c>
      <c r="B1212" s="125"/>
      <c r="C1212" s="105" t="s">
        <v>1479</v>
      </c>
      <c r="D1212" s="106"/>
      <c r="E1212" s="106"/>
      <c r="F1212" s="18"/>
      <c r="G1212" s="123"/>
      <c r="H1212" s="123"/>
      <c r="I1212" s="14"/>
      <c r="J1212" s="123"/>
      <c r="K1212" s="123"/>
      <c r="L1212" s="123"/>
      <c r="M1212" s="123"/>
      <c r="N1212" s="123"/>
      <c r="O1212" s="123"/>
      <c r="P1212" s="101"/>
      <c r="Q1212" s="101"/>
      <c r="R1212" s="101"/>
      <c r="S1212" s="101"/>
      <c r="T1212" s="101"/>
      <c r="U1212" s="101"/>
    </row>
    <row r="1213" spans="1:21" s="1" customFormat="1" ht="90" hidden="1" customHeight="1" x14ac:dyDescent="0.25">
      <c r="A1213" s="134" t="s">
        <v>693</v>
      </c>
      <c r="B1213" s="135"/>
      <c r="C1213" s="103" t="s">
        <v>1480</v>
      </c>
      <c r="D1213" s="104"/>
      <c r="E1213" s="104"/>
      <c r="F1213" s="11" t="s">
        <v>1813</v>
      </c>
      <c r="G1213" s="143">
        <v>29.48</v>
      </c>
      <c r="H1213" s="137"/>
      <c r="I1213" s="8">
        <v>29.48</v>
      </c>
      <c r="J1213" s="143">
        <v>1.27</v>
      </c>
      <c r="K1213" s="137"/>
      <c r="L1213" s="137"/>
      <c r="M1213" s="137"/>
      <c r="N1213" s="137"/>
      <c r="O1213" s="137"/>
      <c r="P1213" s="100">
        <v>30.75</v>
      </c>
      <c r="Q1213" s="101"/>
      <c r="R1213" s="101"/>
      <c r="S1213" s="101"/>
      <c r="T1213" s="101"/>
      <c r="U1213" s="101"/>
    </row>
    <row r="1214" spans="1:21" s="1" customFormat="1" ht="27" hidden="1" customHeight="1" x14ac:dyDescent="0.25">
      <c r="A1214" s="134" t="s">
        <v>694</v>
      </c>
      <c r="B1214" s="135"/>
      <c r="C1214" s="103" t="s">
        <v>1444</v>
      </c>
      <c r="D1214" s="104"/>
      <c r="E1214" s="104"/>
      <c r="F1214" s="11" t="s">
        <v>1813</v>
      </c>
      <c r="G1214" s="143">
        <v>7.53</v>
      </c>
      <c r="H1214" s="137"/>
      <c r="I1214" s="8">
        <v>7.53</v>
      </c>
      <c r="J1214" s="137"/>
      <c r="K1214" s="137"/>
      <c r="L1214" s="137"/>
      <c r="M1214" s="137"/>
      <c r="N1214" s="137"/>
      <c r="O1214" s="137"/>
      <c r="P1214" s="100">
        <v>7.53</v>
      </c>
      <c r="Q1214" s="101"/>
      <c r="R1214" s="101"/>
      <c r="S1214" s="101"/>
      <c r="T1214" s="101"/>
      <c r="U1214" s="101"/>
    </row>
    <row r="1215" spans="1:21" s="1" customFormat="1" ht="39" hidden="1" customHeight="1" x14ac:dyDescent="0.25">
      <c r="A1215" s="134" t="s">
        <v>695</v>
      </c>
      <c r="B1215" s="135"/>
      <c r="C1215" s="103" t="s">
        <v>1445</v>
      </c>
      <c r="D1215" s="104"/>
      <c r="E1215" s="104"/>
      <c r="F1215" s="11" t="s">
        <v>1813</v>
      </c>
      <c r="G1215" s="143">
        <v>9.0299999999999994</v>
      </c>
      <c r="H1215" s="137"/>
      <c r="I1215" s="8">
        <v>9.0299999999999994</v>
      </c>
      <c r="J1215" s="137"/>
      <c r="K1215" s="137"/>
      <c r="L1215" s="137"/>
      <c r="M1215" s="137"/>
      <c r="N1215" s="137"/>
      <c r="O1215" s="137"/>
      <c r="P1215" s="100">
        <v>9.0299999999999994</v>
      </c>
      <c r="Q1215" s="101"/>
      <c r="R1215" s="101"/>
      <c r="S1215" s="101"/>
      <c r="T1215" s="101"/>
      <c r="U1215" s="101"/>
    </row>
    <row r="1216" spans="1:21" s="15" customFormat="1" ht="18" hidden="1" customHeight="1" x14ac:dyDescent="0.2">
      <c r="A1216" s="124"/>
      <c r="B1216" s="125"/>
      <c r="C1216" s="105" t="s">
        <v>1856</v>
      </c>
      <c r="D1216" s="106"/>
      <c r="E1216" s="106"/>
      <c r="F1216" s="18"/>
      <c r="G1216" s="144">
        <f>G1213+G1214+G1215</f>
        <v>46.04</v>
      </c>
      <c r="H1216" s="123"/>
      <c r="I1216" s="13">
        <f>I1213+I1214+I1215</f>
        <v>46.04</v>
      </c>
      <c r="J1216" s="144">
        <f>J1213+J1214+J1215</f>
        <v>1.27</v>
      </c>
      <c r="K1216" s="123"/>
      <c r="L1216" s="123"/>
      <c r="M1216" s="123"/>
      <c r="N1216" s="123"/>
      <c r="O1216" s="123"/>
      <c r="P1216" s="100">
        <f>P1213+P1214+P1215</f>
        <v>47.31</v>
      </c>
      <c r="Q1216" s="101"/>
      <c r="R1216" s="101"/>
      <c r="S1216" s="101"/>
      <c r="T1216" s="101"/>
      <c r="U1216" s="101"/>
    </row>
    <row r="1217" spans="1:21" s="1" customFormat="1" ht="30" hidden="1" customHeight="1" x14ac:dyDescent="0.25">
      <c r="A1217" s="124" t="s">
        <v>696</v>
      </c>
      <c r="B1217" s="125"/>
      <c r="C1217" s="105" t="s">
        <v>1481</v>
      </c>
      <c r="D1217" s="106"/>
      <c r="E1217" s="106"/>
      <c r="F1217" s="9"/>
      <c r="G1217" s="137"/>
      <c r="H1217" s="137"/>
      <c r="I1217" s="10"/>
      <c r="J1217" s="137"/>
      <c r="K1217" s="137"/>
      <c r="L1217" s="137"/>
      <c r="M1217" s="137"/>
      <c r="N1217" s="137"/>
      <c r="O1217" s="137"/>
      <c r="P1217" s="101"/>
      <c r="Q1217" s="101"/>
      <c r="R1217" s="101"/>
      <c r="S1217" s="101"/>
      <c r="T1217" s="101"/>
      <c r="U1217" s="101"/>
    </row>
    <row r="1218" spans="1:21" s="1" customFormat="1" ht="28.5" hidden="1" customHeight="1" x14ac:dyDescent="0.25">
      <c r="A1218" s="134" t="s">
        <v>697</v>
      </c>
      <c r="B1218" s="135"/>
      <c r="C1218" s="103" t="s">
        <v>1444</v>
      </c>
      <c r="D1218" s="104"/>
      <c r="E1218" s="104"/>
      <c r="F1218" s="11" t="s">
        <v>1813</v>
      </c>
      <c r="G1218" s="143">
        <v>7.53</v>
      </c>
      <c r="H1218" s="137"/>
      <c r="I1218" s="8">
        <v>7.53</v>
      </c>
      <c r="J1218" s="137"/>
      <c r="K1218" s="137"/>
      <c r="L1218" s="137"/>
      <c r="M1218" s="137"/>
      <c r="N1218" s="137"/>
      <c r="O1218" s="137"/>
      <c r="P1218" s="100">
        <v>7.53</v>
      </c>
      <c r="Q1218" s="101"/>
      <c r="R1218" s="101"/>
      <c r="S1218" s="101"/>
      <c r="T1218" s="101"/>
      <c r="U1218" s="101"/>
    </row>
    <row r="1219" spans="1:21" s="1" customFormat="1" ht="40.5" hidden="1" customHeight="1" x14ac:dyDescent="0.25">
      <c r="A1219" s="134" t="s">
        <v>698</v>
      </c>
      <c r="B1219" s="135"/>
      <c r="C1219" s="103" t="s">
        <v>1445</v>
      </c>
      <c r="D1219" s="104"/>
      <c r="E1219" s="104"/>
      <c r="F1219" s="11" t="s">
        <v>1813</v>
      </c>
      <c r="G1219" s="143">
        <v>9.0299999999999994</v>
      </c>
      <c r="H1219" s="137"/>
      <c r="I1219" s="8">
        <v>9.0299999999999994</v>
      </c>
      <c r="J1219" s="137"/>
      <c r="K1219" s="137"/>
      <c r="L1219" s="137"/>
      <c r="M1219" s="137"/>
      <c r="N1219" s="137"/>
      <c r="O1219" s="137"/>
      <c r="P1219" s="100">
        <v>9.0299999999999994</v>
      </c>
      <c r="Q1219" s="101"/>
      <c r="R1219" s="101"/>
      <c r="S1219" s="101"/>
      <c r="T1219" s="101"/>
      <c r="U1219" s="101"/>
    </row>
    <row r="1220" spans="1:21" s="1" customFormat="1" ht="17.25" hidden="1" customHeight="1" x14ac:dyDescent="0.25">
      <c r="A1220" s="134" t="s">
        <v>699</v>
      </c>
      <c r="B1220" s="135"/>
      <c r="C1220" s="103" t="s">
        <v>1482</v>
      </c>
      <c r="D1220" s="104"/>
      <c r="E1220" s="104"/>
      <c r="F1220" s="11" t="s">
        <v>1813</v>
      </c>
      <c r="G1220" s="143">
        <v>9.0299999999999994</v>
      </c>
      <c r="H1220" s="137"/>
      <c r="I1220" s="8">
        <v>9.0299999999999994</v>
      </c>
      <c r="J1220" s="137"/>
      <c r="K1220" s="137"/>
      <c r="L1220" s="137"/>
      <c r="M1220" s="137"/>
      <c r="N1220" s="137"/>
      <c r="O1220" s="137"/>
      <c r="P1220" s="100">
        <v>9.0299999999999994</v>
      </c>
      <c r="Q1220" s="101"/>
      <c r="R1220" s="101"/>
      <c r="S1220" s="101"/>
      <c r="T1220" s="101"/>
      <c r="U1220" s="101"/>
    </row>
    <row r="1221" spans="1:21" s="1" customFormat="1" ht="27.75" hidden="1" customHeight="1" x14ac:dyDescent="0.25">
      <c r="A1221" s="134" t="s">
        <v>700</v>
      </c>
      <c r="B1221" s="135"/>
      <c r="C1221" s="103" t="s">
        <v>1483</v>
      </c>
      <c r="D1221" s="104"/>
      <c r="E1221" s="104"/>
      <c r="F1221" s="11" t="s">
        <v>1813</v>
      </c>
      <c r="G1221" s="143">
        <v>9.0299999999999994</v>
      </c>
      <c r="H1221" s="137"/>
      <c r="I1221" s="8">
        <v>9.0299999999999994</v>
      </c>
      <c r="J1221" s="137"/>
      <c r="K1221" s="137"/>
      <c r="L1221" s="137"/>
      <c r="M1221" s="137"/>
      <c r="N1221" s="137"/>
      <c r="O1221" s="137"/>
      <c r="P1221" s="100">
        <v>9.0299999999999994</v>
      </c>
      <c r="Q1221" s="101"/>
      <c r="R1221" s="101"/>
      <c r="S1221" s="101"/>
      <c r="T1221" s="101"/>
      <c r="U1221" s="101"/>
    </row>
    <row r="1222" spans="1:21" s="1" customFormat="1" ht="27" hidden="1" customHeight="1" x14ac:dyDescent="0.25">
      <c r="A1222" s="134" t="s">
        <v>701</v>
      </c>
      <c r="B1222" s="135"/>
      <c r="C1222" s="103" t="s">
        <v>1484</v>
      </c>
      <c r="D1222" s="104"/>
      <c r="E1222" s="104"/>
      <c r="F1222" s="11" t="s">
        <v>1813</v>
      </c>
      <c r="G1222" s="143">
        <v>7.53</v>
      </c>
      <c r="H1222" s="137"/>
      <c r="I1222" s="8">
        <v>7.53</v>
      </c>
      <c r="J1222" s="137"/>
      <c r="K1222" s="137"/>
      <c r="L1222" s="137"/>
      <c r="M1222" s="137"/>
      <c r="N1222" s="137"/>
      <c r="O1222" s="137"/>
      <c r="P1222" s="100">
        <v>7.53</v>
      </c>
      <c r="Q1222" s="101"/>
      <c r="R1222" s="101"/>
      <c r="S1222" s="101"/>
      <c r="T1222" s="101"/>
      <c r="U1222" s="101"/>
    </row>
    <row r="1223" spans="1:21" s="1" customFormat="1" ht="90" hidden="1" customHeight="1" x14ac:dyDescent="0.25">
      <c r="A1223" s="134" t="s">
        <v>702</v>
      </c>
      <c r="B1223" s="135"/>
      <c r="C1223" s="103" t="s">
        <v>1485</v>
      </c>
      <c r="D1223" s="104"/>
      <c r="E1223" s="104"/>
      <c r="F1223" s="11" t="s">
        <v>1813</v>
      </c>
      <c r="G1223" s="143">
        <v>9.0299999999999994</v>
      </c>
      <c r="H1223" s="137"/>
      <c r="I1223" s="8">
        <v>9.0299999999999994</v>
      </c>
      <c r="J1223" s="137"/>
      <c r="K1223" s="137"/>
      <c r="L1223" s="137"/>
      <c r="M1223" s="137"/>
      <c r="N1223" s="137"/>
      <c r="O1223" s="137"/>
      <c r="P1223" s="100">
        <v>9.0299999999999994</v>
      </c>
      <c r="Q1223" s="101"/>
      <c r="R1223" s="101"/>
      <c r="S1223" s="101"/>
      <c r="T1223" s="101"/>
      <c r="U1223" s="101"/>
    </row>
    <row r="1224" spans="1:21" s="1" customFormat="1" ht="113.25" hidden="1" customHeight="1" x14ac:dyDescent="0.25">
      <c r="A1224" s="134" t="s">
        <v>703</v>
      </c>
      <c r="B1224" s="135"/>
      <c r="C1224" s="103" t="s">
        <v>1452</v>
      </c>
      <c r="D1224" s="104"/>
      <c r="E1224" s="104"/>
      <c r="F1224" s="11" t="s">
        <v>1813</v>
      </c>
      <c r="G1224" s="143">
        <v>15.06</v>
      </c>
      <c r="H1224" s="137"/>
      <c r="I1224" s="8">
        <v>15.06</v>
      </c>
      <c r="J1224" s="137"/>
      <c r="K1224" s="137"/>
      <c r="L1224" s="137"/>
      <c r="M1224" s="137"/>
      <c r="N1224" s="137"/>
      <c r="O1224" s="137"/>
      <c r="P1224" s="100">
        <v>15.06</v>
      </c>
      <c r="Q1224" s="101"/>
      <c r="R1224" s="101"/>
      <c r="S1224" s="101"/>
      <c r="T1224" s="101"/>
      <c r="U1224" s="101"/>
    </row>
    <row r="1225" spans="1:21" s="1" customFormat="1" ht="39" hidden="1" customHeight="1" x14ac:dyDescent="0.25">
      <c r="A1225" s="134" t="s">
        <v>704</v>
      </c>
      <c r="B1225" s="135"/>
      <c r="C1225" s="163" t="s">
        <v>1486</v>
      </c>
      <c r="D1225" s="164"/>
      <c r="E1225" s="164"/>
      <c r="F1225" s="9"/>
      <c r="G1225" s="137"/>
      <c r="H1225" s="137"/>
      <c r="I1225" s="10"/>
      <c r="J1225" s="137"/>
      <c r="K1225" s="137"/>
      <c r="L1225" s="137"/>
      <c r="M1225" s="137"/>
      <c r="N1225" s="137"/>
      <c r="O1225" s="137"/>
      <c r="P1225" s="101"/>
      <c r="Q1225" s="101"/>
      <c r="R1225" s="101"/>
      <c r="S1225" s="101"/>
      <c r="T1225" s="101"/>
      <c r="U1225" s="101"/>
    </row>
    <row r="1226" spans="1:21" s="1" customFormat="1" ht="53.25" hidden="1" customHeight="1" x14ac:dyDescent="0.25">
      <c r="A1226" s="134" t="s">
        <v>705</v>
      </c>
      <c r="B1226" s="135"/>
      <c r="C1226" s="103" t="s">
        <v>1487</v>
      </c>
      <c r="D1226" s="104"/>
      <c r="E1226" s="104"/>
      <c r="F1226" s="11" t="s">
        <v>1841</v>
      </c>
      <c r="G1226" s="137"/>
      <c r="H1226" s="137"/>
      <c r="I1226" s="10"/>
      <c r="J1226" s="143">
        <v>89.15</v>
      </c>
      <c r="K1226" s="137"/>
      <c r="L1226" s="137"/>
      <c r="M1226" s="137"/>
      <c r="N1226" s="137"/>
      <c r="O1226" s="137"/>
      <c r="P1226" s="100">
        <v>89.15</v>
      </c>
      <c r="Q1226" s="101"/>
      <c r="R1226" s="101"/>
      <c r="S1226" s="101"/>
      <c r="T1226" s="101"/>
      <c r="U1226" s="101"/>
    </row>
    <row r="1227" spans="1:21" s="1" customFormat="1" ht="51" hidden="1" customHeight="1" x14ac:dyDescent="0.25">
      <c r="A1227" s="134" t="s">
        <v>706</v>
      </c>
      <c r="B1227" s="135"/>
      <c r="C1227" s="103" t="s">
        <v>1488</v>
      </c>
      <c r="D1227" s="104"/>
      <c r="E1227" s="104"/>
      <c r="F1227" s="11" t="s">
        <v>1841</v>
      </c>
      <c r="G1227" s="137"/>
      <c r="H1227" s="137"/>
      <c r="I1227" s="10"/>
      <c r="J1227" s="143">
        <v>44.58</v>
      </c>
      <c r="K1227" s="137"/>
      <c r="L1227" s="137"/>
      <c r="M1227" s="137"/>
      <c r="N1227" s="137"/>
      <c r="O1227" s="137"/>
      <c r="P1227" s="100">
        <v>44.58</v>
      </c>
      <c r="Q1227" s="101"/>
      <c r="R1227" s="101"/>
      <c r="S1227" s="101"/>
      <c r="T1227" s="101"/>
      <c r="U1227" s="101"/>
    </row>
    <row r="1228" spans="1:21" s="1" customFormat="1" ht="38.25" hidden="1" customHeight="1" x14ac:dyDescent="0.25">
      <c r="A1228" s="134" t="s">
        <v>707</v>
      </c>
      <c r="B1228" s="135"/>
      <c r="C1228" s="103" t="s">
        <v>1489</v>
      </c>
      <c r="D1228" s="104"/>
      <c r="E1228" s="104"/>
      <c r="F1228" s="11" t="s">
        <v>1841</v>
      </c>
      <c r="G1228" s="137"/>
      <c r="H1228" s="137"/>
      <c r="I1228" s="10"/>
      <c r="J1228" s="143">
        <v>33.770000000000003</v>
      </c>
      <c r="K1228" s="137"/>
      <c r="L1228" s="137"/>
      <c r="M1228" s="137"/>
      <c r="N1228" s="137"/>
      <c r="O1228" s="137"/>
      <c r="P1228" s="100">
        <v>33.770000000000003</v>
      </c>
      <c r="Q1228" s="101"/>
      <c r="R1228" s="101"/>
      <c r="S1228" s="101"/>
      <c r="T1228" s="101"/>
      <c r="U1228" s="101"/>
    </row>
    <row r="1229" spans="1:21" s="1" customFormat="1" ht="25.5" hidden="1" customHeight="1" x14ac:dyDescent="0.25">
      <c r="A1229" s="134" t="s">
        <v>708</v>
      </c>
      <c r="B1229" s="135"/>
      <c r="C1229" s="103" t="s">
        <v>1490</v>
      </c>
      <c r="D1229" s="104"/>
      <c r="E1229" s="104"/>
      <c r="F1229" s="11" t="s">
        <v>1842</v>
      </c>
      <c r="G1229" s="137"/>
      <c r="H1229" s="137"/>
      <c r="I1229" s="10"/>
      <c r="J1229" s="143">
        <v>4.1100000000000003</v>
      </c>
      <c r="K1229" s="137"/>
      <c r="L1229" s="137"/>
      <c r="M1229" s="137"/>
      <c r="N1229" s="137"/>
      <c r="O1229" s="137"/>
      <c r="P1229" s="100">
        <v>4.1100000000000003</v>
      </c>
      <c r="Q1229" s="101"/>
      <c r="R1229" s="101"/>
      <c r="S1229" s="101"/>
      <c r="T1229" s="101"/>
      <c r="U1229" s="101"/>
    </row>
    <row r="1230" spans="1:21" s="1" customFormat="1" ht="18.75" hidden="1" customHeight="1" x14ac:dyDescent="0.25">
      <c r="A1230" s="134" t="s">
        <v>709</v>
      </c>
      <c r="B1230" s="135"/>
      <c r="C1230" s="103" t="s">
        <v>1491</v>
      </c>
      <c r="D1230" s="104"/>
      <c r="E1230" s="104"/>
      <c r="F1230" s="11" t="s">
        <v>1842</v>
      </c>
      <c r="G1230" s="137"/>
      <c r="H1230" s="137"/>
      <c r="I1230" s="10"/>
      <c r="J1230" s="143">
        <v>0.11</v>
      </c>
      <c r="K1230" s="137"/>
      <c r="L1230" s="137"/>
      <c r="M1230" s="137"/>
      <c r="N1230" s="137"/>
      <c r="O1230" s="137"/>
      <c r="P1230" s="100">
        <v>0.11</v>
      </c>
      <c r="Q1230" s="101"/>
      <c r="R1230" s="101"/>
      <c r="S1230" s="101"/>
      <c r="T1230" s="101"/>
      <c r="U1230" s="101"/>
    </row>
    <row r="1231" spans="1:21" s="1" customFormat="1" ht="36" hidden="1" customHeight="1" x14ac:dyDescent="0.25">
      <c r="A1231" s="134" t="s">
        <v>710</v>
      </c>
      <c r="B1231" s="135"/>
      <c r="C1231" s="103" t="s">
        <v>1492</v>
      </c>
      <c r="D1231" s="104"/>
      <c r="E1231" s="104"/>
      <c r="F1231" s="11" t="s">
        <v>1843</v>
      </c>
      <c r="G1231" s="137"/>
      <c r="H1231" s="137"/>
      <c r="I1231" s="10"/>
      <c r="J1231" s="143">
        <v>2.89</v>
      </c>
      <c r="K1231" s="137"/>
      <c r="L1231" s="137"/>
      <c r="M1231" s="137"/>
      <c r="N1231" s="137"/>
      <c r="O1231" s="137"/>
      <c r="P1231" s="100">
        <v>2.89</v>
      </c>
      <c r="Q1231" s="101"/>
      <c r="R1231" s="101"/>
      <c r="S1231" s="101"/>
      <c r="T1231" s="101"/>
      <c r="U1231" s="101"/>
    </row>
    <row r="1232" spans="1:21" s="1" customFormat="1" ht="16.5" hidden="1" customHeight="1" x14ac:dyDescent="0.25">
      <c r="A1232" s="186" t="s">
        <v>711</v>
      </c>
      <c r="B1232" s="187"/>
      <c r="C1232" s="187"/>
      <c r="D1232" s="187"/>
      <c r="E1232" s="187"/>
      <c r="F1232" s="187"/>
      <c r="G1232" s="187"/>
      <c r="H1232" s="187"/>
      <c r="I1232" s="187"/>
      <c r="J1232" s="187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</row>
    <row r="1233" spans="1:21" s="1" customFormat="1" ht="17.25" hidden="1" customHeight="1" x14ac:dyDescent="0.25">
      <c r="A1233" s="165">
        <v>1</v>
      </c>
      <c r="B1233" s="166"/>
      <c r="C1233" s="129" t="s">
        <v>1439</v>
      </c>
      <c r="D1233" s="130"/>
      <c r="E1233" s="130"/>
      <c r="F1233" s="4"/>
      <c r="G1233" s="136"/>
      <c r="H1233" s="136"/>
      <c r="I1233" s="5"/>
      <c r="J1233" s="136"/>
      <c r="K1233" s="136"/>
      <c r="L1233" s="136"/>
      <c r="M1233" s="136"/>
      <c r="N1233" s="136"/>
      <c r="O1233" s="136"/>
      <c r="P1233" s="126"/>
      <c r="Q1233" s="126"/>
      <c r="R1233" s="126"/>
      <c r="S1233" s="126"/>
      <c r="T1233" s="126"/>
      <c r="U1233" s="126"/>
    </row>
    <row r="1234" spans="1:21" s="1" customFormat="1" ht="27" hidden="1" customHeight="1" x14ac:dyDescent="0.25">
      <c r="A1234" s="134" t="s">
        <v>53</v>
      </c>
      <c r="B1234" s="135"/>
      <c r="C1234" s="163" t="s">
        <v>1440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39" hidden="1" customHeight="1" x14ac:dyDescent="0.25">
      <c r="A1235" s="134" t="s">
        <v>136</v>
      </c>
      <c r="B1235" s="135"/>
      <c r="C1235" s="163" t="s">
        <v>1493</v>
      </c>
      <c r="D1235" s="164"/>
      <c r="E1235" s="164"/>
      <c r="F1235" s="9"/>
      <c r="G1235" s="137"/>
      <c r="H1235" s="137"/>
      <c r="I1235" s="10"/>
      <c r="J1235" s="137"/>
      <c r="K1235" s="137"/>
      <c r="L1235" s="137"/>
      <c r="M1235" s="137"/>
      <c r="N1235" s="137"/>
      <c r="O1235" s="137"/>
      <c r="P1235" s="101"/>
      <c r="Q1235" s="101"/>
      <c r="R1235" s="101"/>
      <c r="S1235" s="101"/>
      <c r="T1235" s="101"/>
      <c r="U1235" s="101"/>
    </row>
    <row r="1236" spans="1:21" s="1" customFormat="1" ht="27" hidden="1" customHeight="1" x14ac:dyDescent="0.25">
      <c r="A1236" s="134" t="s">
        <v>137</v>
      </c>
      <c r="B1236" s="135"/>
      <c r="C1236" s="163" t="s">
        <v>1494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18.75" hidden="1" customHeight="1" x14ac:dyDescent="0.25">
      <c r="A1237" s="134" t="s">
        <v>636</v>
      </c>
      <c r="B1237" s="135"/>
      <c r="C1237" s="103" t="s">
        <v>1883</v>
      </c>
      <c r="D1237" s="104"/>
      <c r="E1237" s="104"/>
      <c r="F1237" s="11" t="s">
        <v>1813</v>
      </c>
      <c r="G1237" s="143">
        <v>2.98</v>
      </c>
      <c r="H1237" s="137"/>
      <c r="I1237" s="8">
        <v>2.98</v>
      </c>
      <c r="J1237" s="137"/>
      <c r="K1237" s="137"/>
      <c r="L1237" s="137"/>
      <c r="M1237" s="137"/>
      <c r="N1237" s="137"/>
      <c r="O1237" s="137"/>
      <c r="P1237" s="100">
        <v>2.98</v>
      </c>
      <c r="Q1237" s="101"/>
      <c r="R1237" s="101"/>
      <c r="S1237" s="101"/>
      <c r="T1237" s="101"/>
      <c r="U1237" s="101"/>
    </row>
    <row r="1238" spans="1:21" s="1" customFormat="1" ht="21" hidden="1" customHeight="1" x14ac:dyDescent="0.25">
      <c r="A1238" s="134" t="s">
        <v>637</v>
      </c>
      <c r="B1238" s="135"/>
      <c r="C1238" s="103" t="s">
        <v>1495</v>
      </c>
      <c r="D1238" s="104"/>
      <c r="E1238" s="104"/>
      <c r="F1238" s="11" t="s">
        <v>1813</v>
      </c>
      <c r="G1238" s="143">
        <v>4.46</v>
      </c>
      <c r="H1238" s="137"/>
      <c r="I1238" s="8">
        <v>4.46</v>
      </c>
      <c r="J1238" s="137"/>
      <c r="K1238" s="137"/>
      <c r="L1238" s="137"/>
      <c r="M1238" s="137"/>
      <c r="N1238" s="137"/>
      <c r="O1238" s="137"/>
      <c r="P1238" s="100">
        <v>4.46</v>
      </c>
      <c r="Q1238" s="101"/>
      <c r="R1238" s="101"/>
      <c r="S1238" s="101"/>
      <c r="T1238" s="101"/>
      <c r="U1238" s="101"/>
    </row>
    <row r="1239" spans="1:21" s="1" customFormat="1" ht="27" hidden="1" customHeight="1" x14ac:dyDescent="0.25">
      <c r="A1239" s="134" t="s">
        <v>138</v>
      </c>
      <c r="B1239" s="135"/>
      <c r="C1239" s="103" t="s">
        <v>1496</v>
      </c>
      <c r="D1239" s="104"/>
      <c r="E1239" s="104"/>
      <c r="F1239" s="11" t="s">
        <v>1813</v>
      </c>
      <c r="G1239" s="143">
        <v>0.3</v>
      </c>
      <c r="H1239" s="137"/>
      <c r="I1239" s="8">
        <v>0.3</v>
      </c>
      <c r="J1239" s="137"/>
      <c r="K1239" s="137"/>
      <c r="L1239" s="137"/>
      <c r="M1239" s="137"/>
      <c r="N1239" s="137"/>
      <c r="O1239" s="137"/>
      <c r="P1239" s="100">
        <v>0.3</v>
      </c>
      <c r="Q1239" s="101"/>
      <c r="R1239" s="101"/>
      <c r="S1239" s="101"/>
      <c r="T1239" s="101"/>
      <c r="U1239" s="101"/>
    </row>
    <row r="1240" spans="1:21" s="1" customFormat="1" ht="39" hidden="1" customHeight="1" x14ac:dyDescent="0.25">
      <c r="A1240" s="134" t="s">
        <v>144</v>
      </c>
      <c r="B1240" s="135"/>
      <c r="C1240" s="163" t="s">
        <v>1497</v>
      </c>
      <c r="D1240" s="164"/>
      <c r="E1240" s="164"/>
      <c r="F1240" s="9"/>
      <c r="G1240" s="137"/>
      <c r="H1240" s="137"/>
      <c r="I1240" s="10"/>
      <c r="J1240" s="137"/>
      <c r="K1240" s="137"/>
      <c r="L1240" s="137"/>
      <c r="M1240" s="137"/>
      <c r="N1240" s="137"/>
      <c r="O1240" s="137"/>
      <c r="P1240" s="101"/>
      <c r="Q1240" s="101"/>
      <c r="R1240" s="101"/>
      <c r="S1240" s="101"/>
      <c r="T1240" s="101"/>
      <c r="U1240" s="101"/>
    </row>
    <row r="1241" spans="1:21" s="1" customFormat="1" ht="28.5" hidden="1" customHeight="1" x14ac:dyDescent="0.25">
      <c r="A1241" s="134" t="s">
        <v>145</v>
      </c>
      <c r="B1241" s="135"/>
      <c r="C1241" s="103" t="s">
        <v>1498</v>
      </c>
      <c r="D1241" s="104"/>
      <c r="E1241" s="104"/>
      <c r="F1241" s="11" t="s">
        <v>1813</v>
      </c>
      <c r="G1241" s="143">
        <v>2.98</v>
      </c>
      <c r="H1241" s="137"/>
      <c r="I1241" s="8">
        <v>2.98</v>
      </c>
      <c r="J1241" s="137"/>
      <c r="K1241" s="137"/>
      <c r="L1241" s="137"/>
      <c r="M1241" s="137"/>
      <c r="N1241" s="137"/>
      <c r="O1241" s="137"/>
      <c r="P1241" s="100">
        <v>2.98</v>
      </c>
      <c r="Q1241" s="101"/>
      <c r="R1241" s="101"/>
      <c r="S1241" s="101"/>
      <c r="T1241" s="101"/>
      <c r="U1241" s="101"/>
    </row>
    <row r="1242" spans="1:21" s="1" customFormat="1" ht="27.75" hidden="1" customHeight="1" x14ac:dyDescent="0.25">
      <c r="A1242" s="134" t="s">
        <v>146</v>
      </c>
      <c r="B1242" s="135"/>
      <c r="C1242" s="103" t="s">
        <v>1499</v>
      </c>
      <c r="D1242" s="104"/>
      <c r="E1242" s="104"/>
      <c r="F1242" s="11" t="s">
        <v>1813</v>
      </c>
      <c r="G1242" s="143">
        <v>4.46</v>
      </c>
      <c r="H1242" s="137"/>
      <c r="I1242" s="8">
        <v>4.46</v>
      </c>
      <c r="J1242" s="137"/>
      <c r="K1242" s="137"/>
      <c r="L1242" s="137"/>
      <c r="M1242" s="137"/>
      <c r="N1242" s="137"/>
      <c r="O1242" s="137"/>
      <c r="P1242" s="100">
        <v>4.46</v>
      </c>
      <c r="Q1242" s="101"/>
      <c r="R1242" s="101"/>
      <c r="S1242" s="101"/>
      <c r="T1242" s="101"/>
      <c r="U1242" s="101"/>
    </row>
    <row r="1243" spans="1:21" s="1" customFormat="1" ht="41.25" hidden="1" customHeight="1" x14ac:dyDescent="0.25">
      <c r="A1243" s="134" t="s">
        <v>712</v>
      </c>
      <c r="B1243" s="135"/>
      <c r="C1243" s="103" t="s">
        <v>1500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40.5" hidden="1" customHeight="1" x14ac:dyDescent="0.25">
      <c r="A1244" s="134" t="s">
        <v>713</v>
      </c>
      <c r="B1244" s="135"/>
      <c r="C1244" s="103" t="s">
        <v>1501</v>
      </c>
      <c r="D1244" s="104"/>
      <c r="E1244" s="104"/>
      <c r="F1244" s="11" t="s">
        <v>1813</v>
      </c>
      <c r="G1244" s="143">
        <v>5.95</v>
      </c>
      <c r="H1244" s="137"/>
      <c r="I1244" s="8">
        <v>5.95</v>
      </c>
      <c r="J1244" s="137"/>
      <c r="K1244" s="137"/>
      <c r="L1244" s="137"/>
      <c r="M1244" s="137"/>
      <c r="N1244" s="137"/>
      <c r="O1244" s="137"/>
      <c r="P1244" s="100">
        <v>5.95</v>
      </c>
      <c r="Q1244" s="101"/>
      <c r="R1244" s="101"/>
      <c r="S1244" s="101"/>
      <c r="T1244" s="101"/>
      <c r="U1244" s="101"/>
    </row>
    <row r="1245" spans="1:21" s="1" customFormat="1" ht="27" hidden="1" customHeight="1" x14ac:dyDescent="0.25">
      <c r="A1245" s="134" t="s">
        <v>714</v>
      </c>
      <c r="B1245" s="135"/>
      <c r="C1245" s="103" t="s">
        <v>1502</v>
      </c>
      <c r="D1245" s="104"/>
      <c r="E1245" s="104"/>
      <c r="F1245" s="11" t="s">
        <v>1813</v>
      </c>
      <c r="G1245" s="143">
        <v>8.93</v>
      </c>
      <c r="H1245" s="137"/>
      <c r="I1245" s="8">
        <v>8.93</v>
      </c>
      <c r="J1245" s="137"/>
      <c r="K1245" s="137"/>
      <c r="L1245" s="137"/>
      <c r="M1245" s="137"/>
      <c r="N1245" s="137"/>
      <c r="O1245" s="137"/>
      <c r="P1245" s="100">
        <v>8.93</v>
      </c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715</v>
      </c>
      <c r="B1246" s="135"/>
      <c r="C1246" s="163" t="s">
        <v>1503</v>
      </c>
      <c r="D1246" s="164"/>
      <c r="E1246" s="164"/>
      <c r="F1246" s="9"/>
      <c r="G1246" s="137"/>
      <c r="H1246" s="137"/>
      <c r="I1246" s="10"/>
      <c r="J1246" s="137"/>
      <c r="K1246" s="137"/>
      <c r="L1246" s="137"/>
      <c r="M1246" s="137"/>
      <c r="N1246" s="137"/>
      <c r="O1246" s="137"/>
      <c r="P1246" s="101"/>
      <c r="Q1246" s="101"/>
      <c r="R1246" s="101"/>
      <c r="S1246" s="101"/>
      <c r="T1246" s="101"/>
      <c r="U1246" s="101"/>
    </row>
    <row r="1247" spans="1:21" s="1" customFormat="1" ht="29.25" hidden="1" customHeight="1" x14ac:dyDescent="0.25">
      <c r="A1247" s="134" t="s">
        <v>716</v>
      </c>
      <c r="B1247" s="135"/>
      <c r="C1247" s="103" t="s">
        <v>1504</v>
      </c>
      <c r="D1247" s="104"/>
      <c r="E1247" s="104"/>
      <c r="F1247" s="11" t="s">
        <v>1813</v>
      </c>
      <c r="G1247" s="143">
        <v>5.95</v>
      </c>
      <c r="H1247" s="137"/>
      <c r="I1247" s="8">
        <v>5.95</v>
      </c>
      <c r="J1247" s="137"/>
      <c r="K1247" s="137"/>
      <c r="L1247" s="137"/>
      <c r="M1247" s="137"/>
      <c r="N1247" s="137"/>
      <c r="O1247" s="137"/>
      <c r="P1247" s="100">
        <v>5.95</v>
      </c>
      <c r="Q1247" s="101"/>
      <c r="R1247" s="101"/>
      <c r="S1247" s="101"/>
      <c r="T1247" s="101"/>
      <c r="U1247" s="101"/>
    </row>
    <row r="1248" spans="1:21" s="1" customFormat="1" ht="21" hidden="1" customHeight="1" x14ac:dyDescent="0.25">
      <c r="A1248" s="134" t="s">
        <v>717</v>
      </c>
      <c r="B1248" s="135"/>
      <c r="C1248" s="163" t="s">
        <v>1505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7" hidden="1" customHeight="1" x14ac:dyDescent="0.25">
      <c r="A1249" s="134" t="s">
        <v>718</v>
      </c>
      <c r="B1249" s="135"/>
      <c r="C1249" s="103" t="s">
        <v>1506</v>
      </c>
      <c r="D1249" s="104"/>
      <c r="E1249" s="104"/>
      <c r="F1249" s="11" t="s">
        <v>1813</v>
      </c>
      <c r="G1249" s="143">
        <v>13.39</v>
      </c>
      <c r="H1249" s="137"/>
      <c r="I1249" s="8">
        <v>13.39</v>
      </c>
      <c r="J1249" s="137"/>
      <c r="K1249" s="137"/>
      <c r="L1249" s="137"/>
      <c r="M1249" s="137"/>
      <c r="N1249" s="137"/>
      <c r="O1249" s="137"/>
      <c r="P1249" s="100">
        <v>13.39</v>
      </c>
      <c r="Q1249" s="101"/>
      <c r="R1249" s="101"/>
      <c r="S1249" s="101"/>
      <c r="T1249" s="101"/>
      <c r="U1249" s="101"/>
    </row>
    <row r="1250" spans="1:21" s="1" customFormat="1" ht="27" hidden="1" customHeight="1" x14ac:dyDescent="0.25">
      <c r="A1250" s="134" t="s">
        <v>719</v>
      </c>
      <c r="B1250" s="135"/>
      <c r="C1250" s="103" t="s">
        <v>1507</v>
      </c>
      <c r="D1250" s="104"/>
      <c r="E1250" s="104"/>
      <c r="F1250" s="11" t="s">
        <v>1813</v>
      </c>
      <c r="G1250" s="143">
        <v>8.7200000000000006</v>
      </c>
      <c r="H1250" s="137"/>
      <c r="I1250" s="8">
        <v>8.7200000000000006</v>
      </c>
      <c r="J1250" s="137"/>
      <c r="K1250" s="137"/>
      <c r="L1250" s="137"/>
      <c r="M1250" s="137"/>
      <c r="N1250" s="137"/>
      <c r="O1250" s="137"/>
      <c r="P1250" s="100">
        <v>8.7200000000000006</v>
      </c>
      <c r="Q1250" s="101"/>
      <c r="R1250" s="101"/>
      <c r="S1250" s="101"/>
      <c r="T1250" s="101"/>
      <c r="U1250" s="101"/>
    </row>
    <row r="1251" spans="1:21" s="1" customFormat="1" ht="21" hidden="1" customHeight="1" x14ac:dyDescent="0.25">
      <c r="A1251" s="134" t="s">
        <v>720</v>
      </c>
      <c r="B1251" s="135"/>
      <c r="C1251" s="103" t="s">
        <v>1508</v>
      </c>
      <c r="D1251" s="104"/>
      <c r="E1251" s="104"/>
      <c r="F1251" s="11" t="s">
        <v>1813</v>
      </c>
      <c r="G1251" s="143">
        <v>12.82</v>
      </c>
      <c r="H1251" s="137"/>
      <c r="I1251" s="8">
        <v>12.82</v>
      </c>
      <c r="J1251" s="137"/>
      <c r="K1251" s="137"/>
      <c r="L1251" s="137"/>
      <c r="M1251" s="137"/>
      <c r="N1251" s="137"/>
      <c r="O1251" s="137"/>
      <c r="P1251" s="100">
        <v>12.82</v>
      </c>
      <c r="Q1251" s="101"/>
      <c r="R1251" s="101"/>
      <c r="S1251" s="101"/>
      <c r="T1251" s="101"/>
      <c r="U1251" s="101"/>
    </row>
    <row r="1252" spans="1:21" s="1" customFormat="1" ht="30.75" hidden="1" customHeight="1" x14ac:dyDescent="0.25">
      <c r="A1252" s="134" t="s">
        <v>721</v>
      </c>
      <c r="B1252" s="135"/>
      <c r="C1252" s="103" t="s">
        <v>1509</v>
      </c>
      <c r="D1252" s="104"/>
      <c r="E1252" s="104"/>
      <c r="F1252" s="11" t="s">
        <v>1813</v>
      </c>
      <c r="G1252" s="143">
        <v>18.309999999999999</v>
      </c>
      <c r="H1252" s="137"/>
      <c r="I1252" s="8">
        <v>18.309999999999999</v>
      </c>
      <c r="J1252" s="137"/>
      <c r="K1252" s="137"/>
      <c r="L1252" s="137"/>
      <c r="M1252" s="137"/>
      <c r="N1252" s="137"/>
      <c r="O1252" s="137"/>
      <c r="P1252" s="100">
        <v>18.309999999999999</v>
      </c>
      <c r="Q1252" s="101"/>
      <c r="R1252" s="101"/>
      <c r="S1252" s="101"/>
      <c r="T1252" s="101"/>
      <c r="U1252" s="101"/>
    </row>
    <row r="1253" spans="1:21" s="1" customFormat="1" ht="38.25" hidden="1" customHeight="1" x14ac:dyDescent="0.25">
      <c r="A1253" s="134" t="s">
        <v>147</v>
      </c>
      <c r="B1253" s="135"/>
      <c r="C1253" s="163" t="s">
        <v>1510</v>
      </c>
      <c r="D1253" s="164"/>
      <c r="E1253" s="164"/>
      <c r="F1253" s="9"/>
      <c r="G1253" s="137"/>
      <c r="H1253" s="137"/>
      <c r="I1253" s="10"/>
      <c r="J1253" s="137"/>
      <c r="K1253" s="137"/>
      <c r="L1253" s="137"/>
      <c r="M1253" s="137"/>
      <c r="N1253" s="137"/>
      <c r="O1253" s="137"/>
      <c r="P1253" s="101"/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148</v>
      </c>
      <c r="B1254" s="135"/>
      <c r="C1254" s="163" t="s">
        <v>1511</v>
      </c>
      <c r="D1254" s="164"/>
      <c r="E1254" s="164"/>
      <c r="F1254" s="9"/>
      <c r="G1254" s="137"/>
      <c r="H1254" s="137"/>
      <c r="I1254" s="10"/>
      <c r="J1254" s="137"/>
      <c r="K1254" s="137"/>
      <c r="L1254" s="137"/>
      <c r="M1254" s="137"/>
      <c r="N1254" s="137"/>
      <c r="O1254" s="137"/>
      <c r="P1254" s="101"/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722</v>
      </c>
      <c r="B1255" s="135"/>
      <c r="C1255" s="103" t="s">
        <v>1512</v>
      </c>
      <c r="D1255" s="104"/>
      <c r="E1255" s="104"/>
      <c r="F1255" s="11" t="s">
        <v>1813</v>
      </c>
      <c r="G1255" s="143">
        <v>2.98</v>
      </c>
      <c r="H1255" s="137"/>
      <c r="I1255" s="8">
        <v>2.98</v>
      </c>
      <c r="J1255" s="137"/>
      <c r="K1255" s="137"/>
      <c r="L1255" s="137"/>
      <c r="M1255" s="137"/>
      <c r="N1255" s="137"/>
      <c r="O1255" s="137"/>
      <c r="P1255" s="100">
        <v>2.98</v>
      </c>
      <c r="Q1255" s="101"/>
      <c r="R1255" s="101"/>
      <c r="S1255" s="101"/>
      <c r="T1255" s="101"/>
      <c r="U1255" s="101"/>
    </row>
    <row r="1256" spans="1:21" s="1" customFormat="1" ht="21" hidden="1" customHeight="1" x14ac:dyDescent="0.25">
      <c r="A1256" s="134" t="s">
        <v>723</v>
      </c>
      <c r="B1256" s="135"/>
      <c r="C1256" s="103" t="s">
        <v>1513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9.25" hidden="1" customHeight="1" x14ac:dyDescent="0.25">
      <c r="A1257" s="134" t="s">
        <v>149</v>
      </c>
      <c r="B1257" s="135"/>
      <c r="C1257" s="163" t="s">
        <v>1514</v>
      </c>
      <c r="D1257" s="164"/>
      <c r="E1257" s="164"/>
      <c r="F1257" s="9"/>
      <c r="G1257" s="137"/>
      <c r="H1257" s="137"/>
      <c r="I1257" s="10"/>
      <c r="J1257" s="137"/>
      <c r="K1257" s="137"/>
      <c r="L1257" s="137"/>
      <c r="M1257" s="137"/>
      <c r="N1257" s="137"/>
      <c r="O1257" s="137"/>
      <c r="P1257" s="101"/>
      <c r="Q1257" s="101"/>
      <c r="R1257" s="101"/>
      <c r="S1257" s="101"/>
      <c r="T1257" s="101"/>
      <c r="U1257" s="101"/>
    </row>
    <row r="1258" spans="1:21" s="1" customFormat="1" ht="21" hidden="1" customHeight="1" x14ac:dyDescent="0.25">
      <c r="A1258" s="134" t="s">
        <v>724</v>
      </c>
      <c r="B1258" s="135"/>
      <c r="C1258" s="103" t="s">
        <v>1515</v>
      </c>
      <c r="D1258" s="104"/>
      <c r="E1258" s="104"/>
      <c r="F1258" s="11" t="s">
        <v>1813</v>
      </c>
      <c r="G1258" s="143">
        <v>2.98</v>
      </c>
      <c r="H1258" s="137"/>
      <c r="I1258" s="8">
        <v>2.98</v>
      </c>
      <c r="J1258" s="137"/>
      <c r="K1258" s="137"/>
      <c r="L1258" s="137"/>
      <c r="M1258" s="137"/>
      <c r="N1258" s="137"/>
      <c r="O1258" s="137"/>
      <c r="P1258" s="100">
        <v>2.98</v>
      </c>
      <c r="Q1258" s="101"/>
      <c r="R1258" s="101"/>
      <c r="S1258" s="101"/>
      <c r="T1258" s="101"/>
      <c r="U1258" s="101"/>
    </row>
    <row r="1259" spans="1:21" s="1" customFormat="1" ht="21" hidden="1" customHeight="1" x14ac:dyDescent="0.25">
      <c r="A1259" s="134" t="s">
        <v>725</v>
      </c>
      <c r="B1259" s="135"/>
      <c r="C1259" s="103" t="s">
        <v>1516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18" hidden="1" customHeight="1" x14ac:dyDescent="0.25">
      <c r="A1260" s="134" t="s">
        <v>726</v>
      </c>
      <c r="B1260" s="135"/>
      <c r="C1260" s="163" t="s">
        <v>1517</v>
      </c>
      <c r="D1260" s="164"/>
      <c r="E1260" s="164"/>
      <c r="F1260" s="9"/>
      <c r="G1260" s="137"/>
      <c r="H1260" s="137"/>
      <c r="I1260" s="10"/>
      <c r="J1260" s="137"/>
      <c r="K1260" s="137"/>
      <c r="L1260" s="137"/>
      <c r="M1260" s="137"/>
      <c r="N1260" s="137"/>
      <c r="O1260" s="137"/>
      <c r="P1260" s="101"/>
      <c r="Q1260" s="101"/>
      <c r="R1260" s="101"/>
      <c r="S1260" s="101"/>
      <c r="T1260" s="101"/>
      <c r="U1260" s="101"/>
    </row>
    <row r="1261" spans="1:21" s="1" customFormat="1" ht="21" hidden="1" customHeight="1" x14ac:dyDescent="0.25">
      <c r="A1261" s="134" t="s">
        <v>727</v>
      </c>
      <c r="B1261" s="135"/>
      <c r="C1261" s="103" t="s">
        <v>1518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21" hidden="1" customHeight="1" x14ac:dyDescent="0.25">
      <c r="A1262" s="134" t="s">
        <v>728</v>
      </c>
      <c r="B1262" s="135"/>
      <c r="C1262" s="103" t="s">
        <v>1519</v>
      </c>
      <c r="D1262" s="104"/>
      <c r="E1262" s="104"/>
      <c r="F1262" s="11" t="s">
        <v>1813</v>
      </c>
      <c r="G1262" s="143">
        <v>4.46</v>
      </c>
      <c r="H1262" s="137"/>
      <c r="I1262" s="8">
        <v>4.46</v>
      </c>
      <c r="J1262" s="137"/>
      <c r="K1262" s="137"/>
      <c r="L1262" s="137"/>
      <c r="M1262" s="137"/>
      <c r="N1262" s="137"/>
      <c r="O1262" s="137"/>
      <c r="P1262" s="100">
        <v>4.46</v>
      </c>
      <c r="Q1262" s="101"/>
      <c r="R1262" s="101"/>
      <c r="S1262" s="101"/>
      <c r="T1262" s="101"/>
      <c r="U1262" s="101"/>
    </row>
    <row r="1263" spans="1:21" s="1" customFormat="1" ht="27" hidden="1" customHeight="1" x14ac:dyDescent="0.25">
      <c r="A1263" s="134" t="s">
        <v>729</v>
      </c>
      <c r="B1263" s="135"/>
      <c r="C1263" s="103" t="s">
        <v>1520</v>
      </c>
      <c r="D1263" s="104"/>
      <c r="E1263" s="104"/>
      <c r="F1263" s="11" t="s">
        <v>1813</v>
      </c>
      <c r="G1263" s="143">
        <v>2.98</v>
      </c>
      <c r="H1263" s="137"/>
      <c r="I1263" s="8">
        <v>2.98</v>
      </c>
      <c r="J1263" s="137"/>
      <c r="K1263" s="137"/>
      <c r="L1263" s="137"/>
      <c r="M1263" s="137"/>
      <c r="N1263" s="137"/>
      <c r="O1263" s="137"/>
      <c r="P1263" s="100">
        <v>2.98</v>
      </c>
      <c r="Q1263" s="101"/>
      <c r="R1263" s="101"/>
      <c r="S1263" s="101"/>
      <c r="T1263" s="101"/>
      <c r="U1263" s="101"/>
    </row>
    <row r="1264" spans="1:21" s="1" customFormat="1" ht="27" hidden="1" customHeight="1" x14ac:dyDescent="0.25">
      <c r="A1264" s="134" t="s">
        <v>730</v>
      </c>
      <c r="B1264" s="135"/>
      <c r="C1264" s="103" t="s">
        <v>1521</v>
      </c>
      <c r="D1264" s="104"/>
      <c r="E1264" s="104"/>
      <c r="F1264" s="11" t="s">
        <v>1813</v>
      </c>
      <c r="G1264" s="143">
        <v>4.46</v>
      </c>
      <c r="H1264" s="137"/>
      <c r="I1264" s="8">
        <v>4.46</v>
      </c>
      <c r="J1264" s="137"/>
      <c r="K1264" s="137"/>
      <c r="L1264" s="137"/>
      <c r="M1264" s="137"/>
      <c r="N1264" s="137"/>
      <c r="O1264" s="137"/>
      <c r="P1264" s="100">
        <v>4.46</v>
      </c>
      <c r="Q1264" s="101"/>
      <c r="R1264" s="101"/>
      <c r="S1264" s="101"/>
      <c r="T1264" s="101"/>
      <c r="U1264" s="101"/>
    </row>
    <row r="1265" spans="1:21" s="1" customFormat="1" ht="26.25" hidden="1" customHeight="1" x14ac:dyDescent="0.25">
      <c r="A1265" s="134" t="s">
        <v>731</v>
      </c>
      <c r="B1265" s="135"/>
      <c r="C1265" s="103" t="s">
        <v>1522</v>
      </c>
      <c r="D1265" s="104"/>
      <c r="E1265" s="104"/>
      <c r="F1265" s="11" t="s">
        <v>1813</v>
      </c>
      <c r="G1265" s="143">
        <v>4.46</v>
      </c>
      <c r="H1265" s="137"/>
      <c r="I1265" s="8">
        <v>4.46</v>
      </c>
      <c r="J1265" s="137"/>
      <c r="K1265" s="137"/>
      <c r="L1265" s="137"/>
      <c r="M1265" s="137"/>
      <c r="N1265" s="137"/>
      <c r="O1265" s="137"/>
      <c r="P1265" s="100">
        <v>4.46</v>
      </c>
      <c r="Q1265" s="101"/>
      <c r="R1265" s="101"/>
      <c r="S1265" s="101"/>
      <c r="T1265" s="101"/>
      <c r="U1265" s="101"/>
    </row>
    <row r="1266" spans="1:21" s="1" customFormat="1" ht="24.75" hidden="1" customHeight="1" x14ac:dyDescent="0.25">
      <c r="A1266" s="134" t="s">
        <v>732</v>
      </c>
      <c r="B1266" s="135"/>
      <c r="C1266" s="103" t="s">
        <v>1523</v>
      </c>
      <c r="D1266" s="104"/>
      <c r="E1266" s="104"/>
      <c r="F1266" s="11" t="s">
        <v>1813</v>
      </c>
      <c r="G1266" s="143">
        <v>2.98</v>
      </c>
      <c r="H1266" s="137"/>
      <c r="I1266" s="8">
        <v>2.98</v>
      </c>
      <c r="J1266" s="137"/>
      <c r="K1266" s="137"/>
      <c r="L1266" s="137"/>
      <c r="M1266" s="137"/>
      <c r="N1266" s="137"/>
      <c r="O1266" s="137"/>
      <c r="P1266" s="100">
        <v>2.98</v>
      </c>
      <c r="Q1266" s="101"/>
      <c r="R1266" s="101"/>
      <c r="S1266" s="101"/>
      <c r="T1266" s="101"/>
      <c r="U1266" s="101"/>
    </row>
    <row r="1267" spans="1:21" s="1" customFormat="1" ht="21" hidden="1" customHeight="1" x14ac:dyDescent="0.25">
      <c r="A1267" s="134" t="s">
        <v>733</v>
      </c>
      <c r="B1267" s="135"/>
      <c r="C1267" s="103" t="s">
        <v>1524</v>
      </c>
      <c r="D1267" s="104"/>
      <c r="E1267" s="104"/>
      <c r="F1267" s="11" t="s">
        <v>1813</v>
      </c>
      <c r="G1267" s="143">
        <v>1.84</v>
      </c>
      <c r="H1267" s="137"/>
      <c r="I1267" s="8">
        <v>1.84</v>
      </c>
      <c r="J1267" s="137"/>
      <c r="K1267" s="137"/>
      <c r="L1267" s="137"/>
      <c r="M1267" s="137"/>
      <c r="N1267" s="137"/>
      <c r="O1267" s="137"/>
      <c r="P1267" s="100">
        <v>1.84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734</v>
      </c>
      <c r="B1268" s="135"/>
      <c r="C1268" s="103" t="s">
        <v>1525</v>
      </c>
      <c r="D1268" s="104"/>
      <c r="E1268" s="104"/>
      <c r="F1268" s="11" t="s">
        <v>1813</v>
      </c>
      <c r="G1268" s="143">
        <v>4.46</v>
      </c>
      <c r="H1268" s="137"/>
      <c r="I1268" s="8">
        <v>4.46</v>
      </c>
      <c r="J1268" s="137"/>
      <c r="K1268" s="137"/>
      <c r="L1268" s="137"/>
      <c r="M1268" s="137"/>
      <c r="N1268" s="137"/>
      <c r="O1268" s="137"/>
      <c r="P1268" s="100">
        <v>4.46</v>
      </c>
      <c r="Q1268" s="101"/>
      <c r="R1268" s="101"/>
      <c r="S1268" s="101"/>
      <c r="T1268" s="101"/>
      <c r="U1268" s="101"/>
    </row>
    <row r="1269" spans="1:21" s="1" customFormat="1" ht="27" hidden="1" customHeight="1" x14ac:dyDescent="0.25">
      <c r="A1269" s="134" t="s">
        <v>735</v>
      </c>
      <c r="B1269" s="135"/>
      <c r="C1269" s="103" t="s">
        <v>1526</v>
      </c>
      <c r="D1269" s="104"/>
      <c r="E1269" s="104"/>
      <c r="F1269" s="11" t="s">
        <v>1813</v>
      </c>
      <c r="G1269" s="143">
        <v>2.98</v>
      </c>
      <c r="H1269" s="137"/>
      <c r="I1269" s="8">
        <v>2.98</v>
      </c>
      <c r="J1269" s="137"/>
      <c r="K1269" s="137"/>
      <c r="L1269" s="137"/>
      <c r="M1269" s="137"/>
      <c r="N1269" s="137"/>
      <c r="O1269" s="137"/>
      <c r="P1269" s="100">
        <v>2.98</v>
      </c>
      <c r="Q1269" s="101"/>
      <c r="R1269" s="101"/>
      <c r="S1269" s="101"/>
      <c r="T1269" s="101"/>
      <c r="U1269" s="101"/>
    </row>
    <row r="1270" spans="1:21" s="1" customFormat="1" ht="27" hidden="1" customHeight="1" x14ac:dyDescent="0.25">
      <c r="A1270" s="134" t="s">
        <v>736</v>
      </c>
      <c r="B1270" s="135"/>
      <c r="C1270" s="103" t="s">
        <v>1527</v>
      </c>
      <c r="D1270" s="104"/>
      <c r="E1270" s="104"/>
      <c r="F1270" s="11" t="s">
        <v>1813</v>
      </c>
      <c r="G1270" s="143">
        <v>4.46</v>
      </c>
      <c r="H1270" s="137"/>
      <c r="I1270" s="8">
        <v>4.46</v>
      </c>
      <c r="J1270" s="137"/>
      <c r="K1270" s="137"/>
      <c r="L1270" s="137"/>
      <c r="M1270" s="137"/>
      <c r="N1270" s="137"/>
      <c r="O1270" s="137"/>
      <c r="P1270" s="100">
        <v>4.46</v>
      </c>
      <c r="Q1270" s="101"/>
      <c r="R1270" s="101"/>
      <c r="S1270" s="101"/>
      <c r="T1270" s="101"/>
      <c r="U1270" s="101"/>
    </row>
    <row r="1271" spans="1:21" s="1" customFormat="1" ht="20.25" hidden="1" customHeight="1" x14ac:dyDescent="0.25">
      <c r="A1271" s="134" t="s">
        <v>737</v>
      </c>
      <c r="B1271" s="135"/>
      <c r="C1271" s="103" t="s">
        <v>1528</v>
      </c>
      <c r="D1271" s="104"/>
      <c r="E1271" s="104"/>
      <c r="F1271" s="11" t="s">
        <v>1813</v>
      </c>
      <c r="G1271" s="143">
        <v>4.46</v>
      </c>
      <c r="H1271" s="137"/>
      <c r="I1271" s="8">
        <v>4.46</v>
      </c>
      <c r="J1271" s="137"/>
      <c r="K1271" s="137"/>
      <c r="L1271" s="137"/>
      <c r="M1271" s="137"/>
      <c r="N1271" s="137"/>
      <c r="O1271" s="137"/>
      <c r="P1271" s="100">
        <v>4.46</v>
      </c>
      <c r="Q1271" s="101"/>
      <c r="R1271" s="101"/>
      <c r="S1271" s="101"/>
      <c r="T1271" s="101"/>
      <c r="U1271" s="101"/>
    </row>
    <row r="1272" spans="1:21" s="1" customFormat="1" ht="21" hidden="1" customHeight="1" x14ac:dyDescent="0.25">
      <c r="A1272" s="134" t="s">
        <v>738</v>
      </c>
      <c r="B1272" s="135"/>
      <c r="C1272" s="103" t="s">
        <v>1529</v>
      </c>
      <c r="D1272" s="104"/>
      <c r="E1272" s="104"/>
      <c r="F1272" s="11" t="s">
        <v>1813</v>
      </c>
      <c r="G1272" s="143">
        <v>7.44</v>
      </c>
      <c r="H1272" s="137"/>
      <c r="I1272" s="8">
        <v>7.44</v>
      </c>
      <c r="J1272" s="137"/>
      <c r="K1272" s="137"/>
      <c r="L1272" s="137"/>
      <c r="M1272" s="137"/>
      <c r="N1272" s="137"/>
      <c r="O1272" s="137"/>
      <c r="P1272" s="100">
        <v>7.44</v>
      </c>
      <c r="Q1272" s="101"/>
      <c r="R1272" s="101"/>
      <c r="S1272" s="101"/>
      <c r="T1272" s="101"/>
      <c r="U1272" s="101"/>
    </row>
    <row r="1273" spans="1:21" s="1" customFormat="1" ht="24.75" hidden="1" customHeight="1" x14ac:dyDescent="0.25">
      <c r="A1273" s="134" t="s">
        <v>739</v>
      </c>
      <c r="B1273" s="135"/>
      <c r="C1273" s="103" t="s">
        <v>1530</v>
      </c>
      <c r="D1273" s="104"/>
      <c r="E1273" s="104"/>
      <c r="F1273" s="11" t="s">
        <v>1813</v>
      </c>
      <c r="G1273" s="143">
        <v>2.98</v>
      </c>
      <c r="H1273" s="137"/>
      <c r="I1273" s="8">
        <v>2.98</v>
      </c>
      <c r="J1273" s="137"/>
      <c r="K1273" s="137"/>
      <c r="L1273" s="137"/>
      <c r="M1273" s="137"/>
      <c r="N1273" s="137"/>
      <c r="O1273" s="137"/>
      <c r="P1273" s="100">
        <v>2.98</v>
      </c>
      <c r="Q1273" s="101"/>
      <c r="R1273" s="101"/>
      <c r="S1273" s="101"/>
      <c r="T1273" s="101"/>
      <c r="U1273" s="101"/>
    </row>
    <row r="1274" spans="1:21" s="1" customFormat="1" ht="41.25" hidden="1" customHeight="1" x14ac:dyDescent="0.25">
      <c r="A1274" s="134" t="s">
        <v>150</v>
      </c>
      <c r="B1274" s="135"/>
      <c r="C1274" s="163" t="s">
        <v>1531</v>
      </c>
      <c r="D1274" s="164"/>
      <c r="E1274" s="164"/>
      <c r="F1274" s="9"/>
      <c r="G1274" s="137"/>
      <c r="H1274" s="137"/>
      <c r="I1274" s="10"/>
      <c r="J1274" s="137"/>
      <c r="K1274" s="137"/>
      <c r="L1274" s="137"/>
      <c r="M1274" s="137"/>
      <c r="N1274" s="137"/>
      <c r="O1274" s="137"/>
      <c r="P1274" s="101"/>
      <c r="Q1274" s="101"/>
      <c r="R1274" s="101"/>
      <c r="S1274" s="101"/>
      <c r="T1274" s="101"/>
      <c r="U1274" s="101"/>
    </row>
    <row r="1275" spans="1:21" s="1" customFormat="1" ht="18.75" hidden="1" customHeight="1" x14ac:dyDescent="0.25">
      <c r="A1275" s="134" t="s">
        <v>151</v>
      </c>
      <c r="B1275" s="135"/>
      <c r="C1275" s="103" t="s">
        <v>1884</v>
      </c>
      <c r="D1275" s="104"/>
      <c r="E1275" s="104"/>
      <c r="F1275" s="11" t="s">
        <v>1813</v>
      </c>
      <c r="G1275" s="143">
        <v>11.91</v>
      </c>
      <c r="H1275" s="137"/>
      <c r="I1275" s="8">
        <v>11.91</v>
      </c>
      <c r="J1275" s="137"/>
      <c r="K1275" s="137"/>
      <c r="L1275" s="137"/>
      <c r="M1275" s="137"/>
      <c r="N1275" s="137"/>
      <c r="O1275" s="137"/>
      <c r="P1275" s="100">
        <v>11.91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152</v>
      </c>
      <c r="B1276" s="135"/>
      <c r="C1276" s="103" t="s">
        <v>1532</v>
      </c>
      <c r="D1276" s="104"/>
      <c r="E1276" s="104"/>
      <c r="F1276" s="11" t="s">
        <v>1813</v>
      </c>
      <c r="G1276" s="143">
        <v>20.36</v>
      </c>
      <c r="H1276" s="137"/>
      <c r="I1276" s="8">
        <v>20.36</v>
      </c>
      <c r="J1276" s="137"/>
      <c r="K1276" s="137"/>
      <c r="L1276" s="137"/>
      <c r="M1276" s="137"/>
      <c r="N1276" s="137"/>
      <c r="O1276" s="137"/>
      <c r="P1276" s="100">
        <v>20.36</v>
      </c>
      <c r="Q1276" s="101"/>
      <c r="R1276" s="101"/>
      <c r="S1276" s="101"/>
      <c r="T1276" s="101"/>
      <c r="U1276" s="101"/>
    </row>
    <row r="1277" spans="1:21" s="1" customFormat="1" ht="20.25" hidden="1" customHeight="1" x14ac:dyDescent="0.25">
      <c r="A1277" s="134" t="s">
        <v>740</v>
      </c>
      <c r="B1277" s="135"/>
      <c r="C1277" s="103" t="s">
        <v>1533</v>
      </c>
      <c r="D1277" s="104"/>
      <c r="E1277" s="104"/>
      <c r="F1277" s="11" t="s">
        <v>1813</v>
      </c>
      <c r="G1277" s="143">
        <v>10.18</v>
      </c>
      <c r="H1277" s="137"/>
      <c r="I1277" s="8">
        <v>10.18</v>
      </c>
      <c r="J1277" s="137"/>
      <c r="K1277" s="137"/>
      <c r="L1277" s="137"/>
      <c r="M1277" s="137"/>
      <c r="N1277" s="137"/>
      <c r="O1277" s="137"/>
      <c r="P1277" s="100">
        <v>10.18</v>
      </c>
      <c r="Q1277" s="101"/>
      <c r="R1277" s="101"/>
      <c r="S1277" s="101"/>
      <c r="T1277" s="101"/>
      <c r="U1277" s="101"/>
    </row>
    <row r="1278" spans="1:21" s="1" customFormat="1" ht="26.25" hidden="1" customHeight="1" x14ac:dyDescent="0.25">
      <c r="A1278" s="134" t="s">
        <v>741</v>
      </c>
      <c r="B1278" s="135"/>
      <c r="C1278" s="103" t="s">
        <v>1534</v>
      </c>
      <c r="D1278" s="104"/>
      <c r="E1278" s="104"/>
      <c r="F1278" s="11" t="s">
        <v>1813</v>
      </c>
      <c r="G1278" s="143">
        <v>10.18</v>
      </c>
      <c r="H1278" s="137"/>
      <c r="I1278" s="8">
        <v>10.18</v>
      </c>
      <c r="J1278" s="137"/>
      <c r="K1278" s="137"/>
      <c r="L1278" s="137"/>
      <c r="M1278" s="137"/>
      <c r="N1278" s="137"/>
      <c r="O1278" s="137"/>
      <c r="P1278" s="100">
        <v>10.18</v>
      </c>
      <c r="Q1278" s="101"/>
      <c r="R1278" s="101"/>
      <c r="S1278" s="101"/>
      <c r="T1278" s="101"/>
      <c r="U1278" s="101"/>
    </row>
    <row r="1279" spans="1:21" s="1" customFormat="1" ht="16.5" hidden="1" customHeight="1" x14ac:dyDescent="0.25">
      <c r="A1279" s="134" t="s">
        <v>742</v>
      </c>
      <c r="B1279" s="135"/>
      <c r="C1279" s="103" t="s">
        <v>1535</v>
      </c>
      <c r="D1279" s="104"/>
      <c r="E1279" s="104"/>
      <c r="F1279" s="11" t="s">
        <v>1813</v>
      </c>
      <c r="G1279" s="143">
        <v>17.09</v>
      </c>
      <c r="H1279" s="137"/>
      <c r="I1279" s="8">
        <v>17.09</v>
      </c>
      <c r="J1279" s="137"/>
      <c r="K1279" s="137"/>
      <c r="L1279" s="137"/>
      <c r="M1279" s="137"/>
      <c r="N1279" s="137"/>
      <c r="O1279" s="137"/>
      <c r="P1279" s="100">
        <v>17.09</v>
      </c>
      <c r="Q1279" s="101"/>
      <c r="R1279" s="101"/>
      <c r="S1279" s="101"/>
      <c r="T1279" s="101"/>
      <c r="U1279" s="101"/>
    </row>
    <row r="1280" spans="1:21" s="1" customFormat="1" ht="27" hidden="1" customHeight="1" x14ac:dyDescent="0.25">
      <c r="A1280" s="134" t="s">
        <v>615</v>
      </c>
      <c r="B1280" s="135"/>
      <c r="C1280" s="163" t="s">
        <v>1536</v>
      </c>
      <c r="D1280" s="164"/>
      <c r="E1280" s="164"/>
      <c r="F1280" s="9"/>
      <c r="G1280" s="137"/>
      <c r="H1280" s="137"/>
      <c r="I1280" s="10"/>
      <c r="J1280" s="137"/>
      <c r="K1280" s="137"/>
      <c r="L1280" s="137"/>
      <c r="M1280" s="137"/>
      <c r="N1280" s="137"/>
      <c r="O1280" s="137"/>
      <c r="P1280" s="101"/>
      <c r="Q1280" s="101"/>
      <c r="R1280" s="101"/>
      <c r="S1280" s="101"/>
      <c r="T1280" s="101"/>
      <c r="U1280" s="101"/>
    </row>
    <row r="1281" spans="1:21" s="1" customFormat="1" ht="26.25" hidden="1" customHeight="1" x14ac:dyDescent="0.25">
      <c r="A1281" s="134" t="s">
        <v>743</v>
      </c>
      <c r="B1281" s="135"/>
      <c r="C1281" s="163" t="s">
        <v>1537</v>
      </c>
      <c r="D1281" s="164"/>
      <c r="E1281" s="164"/>
      <c r="F1281" s="9"/>
      <c r="G1281" s="137"/>
      <c r="H1281" s="137"/>
      <c r="I1281" s="10"/>
      <c r="J1281" s="137"/>
      <c r="K1281" s="137"/>
      <c r="L1281" s="137"/>
      <c r="M1281" s="137"/>
      <c r="N1281" s="137"/>
      <c r="O1281" s="137"/>
      <c r="P1281" s="101"/>
      <c r="Q1281" s="101"/>
      <c r="R1281" s="101"/>
      <c r="S1281" s="101"/>
      <c r="T1281" s="101"/>
      <c r="U1281" s="101"/>
    </row>
    <row r="1282" spans="1:21" s="1" customFormat="1" ht="21" hidden="1" customHeight="1" x14ac:dyDescent="0.25">
      <c r="A1282" s="134" t="s">
        <v>744</v>
      </c>
      <c r="B1282" s="135"/>
      <c r="C1282" s="103" t="s">
        <v>1538</v>
      </c>
      <c r="D1282" s="104"/>
      <c r="E1282" s="104"/>
      <c r="F1282" s="11" t="s">
        <v>1813</v>
      </c>
      <c r="G1282" s="143">
        <v>3.28</v>
      </c>
      <c r="H1282" s="137"/>
      <c r="I1282" s="8">
        <v>3.28</v>
      </c>
      <c r="J1282" s="143">
        <v>7.0000000000000007E-2</v>
      </c>
      <c r="K1282" s="137"/>
      <c r="L1282" s="137"/>
      <c r="M1282" s="137"/>
      <c r="N1282" s="137"/>
      <c r="O1282" s="137"/>
      <c r="P1282" s="100">
        <v>3.35</v>
      </c>
      <c r="Q1282" s="101"/>
      <c r="R1282" s="101"/>
      <c r="S1282" s="101"/>
      <c r="T1282" s="101"/>
      <c r="U1282" s="101"/>
    </row>
    <row r="1283" spans="1:21" s="1" customFormat="1" ht="21" hidden="1" customHeight="1" x14ac:dyDescent="0.25">
      <c r="A1283" s="134" t="s">
        <v>745</v>
      </c>
      <c r="B1283" s="135"/>
      <c r="C1283" s="103" t="s">
        <v>1539</v>
      </c>
      <c r="D1283" s="104"/>
      <c r="E1283" s="104"/>
      <c r="F1283" s="11" t="s">
        <v>1813</v>
      </c>
      <c r="G1283" s="143">
        <v>4.75</v>
      </c>
      <c r="H1283" s="137"/>
      <c r="I1283" s="8">
        <v>4.75</v>
      </c>
      <c r="J1283" s="143">
        <v>7.0000000000000007E-2</v>
      </c>
      <c r="K1283" s="137"/>
      <c r="L1283" s="137"/>
      <c r="M1283" s="137"/>
      <c r="N1283" s="137"/>
      <c r="O1283" s="137"/>
      <c r="P1283" s="100">
        <v>4.82</v>
      </c>
      <c r="Q1283" s="101"/>
      <c r="R1283" s="101"/>
      <c r="S1283" s="101"/>
      <c r="T1283" s="101"/>
      <c r="U1283" s="101"/>
    </row>
    <row r="1284" spans="1:21" s="1" customFormat="1" ht="31.5" hidden="1" customHeight="1" x14ac:dyDescent="0.25">
      <c r="A1284" s="134" t="s">
        <v>746</v>
      </c>
      <c r="B1284" s="135"/>
      <c r="C1284" s="103" t="s">
        <v>1540</v>
      </c>
      <c r="D1284" s="104"/>
      <c r="E1284" s="104"/>
      <c r="F1284" s="11" t="s">
        <v>1813</v>
      </c>
      <c r="G1284" s="143">
        <v>3.28</v>
      </c>
      <c r="H1284" s="137"/>
      <c r="I1284" s="8">
        <v>3.28</v>
      </c>
      <c r="J1284" s="143">
        <v>7.0000000000000007E-2</v>
      </c>
      <c r="K1284" s="137"/>
      <c r="L1284" s="137"/>
      <c r="M1284" s="137"/>
      <c r="N1284" s="137"/>
      <c r="O1284" s="137"/>
      <c r="P1284" s="100">
        <v>3.35</v>
      </c>
      <c r="Q1284" s="101"/>
      <c r="R1284" s="101"/>
      <c r="S1284" s="101"/>
      <c r="T1284" s="101"/>
      <c r="U1284" s="101"/>
    </row>
    <row r="1285" spans="1:21" s="1" customFormat="1" ht="52.5" hidden="1" customHeight="1" x14ac:dyDescent="0.25">
      <c r="A1285" s="134" t="s">
        <v>747</v>
      </c>
      <c r="B1285" s="135"/>
      <c r="C1285" s="103" t="s">
        <v>1541</v>
      </c>
      <c r="D1285" s="104"/>
      <c r="E1285" s="104"/>
      <c r="F1285" s="11" t="s">
        <v>1813</v>
      </c>
      <c r="G1285" s="143">
        <v>4.75</v>
      </c>
      <c r="H1285" s="137"/>
      <c r="I1285" s="8">
        <v>4.75</v>
      </c>
      <c r="J1285" s="143">
        <v>7.0000000000000007E-2</v>
      </c>
      <c r="K1285" s="137"/>
      <c r="L1285" s="137"/>
      <c r="M1285" s="137"/>
      <c r="N1285" s="137"/>
      <c r="O1285" s="137"/>
      <c r="P1285" s="100">
        <v>4.82</v>
      </c>
      <c r="Q1285" s="101"/>
      <c r="R1285" s="101"/>
      <c r="S1285" s="101"/>
      <c r="T1285" s="101"/>
      <c r="U1285" s="101"/>
    </row>
    <row r="1286" spans="1:21" s="1" customFormat="1" ht="28.5" hidden="1" customHeight="1" x14ac:dyDescent="0.25">
      <c r="A1286" s="134" t="s">
        <v>748</v>
      </c>
      <c r="B1286" s="135"/>
      <c r="C1286" s="103" t="s">
        <v>1542</v>
      </c>
      <c r="D1286" s="104"/>
      <c r="E1286" s="104"/>
      <c r="F1286" s="11" t="s">
        <v>1813</v>
      </c>
      <c r="G1286" s="143">
        <v>4.75</v>
      </c>
      <c r="H1286" s="137"/>
      <c r="I1286" s="8">
        <v>4.75</v>
      </c>
      <c r="J1286" s="143">
        <v>7.0000000000000007E-2</v>
      </c>
      <c r="K1286" s="137"/>
      <c r="L1286" s="137"/>
      <c r="M1286" s="137"/>
      <c r="N1286" s="137"/>
      <c r="O1286" s="137"/>
      <c r="P1286" s="100">
        <v>4.82</v>
      </c>
      <c r="Q1286" s="101"/>
      <c r="R1286" s="101"/>
      <c r="S1286" s="101"/>
      <c r="T1286" s="101"/>
      <c r="U1286" s="101"/>
    </row>
    <row r="1287" spans="1:21" s="1" customFormat="1" ht="51.75" hidden="1" customHeight="1" x14ac:dyDescent="0.25">
      <c r="A1287" s="134" t="s">
        <v>616</v>
      </c>
      <c r="B1287" s="135"/>
      <c r="C1287" s="103" t="s">
        <v>1543</v>
      </c>
      <c r="D1287" s="104"/>
      <c r="E1287" s="104"/>
      <c r="F1287" s="11" t="s">
        <v>1832</v>
      </c>
      <c r="G1287" s="143">
        <v>3.64</v>
      </c>
      <c r="H1287" s="137"/>
      <c r="I1287" s="8">
        <v>3.64</v>
      </c>
      <c r="J1287" s="137"/>
      <c r="K1287" s="137"/>
      <c r="L1287" s="137"/>
      <c r="M1287" s="137"/>
      <c r="N1287" s="137"/>
      <c r="O1287" s="137"/>
      <c r="P1287" s="100">
        <v>3.64</v>
      </c>
      <c r="Q1287" s="101"/>
      <c r="R1287" s="101"/>
      <c r="S1287" s="101"/>
      <c r="T1287" s="101"/>
      <c r="U1287" s="101"/>
    </row>
    <row r="1288" spans="1:21" s="1" customFormat="1" ht="26.25" hidden="1" customHeight="1" x14ac:dyDescent="0.25">
      <c r="A1288" s="134" t="s">
        <v>617</v>
      </c>
      <c r="B1288" s="135"/>
      <c r="C1288" s="163" t="s">
        <v>1544</v>
      </c>
      <c r="D1288" s="164"/>
      <c r="E1288" s="164"/>
      <c r="F1288" s="9"/>
      <c r="G1288" s="137"/>
      <c r="H1288" s="137"/>
      <c r="I1288" s="10"/>
      <c r="J1288" s="137"/>
      <c r="K1288" s="137"/>
      <c r="L1288" s="137"/>
      <c r="M1288" s="137"/>
      <c r="N1288" s="137"/>
      <c r="O1288" s="137"/>
      <c r="P1288" s="101"/>
      <c r="Q1288" s="101"/>
      <c r="R1288" s="101"/>
      <c r="S1288" s="101"/>
      <c r="T1288" s="101"/>
      <c r="U1288" s="101"/>
    </row>
    <row r="1289" spans="1:21" s="1" customFormat="1" ht="26.25" hidden="1" customHeight="1" x14ac:dyDescent="0.25">
      <c r="A1289" s="134" t="s">
        <v>749</v>
      </c>
      <c r="B1289" s="135"/>
      <c r="C1289" s="103" t="s">
        <v>1545</v>
      </c>
      <c r="D1289" s="104"/>
      <c r="E1289" s="104"/>
      <c r="F1289" s="11" t="s">
        <v>1842</v>
      </c>
      <c r="G1289" s="137"/>
      <c r="H1289" s="137"/>
      <c r="I1289" s="10"/>
      <c r="J1289" s="143">
        <v>3.31</v>
      </c>
      <c r="K1289" s="137"/>
      <c r="L1289" s="137"/>
      <c r="M1289" s="137"/>
      <c r="N1289" s="137"/>
      <c r="O1289" s="137"/>
      <c r="P1289" s="100">
        <v>3.31</v>
      </c>
      <c r="Q1289" s="101"/>
      <c r="R1289" s="101"/>
      <c r="S1289" s="101"/>
      <c r="T1289" s="101"/>
      <c r="U1289" s="101"/>
    </row>
    <row r="1290" spans="1:21" s="1" customFormat="1" ht="18.75" hidden="1" customHeight="1" x14ac:dyDescent="0.25">
      <c r="A1290" s="134" t="s">
        <v>750</v>
      </c>
      <c r="B1290" s="135"/>
      <c r="C1290" s="103" t="s">
        <v>1546</v>
      </c>
      <c r="D1290" s="104"/>
      <c r="E1290" s="104"/>
      <c r="F1290" s="11" t="s">
        <v>1842</v>
      </c>
      <c r="G1290" s="137"/>
      <c r="H1290" s="137"/>
      <c r="I1290" s="10"/>
      <c r="J1290" s="143">
        <v>1.24</v>
      </c>
      <c r="K1290" s="137"/>
      <c r="L1290" s="137"/>
      <c r="M1290" s="137"/>
      <c r="N1290" s="137"/>
      <c r="O1290" s="137"/>
      <c r="P1290" s="100">
        <v>1.24</v>
      </c>
      <c r="Q1290" s="101"/>
      <c r="R1290" s="101"/>
      <c r="S1290" s="101"/>
      <c r="T1290" s="101"/>
      <c r="U1290" s="101"/>
    </row>
    <row r="1291" spans="1:21" s="1" customFormat="1" ht="15.75" hidden="1" customHeight="1" x14ac:dyDescent="0.25">
      <c r="A1291" s="186" t="s">
        <v>751</v>
      </c>
      <c r="B1291" s="187"/>
      <c r="C1291" s="187"/>
      <c r="D1291" s="187"/>
      <c r="E1291" s="187"/>
      <c r="F1291" s="187"/>
      <c r="G1291" s="187"/>
      <c r="H1291" s="187"/>
      <c r="I1291" s="187"/>
      <c r="J1291" s="187"/>
      <c r="K1291" s="187"/>
      <c r="L1291" s="187"/>
      <c r="M1291" s="187"/>
      <c r="N1291" s="187"/>
      <c r="O1291" s="187"/>
      <c r="P1291" s="187"/>
      <c r="Q1291" s="187"/>
      <c r="R1291" s="187"/>
      <c r="S1291" s="187"/>
      <c r="T1291" s="187"/>
      <c r="U1291" s="187"/>
    </row>
    <row r="1292" spans="1:21" s="1" customFormat="1" ht="25.5" hidden="1" customHeight="1" x14ac:dyDescent="0.25">
      <c r="A1292" s="165">
        <v>1</v>
      </c>
      <c r="B1292" s="166"/>
      <c r="C1292" s="129" t="s">
        <v>1547</v>
      </c>
      <c r="D1292" s="130"/>
      <c r="E1292" s="130"/>
      <c r="F1292" s="4"/>
      <c r="G1292" s="136"/>
      <c r="H1292" s="136"/>
      <c r="I1292" s="5"/>
      <c r="J1292" s="136"/>
      <c r="K1292" s="136"/>
      <c r="L1292" s="136"/>
      <c r="M1292" s="136"/>
      <c r="N1292" s="136"/>
      <c r="O1292" s="136"/>
      <c r="P1292" s="126"/>
      <c r="Q1292" s="126"/>
      <c r="R1292" s="126"/>
      <c r="S1292" s="126"/>
      <c r="T1292" s="126"/>
      <c r="U1292" s="126"/>
    </row>
    <row r="1293" spans="1:21" s="1" customFormat="1" ht="42" hidden="1" customHeight="1" x14ac:dyDescent="0.25">
      <c r="A1293" s="134" t="s">
        <v>53</v>
      </c>
      <c r="B1293" s="135"/>
      <c r="C1293" s="103" t="s">
        <v>1548</v>
      </c>
      <c r="D1293" s="104"/>
      <c r="E1293" s="104"/>
      <c r="F1293" s="11" t="s">
        <v>1813</v>
      </c>
      <c r="G1293" s="143">
        <v>7.54</v>
      </c>
      <c r="H1293" s="137"/>
      <c r="I1293" s="8">
        <v>9.0500000000000007</v>
      </c>
      <c r="J1293" s="143">
        <v>0.04</v>
      </c>
      <c r="K1293" s="137"/>
      <c r="L1293" s="137"/>
      <c r="M1293" s="137"/>
      <c r="N1293" s="137"/>
      <c r="O1293" s="137"/>
      <c r="P1293" s="100">
        <v>9.09</v>
      </c>
      <c r="Q1293" s="101"/>
      <c r="R1293" s="101"/>
      <c r="S1293" s="101"/>
      <c r="T1293" s="101"/>
      <c r="U1293" s="101"/>
    </row>
    <row r="1294" spans="1:21" s="1" customFormat="1" ht="42" hidden="1" customHeight="1" x14ac:dyDescent="0.25">
      <c r="A1294" s="134" t="s">
        <v>54</v>
      </c>
      <c r="B1294" s="135"/>
      <c r="C1294" s="103" t="s">
        <v>1549</v>
      </c>
      <c r="D1294" s="104"/>
      <c r="E1294" s="104"/>
      <c r="F1294" s="11" t="s">
        <v>1813</v>
      </c>
      <c r="G1294" s="143">
        <v>1.36</v>
      </c>
      <c r="H1294" s="137"/>
      <c r="I1294" s="8">
        <v>1.63</v>
      </c>
      <c r="J1294" s="143">
        <v>0.01</v>
      </c>
      <c r="K1294" s="137"/>
      <c r="L1294" s="137"/>
      <c r="M1294" s="137"/>
      <c r="N1294" s="137"/>
      <c r="O1294" s="137"/>
      <c r="P1294" s="100">
        <v>1.64</v>
      </c>
      <c r="Q1294" s="101"/>
      <c r="R1294" s="101"/>
      <c r="S1294" s="101"/>
      <c r="T1294" s="101"/>
      <c r="U1294" s="101"/>
    </row>
    <row r="1295" spans="1:21" s="1" customFormat="1" ht="73.5" hidden="1" customHeight="1" x14ac:dyDescent="0.25">
      <c r="A1295" s="134" t="s">
        <v>55</v>
      </c>
      <c r="B1295" s="135"/>
      <c r="C1295" s="103" t="s">
        <v>1550</v>
      </c>
      <c r="D1295" s="104"/>
      <c r="E1295" s="104"/>
      <c r="F1295" s="11" t="s">
        <v>1813</v>
      </c>
      <c r="G1295" s="143">
        <v>16.170000000000002</v>
      </c>
      <c r="H1295" s="137"/>
      <c r="I1295" s="8">
        <v>19.399999999999999</v>
      </c>
      <c r="J1295" s="143">
        <v>0.05</v>
      </c>
      <c r="K1295" s="137"/>
      <c r="L1295" s="137"/>
      <c r="M1295" s="137"/>
      <c r="N1295" s="137"/>
      <c r="O1295" s="137"/>
      <c r="P1295" s="100">
        <v>19.45</v>
      </c>
      <c r="Q1295" s="101"/>
      <c r="R1295" s="101"/>
      <c r="S1295" s="101"/>
      <c r="T1295" s="101"/>
      <c r="U1295" s="101"/>
    </row>
    <row r="1296" spans="1:21" s="1" customFormat="1" ht="26.25" hidden="1" customHeight="1" x14ac:dyDescent="0.25">
      <c r="A1296" s="165">
        <v>2</v>
      </c>
      <c r="B1296" s="166"/>
      <c r="C1296" s="129" t="s">
        <v>1551</v>
      </c>
      <c r="D1296" s="130"/>
      <c r="E1296" s="130"/>
      <c r="F1296" s="4"/>
      <c r="G1296" s="136"/>
      <c r="H1296" s="136"/>
      <c r="I1296" s="5"/>
      <c r="J1296" s="136"/>
      <c r="K1296" s="136"/>
      <c r="L1296" s="136"/>
      <c r="M1296" s="136"/>
      <c r="N1296" s="136"/>
      <c r="O1296" s="136"/>
      <c r="P1296" s="126"/>
      <c r="Q1296" s="126"/>
      <c r="R1296" s="126"/>
      <c r="S1296" s="126"/>
      <c r="T1296" s="126"/>
      <c r="U1296" s="126"/>
    </row>
    <row r="1297" spans="1:21" s="1" customFormat="1" ht="52.5" hidden="1" customHeight="1" x14ac:dyDescent="0.25">
      <c r="A1297" s="134" t="s">
        <v>61</v>
      </c>
      <c r="B1297" s="135"/>
      <c r="C1297" s="103" t="s">
        <v>1552</v>
      </c>
      <c r="D1297" s="104"/>
      <c r="E1297" s="104"/>
      <c r="F1297" s="11" t="s">
        <v>1813</v>
      </c>
      <c r="G1297" s="143">
        <v>7.69</v>
      </c>
      <c r="H1297" s="137"/>
      <c r="I1297" s="8">
        <v>9.23</v>
      </c>
      <c r="J1297" s="143">
        <v>0.01</v>
      </c>
      <c r="K1297" s="137"/>
      <c r="L1297" s="137"/>
      <c r="M1297" s="137"/>
      <c r="N1297" s="137"/>
      <c r="O1297" s="137"/>
      <c r="P1297" s="100">
        <v>9.24</v>
      </c>
      <c r="Q1297" s="101"/>
      <c r="R1297" s="101"/>
      <c r="S1297" s="101"/>
      <c r="T1297" s="101"/>
      <c r="U1297" s="101"/>
    </row>
    <row r="1298" spans="1:21" s="1" customFormat="1" ht="63" hidden="1" customHeight="1" x14ac:dyDescent="0.25">
      <c r="A1298" s="134" t="s">
        <v>62</v>
      </c>
      <c r="B1298" s="135"/>
      <c r="C1298" s="103" t="s">
        <v>1553</v>
      </c>
      <c r="D1298" s="104"/>
      <c r="E1298" s="104"/>
      <c r="F1298" s="11" t="s">
        <v>1844</v>
      </c>
      <c r="G1298" s="143">
        <v>8.52</v>
      </c>
      <c r="H1298" s="137"/>
      <c r="I1298" s="8">
        <v>10.220000000000001</v>
      </c>
      <c r="J1298" s="137"/>
      <c r="K1298" s="137"/>
      <c r="L1298" s="137"/>
      <c r="M1298" s="137"/>
      <c r="N1298" s="137"/>
      <c r="O1298" s="137"/>
      <c r="P1298" s="100">
        <v>10.220000000000001</v>
      </c>
      <c r="Q1298" s="101"/>
      <c r="R1298" s="101"/>
      <c r="S1298" s="101"/>
      <c r="T1298" s="101"/>
      <c r="U1298" s="101"/>
    </row>
    <row r="1299" spans="1:21" s="1" customFormat="1" ht="12" hidden="1" customHeight="1" x14ac:dyDescent="0.25">
      <c r="A1299" s="186" t="s">
        <v>752</v>
      </c>
      <c r="B1299" s="187"/>
      <c r="C1299" s="187"/>
      <c r="D1299" s="187"/>
      <c r="E1299" s="187"/>
      <c r="F1299" s="187"/>
      <c r="G1299" s="187"/>
      <c r="H1299" s="187"/>
      <c r="I1299" s="187"/>
      <c r="J1299" s="187"/>
      <c r="K1299" s="187"/>
      <c r="L1299" s="187"/>
      <c r="M1299" s="187"/>
      <c r="N1299" s="187"/>
      <c r="O1299" s="187"/>
      <c r="P1299" s="187"/>
      <c r="Q1299" s="187"/>
      <c r="R1299" s="187"/>
      <c r="S1299" s="187"/>
      <c r="T1299" s="187"/>
      <c r="U1299" s="187"/>
    </row>
    <row r="1300" spans="1:21" s="1" customFormat="1" ht="52.5" hidden="1" customHeight="1" x14ac:dyDescent="0.25">
      <c r="A1300" s="165">
        <v>1</v>
      </c>
      <c r="B1300" s="166"/>
      <c r="C1300" s="163" t="s">
        <v>1554</v>
      </c>
      <c r="D1300" s="164"/>
      <c r="E1300" s="164"/>
      <c r="F1300" s="7" t="s">
        <v>1824</v>
      </c>
      <c r="G1300" s="143">
        <v>6.6</v>
      </c>
      <c r="H1300" s="137"/>
      <c r="I1300" s="8">
        <v>7.92</v>
      </c>
      <c r="J1300" s="137"/>
      <c r="K1300" s="137"/>
      <c r="L1300" s="137"/>
      <c r="M1300" s="137"/>
      <c r="N1300" s="137"/>
      <c r="O1300" s="137"/>
      <c r="P1300" s="100">
        <v>7.92</v>
      </c>
      <c r="Q1300" s="101"/>
      <c r="R1300" s="101"/>
      <c r="S1300" s="101"/>
      <c r="T1300" s="101"/>
      <c r="U1300" s="101"/>
    </row>
    <row r="1301" spans="1:21" s="1" customFormat="1" ht="14.25" hidden="1" customHeight="1" x14ac:dyDescent="0.25">
      <c r="A1301" s="186" t="s">
        <v>753</v>
      </c>
      <c r="B1301" s="187"/>
      <c r="C1301" s="187"/>
      <c r="D1301" s="187"/>
      <c r="E1301" s="187"/>
      <c r="F1301" s="187"/>
      <c r="G1301" s="187"/>
      <c r="H1301" s="187"/>
      <c r="I1301" s="187"/>
      <c r="J1301" s="187"/>
      <c r="K1301" s="187"/>
      <c r="L1301" s="187"/>
      <c r="M1301" s="187"/>
      <c r="N1301" s="187"/>
      <c r="O1301" s="187"/>
      <c r="P1301" s="187"/>
      <c r="Q1301" s="187"/>
      <c r="R1301" s="187"/>
      <c r="S1301" s="187"/>
      <c r="T1301" s="187"/>
      <c r="U1301" s="187"/>
    </row>
    <row r="1302" spans="1:21" s="1" customFormat="1" ht="26.25" hidden="1" customHeight="1" x14ac:dyDescent="0.25">
      <c r="A1302" s="165">
        <v>1</v>
      </c>
      <c r="B1302" s="166"/>
      <c r="C1302" s="129" t="s">
        <v>1555</v>
      </c>
      <c r="D1302" s="130"/>
      <c r="E1302" s="130"/>
      <c r="F1302" s="4"/>
      <c r="G1302" s="136"/>
      <c r="H1302" s="136"/>
      <c r="I1302" s="5"/>
      <c r="J1302" s="136"/>
      <c r="K1302" s="136"/>
      <c r="L1302" s="136"/>
      <c r="M1302" s="136"/>
      <c r="N1302" s="136"/>
      <c r="O1302" s="136"/>
      <c r="P1302" s="126"/>
      <c r="Q1302" s="126"/>
      <c r="R1302" s="126"/>
      <c r="S1302" s="126"/>
      <c r="T1302" s="126"/>
      <c r="U1302" s="126"/>
    </row>
    <row r="1303" spans="1:21" s="1" customFormat="1" ht="39" hidden="1" customHeight="1" x14ac:dyDescent="0.25">
      <c r="A1303" s="134" t="s">
        <v>53</v>
      </c>
      <c r="B1303" s="135"/>
      <c r="C1303" s="103" t="s">
        <v>1556</v>
      </c>
      <c r="D1303" s="104"/>
      <c r="E1303" s="104"/>
      <c r="F1303" s="11" t="s">
        <v>1813</v>
      </c>
      <c r="G1303" s="143">
        <v>4.3899999999999997</v>
      </c>
      <c r="H1303" s="137"/>
      <c r="I1303" s="8">
        <v>4.3899999999999997</v>
      </c>
      <c r="J1303" s="143">
        <v>0.13</v>
      </c>
      <c r="K1303" s="137"/>
      <c r="L1303" s="137"/>
      <c r="M1303" s="137"/>
      <c r="N1303" s="137"/>
      <c r="O1303" s="137"/>
      <c r="P1303" s="100">
        <v>4.5199999999999996</v>
      </c>
      <c r="Q1303" s="101"/>
      <c r="R1303" s="101"/>
      <c r="S1303" s="101"/>
      <c r="T1303" s="101"/>
      <c r="U1303" s="101"/>
    </row>
    <row r="1304" spans="1:21" s="1" customFormat="1" ht="41.25" hidden="1" customHeight="1" x14ac:dyDescent="0.25">
      <c r="A1304" s="134" t="s">
        <v>54</v>
      </c>
      <c r="B1304" s="135"/>
      <c r="C1304" s="103" t="s">
        <v>1557</v>
      </c>
      <c r="D1304" s="104"/>
      <c r="E1304" s="104"/>
      <c r="F1304" s="11" t="s">
        <v>1813</v>
      </c>
      <c r="G1304" s="143">
        <v>3.6</v>
      </c>
      <c r="H1304" s="137"/>
      <c r="I1304" s="8">
        <v>3.6</v>
      </c>
      <c r="J1304" s="143">
        <v>0.13</v>
      </c>
      <c r="K1304" s="137"/>
      <c r="L1304" s="137"/>
      <c r="M1304" s="137"/>
      <c r="N1304" s="137"/>
      <c r="O1304" s="137"/>
      <c r="P1304" s="100">
        <v>3.73</v>
      </c>
      <c r="Q1304" s="101"/>
      <c r="R1304" s="101"/>
      <c r="S1304" s="101"/>
      <c r="T1304" s="101"/>
      <c r="U1304" s="101"/>
    </row>
    <row r="1305" spans="1:21" s="1" customFormat="1" ht="41.25" hidden="1" customHeight="1" x14ac:dyDescent="0.25">
      <c r="A1305" s="134" t="s">
        <v>55</v>
      </c>
      <c r="B1305" s="135"/>
      <c r="C1305" s="103" t="s">
        <v>1558</v>
      </c>
      <c r="D1305" s="104"/>
      <c r="E1305" s="104"/>
      <c r="F1305" s="11" t="s">
        <v>1813</v>
      </c>
      <c r="G1305" s="143">
        <v>7.31</v>
      </c>
      <c r="H1305" s="137"/>
      <c r="I1305" s="8">
        <v>7.31</v>
      </c>
      <c r="J1305" s="143">
        <v>0.13</v>
      </c>
      <c r="K1305" s="137"/>
      <c r="L1305" s="137"/>
      <c r="M1305" s="137"/>
      <c r="N1305" s="137"/>
      <c r="O1305" s="137"/>
      <c r="P1305" s="100">
        <v>7.44</v>
      </c>
      <c r="Q1305" s="101"/>
      <c r="R1305" s="101"/>
      <c r="S1305" s="101"/>
      <c r="T1305" s="101"/>
      <c r="U1305" s="101"/>
    </row>
    <row r="1306" spans="1:21" s="1" customFormat="1" ht="43.5" hidden="1" customHeight="1" x14ac:dyDescent="0.25">
      <c r="A1306" s="134" t="s">
        <v>56</v>
      </c>
      <c r="B1306" s="135"/>
      <c r="C1306" s="103" t="s">
        <v>1559</v>
      </c>
      <c r="D1306" s="104"/>
      <c r="E1306" s="104"/>
      <c r="F1306" s="11" t="s">
        <v>1813</v>
      </c>
      <c r="G1306" s="143">
        <v>5.99</v>
      </c>
      <c r="H1306" s="137"/>
      <c r="I1306" s="8">
        <v>5.99</v>
      </c>
      <c r="J1306" s="143">
        <v>0.13</v>
      </c>
      <c r="K1306" s="137"/>
      <c r="L1306" s="137"/>
      <c r="M1306" s="137"/>
      <c r="N1306" s="137"/>
      <c r="O1306" s="137"/>
      <c r="P1306" s="100">
        <v>6.12</v>
      </c>
      <c r="Q1306" s="101"/>
      <c r="R1306" s="101"/>
      <c r="S1306" s="101"/>
      <c r="T1306" s="101"/>
      <c r="U1306" s="101"/>
    </row>
    <row r="1307" spans="1:21" s="1" customFormat="1" ht="29.25" hidden="1" customHeight="1" x14ac:dyDescent="0.25">
      <c r="A1307" s="134" t="s">
        <v>57</v>
      </c>
      <c r="B1307" s="135"/>
      <c r="C1307" s="103" t="s">
        <v>1560</v>
      </c>
      <c r="D1307" s="104"/>
      <c r="E1307" s="104"/>
      <c r="F1307" s="11" t="s">
        <v>1813</v>
      </c>
      <c r="G1307" s="143">
        <v>4.3899999999999997</v>
      </c>
      <c r="H1307" s="137"/>
      <c r="I1307" s="8">
        <v>4.3899999999999997</v>
      </c>
      <c r="J1307" s="143">
        <v>0.13</v>
      </c>
      <c r="K1307" s="137"/>
      <c r="L1307" s="137"/>
      <c r="M1307" s="137"/>
      <c r="N1307" s="137"/>
      <c r="O1307" s="137"/>
      <c r="P1307" s="100">
        <v>4.5199999999999996</v>
      </c>
      <c r="Q1307" s="101"/>
      <c r="R1307" s="101"/>
      <c r="S1307" s="101"/>
      <c r="T1307" s="101"/>
      <c r="U1307" s="101"/>
    </row>
    <row r="1308" spans="1:21" s="1" customFormat="1" ht="28.5" hidden="1" customHeight="1" x14ac:dyDescent="0.25">
      <c r="A1308" s="134" t="s">
        <v>58</v>
      </c>
      <c r="B1308" s="135"/>
      <c r="C1308" s="103" t="s">
        <v>1561</v>
      </c>
      <c r="D1308" s="104"/>
      <c r="E1308" s="104"/>
      <c r="F1308" s="11" t="s">
        <v>1813</v>
      </c>
      <c r="G1308" s="143">
        <v>3.6</v>
      </c>
      <c r="H1308" s="137"/>
      <c r="I1308" s="8">
        <v>3.6</v>
      </c>
      <c r="J1308" s="143">
        <v>0.13</v>
      </c>
      <c r="K1308" s="137"/>
      <c r="L1308" s="137"/>
      <c r="M1308" s="137"/>
      <c r="N1308" s="137"/>
      <c r="O1308" s="137"/>
      <c r="P1308" s="100">
        <v>3.73</v>
      </c>
      <c r="Q1308" s="101"/>
      <c r="R1308" s="101"/>
      <c r="S1308" s="101"/>
      <c r="T1308" s="101"/>
      <c r="U1308" s="101"/>
    </row>
    <row r="1309" spans="1:21" s="1" customFormat="1" ht="39" hidden="1" customHeight="1" x14ac:dyDescent="0.25">
      <c r="A1309" s="134" t="s">
        <v>59</v>
      </c>
      <c r="B1309" s="135"/>
      <c r="C1309" s="103" t="s">
        <v>1562</v>
      </c>
      <c r="D1309" s="104"/>
      <c r="E1309" s="104"/>
      <c r="F1309" s="11" t="s">
        <v>1813</v>
      </c>
      <c r="G1309" s="143">
        <v>5.84</v>
      </c>
      <c r="H1309" s="137"/>
      <c r="I1309" s="8">
        <v>5.84</v>
      </c>
      <c r="J1309" s="143">
        <v>0.13</v>
      </c>
      <c r="K1309" s="137"/>
      <c r="L1309" s="137"/>
      <c r="M1309" s="137"/>
      <c r="N1309" s="137"/>
      <c r="O1309" s="137"/>
      <c r="P1309" s="100">
        <v>5.97</v>
      </c>
      <c r="Q1309" s="101"/>
      <c r="R1309" s="101"/>
      <c r="S1309" s="101"/>
      <c r="T1309" s="101"/>
      <c r="U1309" s="101"/>
    </row>
    <row r="1310" spans="1:21" s="1" customFormat="1" ht="38.25" hidden="1" customHeight="1" x14ac:dyDescent="0.25">
      <c r="A1310" s="134" t="s">
        <v>60</v>
      </c>
      <c r="B1310" s="135"/>
      <c r="C1310" s="103" t="s">
        <v>1563</v>
      </c>
      <c r="D1310" s="104"/>
      <c r="E1310" s="104"/>
      <c r="F1310" s="11" t="s">
        <v>1813</v>
      </c>
      <c r="G1310" s="143">
        <v>4.79</v>
      </c>
      <c r="H1310" s="137"/>
      <c r="I1310" s="8">
        <v>4.79</v>
      </c>
      <c r="J1310" s="143">
        <v>0.13</v>
      </c>
      <c r="K1310" s="137"/>
      <c r="L1310" s="137"/>
      <c r="M1310" s="137"/>
      <c r="N1310" s="137"/>
      <c r="O1310" s="137"/>
      <c r="P1310" s="100">
        <v>4.92</v>
      </c>
      <c r="Q1310" s="101"/>
      <c r="R1310" s="101"/>
      <c r="S1310" s="101"/>
      <c r="T1310" s="101"/>
      <c r="U1310" s="101"/>
    </row>
    <row r="1311" spans="1:21" s="1" customFormat="1" ht="25.5" hidden="1" customHeight="1" x14ac:dyDescent="0.25">
      <c r="A1311" s="165">
        <v>2</v>
      </c>
      <c r="B1311" s="166"/>
      <c r="C1311" s="129" t="s">
        <v>1564</v>
      </c>
      <c r="D1311" s="130"/>
      <c r="E1311" s="130"/>
      <c r="F1311" s="4"/>
      <c r="G1311" s="136"/>
      <c r="H1311" s="136"/>
      <c r="I1311" s="5"/>
      <c r="J1311" s="136"/>
      <c r="K1311" s="136"/>
      <c r="L1311" s="136"/>
      <c r="M1311" s="136"/>
      <c r="N1311" s="136"/>
      <c r="O1311" s="136"/>
      <c r="P1311" s="126"/>
      <c r="Q1311" s="126"/>
      <c r="R1311" s="126"/>
      <c r="S1311" s="126"/>
      <c r="T1311" s="126"/>
      <c r="U1311" s="126"/>
    </row>
    <row r="1312" spans="1:21" s="1" customFormat="1" ht="27.75" hidden="1" customHeight="1" x14ac:dyDescent="0.25">
      <c r="A1312" s="134" t="s">
        <v>61</v>
      </c>
      <c r="B1312" s="135"/>
      <c r="C1312" s="103" t="s">
        <v>1885</v>
      </c>
      <c r="D1312" s="104"/>
      <c r="E1312" s="104"/>
      <c r="F1312" s="11" t="s">
        <v>1813</v>
      </c>
      <c r="G1312" s="143">
        <v>5.84</v>
      </c>
      <c r="H1312" s="137"/>
      <c r="I1312" s="8">
        <v>5.84</v>
      </c>
      <c r="J1312" s="143">
        <v>0.13</v>
      </c>
      <c r="K1312" s="137"/>
      <c r="L1312" s="137"/>
      <c r="M1312" s="137"/>
      <c r="N1312" s="137"/>
      <c r="O1312" s="137"/>
      <c r="P1312" s="100">
        <v>5.97</v>
      </c>
      <c r="Q1312" s="101"/>
      <c r="R1312" s="101"/>
      <c r="S1312" s="101"/>
      <c r="T1312" s="101"/>
      <c r="U1312" s="101"/>
    </row>
    <row r="1313" spans="1:21" s="1" customFormat="1" ht="27" hidden="1" customHeight="1" x14ac:dyDescent="0.25">
      <c r="A1313" s="134" t="s">
        <v>62</v>
      </c>
      <c r="B1313" s="135"/>
      <c r="C1313" s="103" t="s">
        <v>1565</v>
      </c>
      <c r="D1313" s="104"/>
      <c r="E1313" s="104"/>
      <c r="F1313" s="11" t="s">
        <v>1813</v>
      </c>
      <c r="G1313" s="143">
        <v>4.79</v>
      </c>
      <c r="H1313" s="137"/>
      <c r="I1313" s="8">
        <v>4.79</v>
      </c>
      <c r="J1313" s="143">
        <v>0.13</v>
      </c>
      <c r="K1313" s="137"/>
      <c r="L1313" s="137"/>
      <c r="M1313" s="137"/>
      <c r="N1313" s="137"/>
      <c r="O1313" s="137"/>
      <c r="P1313" s="100">
        <v>4.92</v>
      </c>
      <c r="Q1313" s="101"/>
      <c r="R1313" s="101"/>
      <c r="S1313" s="101"/>
      <c r="T1313" s="101"/>
      <c r="U1313" s="101"/>
    </row>
    <row r="1314" spans="1:21" s="1" customFormat="1" ht="30.75" hidden="1" customHeight="1" x14ac:dyDescent="0.25">
      <c r="A1314" s="134" t="s">
        <v>63</v>
      </c>
      <c r="B1314" s="135"/>
      <c r="C1314" s="103" t="s">
        <v>1566</v>
      </c>
      <c r="D1314" s="104"/>
      <c r="E1314" s="104"/>
      <c r="F1314" s="11" t="s">
        <v>1813</v>
      </c>
      <c r="G1314" s="143">
        <v>2.93</v>
      </c>
      <c r="H1314" s="137"/>
      <c r="I1314" s="8">
        <v>2.93</v>
      </c>
      <c r="J1314" s="143">
        <v>0.13</v>
      </c>
      <c r="K1314" s="137"/>
      <c r="L1314" s="137"/>
      <c r="M1314" s="137"/>
      <c r="N1314" s="137"/>
      <c r="O1314" s="137"/>
      <c r="P1314" s="100">
        <v>3.06</v>
      </c>
      <c r="Q1314" s="101"/>
      <c r="R1314" s="101"/>
      <c r="S1314" s="101"/>
      <c r="T1314" s="101"/>
      <c r="U1314" s="101"/>
    </row>
    <row r="1315" spans="1:21" s="1" customFormat="1" ht="29.25" hidden="1" customHeight="1" x14ac:dyDescent="0.25">
      <c r="A1315" s="134" t="s">
        <v>64</v>
      </c>
      <c r="B1315" s="135"/>
      <c r="C1315" s="103" t="s">
        <v>1567</v>
      </c>
      <c r="D1315" s="104"/>
      <c r="E1315" s="104"/>
      <c r="F1315" s="11" t="s">
        <v>1813</v>
      </c>
      <c r="G1315" s="143">
        <v>2.4</v>
      </c>
      <c r="H1315" s="137"/>
      <c r="I1315" s="8">
        <v>2.4</v>
      </c>
      <c r="J1315" s="143">
        <v>0.13</v>
      </c>
      <c r="K1315" s="137"/>
      <c r="L1315" s="137"/>
      <c r="M1315" s="137"/>
      <c r="N1315" s="137"/>
      <c r="O1315" s="137"/>
      <c r="P1315" s="100">
        <v>2.5299999999999998</v>
      </c>
      <c r="Q1315" s="101"/>
      <c r="R1315" s="101"/>
      <c r="S1315" s="101"/>
      <c r="T1315" s="101"/>
      <c r="U1315" s="101"/>
    </row>
    <row r="1316" spans="1:21" s="1" customFormat="1" ht="42" hidden="1" customHeight="1" x14ac:dyDescent="0.25">
      <c r="A1316" s="134" t="s">
        <v>65</v>
      </c>
      <c r="B1316" s="135"/>
      <c r="C1316" s="103" t="s">
        <v>1568</v>
      </c>
      <c r="D1316" s="104"/>
      <c r="E1316" s="104"/>
      <c r="F1316" s="11" t="s">
        <v>1813</v>
      </c>
      <c r="G1316" s="143">
        <v>4.3899999999999997</v>
      </c>
      <c r="H1316" s="137"/>
      <c r="I1316" s="8">
        <v>4.3899999999999997</v>
      </c>
      <c r="J1316" s="143">
        <v>0.25</v>
      </c>
      <c r="K1316" s="137"/>
      <c r="L1316" s="137"/>
      <c r="M1316" s="137"/>
      <c r="N1316" s="137"/>
      <c r="O1316" s="137"/>
      <c r="P1316" s="100">
        <v>4.6399999999999997</v>
      </c>
      <c r="Q1316" s="101"/>
      <c r="R1316" s="101"/>
      <c r="S1316" s="101"/>
      <c r="T1316" s="101"/>
      <c r="U1316" s="101"/>
    </row>
    <row r="1317" spans="1:21" s="1" customFormat="1" ht="40.5" hidden="1" customHeight="1" x14ac:dyDescent="0.25">
      <c r="A1317" s="134" t="s">
        <v>66</v>
      </c>
      <c r="B1317" s="135"/>
      <c r="C1317" s="103" t="s">
        <v>1569</v>
      </c>
      <c r="D1317" s="104"/>
      <c r="E1317" s="104"/>
      <c r="F1317" s="11" t="s">
        <v>1813</v>
      </c>
      <c r="G1317" s="143">
        <v>3.6</v>
      </c>
      <c r="H1317" s="137"/>
      <c r="I1317" s="8">
        <v>3.6</v>
      </c>
      <c r="J1317" s="143">
        <v>0.25</v>
      </c>
      <c r="K1317" s="137"/>
      <c r="L1317" s="137"/>
      <c r="M1317" s="137"/>
      <c r="N1317" s="137"/>
      <c r="O1317" s="137"/>
      <c r="P1317" s="100">
        <v>3.85</v>
      </c>
      <c r="Q1317" s="101"/>
      <c r="R1317" s="101"/>
      <c r="S1317" s="101"/>
      <c r="T1317" s="101"/>
      <c r="U1317" s="101"/>
    </row>
    <row r="1318" spans="1:21" s="1" customFormat="1" ht="39" hidden="1" customHeight="1" x14ac:dyDescent="0.25">
      <c r="A1318" s="134" t="s">
        <v>67</v>
      </c>
      <c r="B1318" s="135"/>
      <c r="C1318" s="103" t="s">
        <v>1570</v>
      </c>
      <c r="D1318" s="104"/>
      <c r="E1318" s="104"/>
      <c r="F1318" s="11" t="s">
        <v>1813</v>
      </c>
      <c r="G1318" s="143">
        <v>7.31</v>
      </c>
      <c r="H1318" s="137"/>
      <c r="I1318" s="8">
        <v>7.31</v>
      </c>
      <c r="J1318" s="143">
        <v>0.25</v>
      </c>
      <c r="K1318" s="137"/>
      <c r="L1318" s="137"/>
      <c r="M1318" s="137"/>
      <c r="N1318" s="137"/>
      <c r="O1318" s="137"/>
      <c r="P1318" s="100">
        <v>7.56</v>
      </c>
      <c r="Q1318" s="101"/>
      <c r="R1318" s="101"/>
      <c r="S1318" s="101"/>
      <c r="T1318" s="101"/>
      <c r="U1318" s="101"/>
    </row>
    <row r="1319" spans="1:21" s="1" customFormat="1" ht="39.75" hidden="1" customHeight="1" x14ac:dyDescent="0.25">
      <c r="A1319" s="134" t="s">
        <v>68</v>
      </c>
      <c r="B1319" s="135"/>
      <c r="C1319" s="103" t="s">
        <v>1571</v>
      </c>
      <c r="D1319" s="104"/>
      <c r="E1319" s="104"/>
      <c r="F1319" s="11" t="s">
        <v>1813</v>
      </c>
      <c r="G1319" s="143">
        <v>5.99</v>
      </c>
      <c r="H1319" s="137"/>
      <c r="I1319" s="8">
        <v>5.99</v>
      </c>
      <c r="J1319" s="143">
        <v>0.25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s="1" customFormat="1" ht="50.25" hidden="1" customHeight="1" x14ac:dyDescent="0.25">
      <c r="A1320" s="134" t="s">
        <v>69</v>
      </c>
      <c r="B1320" s="135"/>
      <c r="C1320" s="103" t="s">
        <v>1572</v>
      </c>
      <c r="D1320" s="104"/>
      <c r="E1320" s="104"/>
      <c r="F1320" s="11" t="s">
        <v>1813</v>
      </c>
      <c r="G1320" s="143">
        <v>8.77</v>
      </c>
      <c r="H1320" s="137"/>
      <c r="I1320" s="8">
        <v>8.77</v>
      </c>
      <c r="J1320" s="143">
        <v>0.25</v>
      </c>
      <c r="K1320" s="137"/>
      <c r="L1320" s="137"/>
      <c r="M1320" s="137"/>
      <c r="N1320" s="137"/>
      <c r="O1320" s="137"/>
      <c r="P1320" s="100">
        <v>9.02</v>
      </c>
      <c r="Q1320" s="101"/>
      <c r="R1320" s="101"/>
      <c r="S1320" s="101"/>
      <c r="T1320" s="101"/>
      <c r="U1320" s="101"/>
    </row>
    <row r="1321" spans="1:21" s="1" customFormat="1" ht="51.75" hidden="1" customHeight="1" x14ac:dyDescent="0.25">
      <c r="A1321" s="134" t="s">
        <v>70</v>
      </c>
      <c r="B1321" s="135"/>
      <c r="C1321" s="103" t="s">
        <v>1573</v>
      </c>
      <c r="D1321" s="104"/>
      <c r="E1321" s="104"/>
      <c r="F1321" s="11" t="s">
        <v>1813</v>
      </c>
      <c r="G1321" s="143">
        <v>7.19</v>
      </c>
      <c r="H1321" s="137"/>
      <c r="I1321" s="8">
        <v>7.19</v>
      </c>
      <c r="J1321" s="143">
        <v>0.25</v>
      </c>
      <c r="K1321" s="137"/>
      <c r="L1321" s="137"/>
      <c r="M1321" s="137"/>
      <c r="N1321" s="137"/>
      <c r="O1321" s="137"/>
      <c r="P1321" s="100">
        <v>7.44</v>
      </c>
      <c r="Q1321" s="101"/>
      <c r="R1321" s="101"/>
      <c r="S1321" s="101"/>
      <c r="T1321" s="101"/>
      <c r="U1321" s="101"/>
    </row>
    <row r="1322" spans="1:21" s="1" customFormat="1" ht="65.25" hidden="1" customHeight="1" x14ac:dyDescent="0.25">
      <c r="A1322" s="134" t="s">
        <v>625</v>
      </c>
      <c r="B1322" s="135"/>
      <c r="C1322" s="103" t="s">
        <v>1574</v>
      </c>
      <c r="D1322" s="104"/>
      <c r="E1322" s="104"/>
      <c r="F1322" s="11" t="s">
        <v>1813</v>
      </c>
      <c r="G1322" s="143">
        <v>7.31</v>
      </c>
      <c r="H1322" s="137"/>
      <c r="I1322" s="8">
        <v>7.31</v>
      </c>
      <c r="J1322" s="143">
        <v>0.13</v>
      </c>
      <c r="K1322" s="137"/>
      <c r="L1322" s="137"/>
      <c r="M1322" s="137"/>
      <c r="N1322" s="137"/>
      <c r="O1322" s="137"/>
      <c r="P1322" s="100">
        <v>7.44</v>
      </c>
      <c r="Q1322" s="101"/>
      <c r="R1322" s="101"/>
      <c r="S1322" s="101"/>
      <c r="T1322" s="101"/>
      <c r="U1322" s="101"/>
    </row>
    <row r="1323" spans="1:21" s="1" customFormat="1" ht="63" hidden="1" customHeight="1" x14ac:dyDescent="0.25">
      <c r="A1323" s="134" t="s">
        <v>626</v>
      </c>
      <c r="B1323" s="135"/>
      <c r="C1323" s="103" t="s">
        <v>1575</v>
      </c>
      <c r="D1323" s="104"/>
      <c r="E1323" s="104"/>
      <c r="F1323" s="11" t="s">
        <v>1813</v>
      </c>
      <c r="G1323" s="143">
        <v>5.99</v>
      </c>
      <c r="H1323" s="137"/>
      <c r="I1323" s="8">
        <v>5.99</v>
      </c>
      <c r="J1323" s="143">
        <v>0.13</v>
      </c>
      <c r="K1323" s="137"/>
      <c r="L1323" s="137"/>
      <c r="M1323" s="137"/>
      <c r="N1323" s="137"/>
      <c r="O1323" s="137"/>
      <c r="P1323" s="100">
        <v>6.12</v>
      </c>
      <c r="Q1323" s="101"/>
      <c r="R1323" s="101"/>
      <c r="S1323" s="101"/>
      <c r="T1323" s="101"/>
      <c r="U1323" s="101"/>
    </row>
    <row r="1324" spans="1:21" s="1" customFormat="1" ht="42" hidden="1" customHeight="1" x14ac:dyDescent="0.25">
      <c r="A1324" s="134" t="s">
        <v>754</v>
      </c>
      <c r="B1324" s="135"/>
      <c r="C1324" s="103" t="s">
        <v>1576</v>
      </c>
      <c r="D1324" s="104"/>
      <c r="E1324" s="104"/>
      <c r="F1324" s="11" t="s">
        <v>1813</v>
      </c>
      <c r="G1324" s="143">
        <v>7.31</v>
      </c>
      <c r="H1324" s="137"/>
      <c r="I1324" s="8">
        <v>7.31</v>
      </c>
      <c r="J1324" s="143">
        <v>0.13</v>
      </c>
      <c r="K1324" s="137"/>
      <c r="L1324" s="137"/>
      <c r="M1324" s="137"/>
      <c r="N1324" s="137"/>
      <c r="O1324" s="137"/>
      <c r="P1324" s="100">
        <v>7.44</v>
      </c>
      <c r="Q1324" s="101"/>
      <c r="R1324" s="101"/>
      <c r="S1324" s="101"/>
      <c r="T1324" s="101"/>
      <c r="U1324" s="101"/>
    </row>
    <row r="1325" spans="1:21" s="1" customFormat="1" ht="27" hidden="1" customHeight="1" x14ac:dyDescent="0.25">
      <c r="A1325" s="134" t="s">
        <v>755</v>
      </c>
      <c r="B1325" s="135"/>
      <c r="C1325" s="103" t="s">
        <v>1577</v>
      </c>
      <c r="D1325" s="104"/>
      <c r="E1325" s="104"/>
      <c r="F1325" s="11" t="s">
        <v>1813</v>
      </c>
      <c r="G1325" s="143">
        <v>4.3899999999999997</v>
      </c>
      <c r="H1325" s="137"/>
      <c r="I1325" s="8">
        <v>4.3899999999999997</v>
      </c>
      <c r="J1325" s="143">
        <v>0.13</v>
      </c>
      <c r="K1325" s="137"/>
      <c r="L1325" s="137"/>
      <c r="M1325" s="137"/>
      <c r="N1325" s="137"/>
      <c r="O1325" s="137"/>
      <c r="P1325" s="100">
        <v>4.5199999999999996</v>
      </c>
      <c r="Q1325" s="101"/>
      <c r="R1325" s="101"/>
      <c r="S1325" s="101"/>
      <c r="T1325" s="101"/>
      <c r="U1325" s="101"/>
    </row>
    <row r="1326" spans="1:21" s="1" customFormat="1" ht="26.25" hidden="1" customHeight="1" x14ac:dyDescent="0.25">
      <c r="A1326" s="134" t="s">
        <v>756</v>
      </c>
      <c r="B1326" s="135"/>
      <c r="C1326" s="103" t="s">
        <v>1578</v>
      </c>
      <c r="D1326" s="104"/>
      <c r="E1326" s="104"/>
      <c r="F1326" s="11" t="s">
        <v>1813</v>
      </c>
      <c r="G1326" s="143">
        <v>3.6</v>
      </c>
      <c r="H1326" s="137"/>
      <c r="I1326" s="8">
        <v>3.6</v>
      </c>
      <c r="J1326" s="143">
        <v>0.13</v>
      </c>
      <c r="K1326" s="137"/>
      <c r="L1326" s="137"/>
      <c r="M1326" s="137"/>
      <c r="N1326" s="137"/>
      <c r="O1326" s="137"/>
      <c r="P1326" s="100">
        <v>3.73</v>
      </c>
      <c r="Q1326" s="101"/>
      <c r="R1326" s="101"/>
      <c r="S1326" s="101"/>
      <c r="T1326" s="101"/>
      <c r="U1326" s="101"/>
    </row>
    <row r="1327" spans="1:21" s="1" customFormat="1" ht="27.75" hidden="1" customHeight="1" x14ac:dyDescent="0.25">
      <c r="A1327" s="134" t="s">
        <v>757</v>
      </c>
      <c r="B1327" s="135"/>
      <c r="C1327" s="103" t="s">
        <v>1579</v>
      </c>
      <c r="D1327" s="104"/>
      <c r="E1327" s="104"/>
      <c r="F1327" s="11" t="s">
        <v>1813</v>
      </c>
      <c r="G1327" s="143">
        <v>5.84</v>
      </c>
      <c r="H1327" s="137"/>
      <c r="I1327" s="8">
        <v>5.84</v>
      </c>
      <c r="J1327" s="143">
        <v>0.13</v>
      </c>
      <c r="K1327" s="137"/>
      <c r="L1327" s="137"/>
      <c r="M1327" s="137"/>
      <c r="N1327" s="137"/>
      <c r="O1327" s="137"/>
      <c r="P1327" s="100">
        <v>5.97</v>
      </c>
      <c r="Q1327" s="101"/>
      <c r="R1327" s="101"/>
      <c r="S1327" s="101"/>
      <c r="T1327" s="101"/>
      <c r="U1327" s="101"/>
    </row>
    <row r="1328" spans="1:21" s="1" customFormat="1" ht="27" hidden="1" customHeight="1" x14ac:dyDescent="0.25">
      <c r="A1328" s="134" t="s">
        <v>758</v>
      </c>
      <c r="B1328" s="135"/>
      <c r="C1328" s="103" t="s">
        <v>1886</v>
      </c>
      <c r="D1328" s="104"/>
      <c r="E1328" s="104"/>
      <c r="F1328" s="11" t="s">
        <v>1813</v>
      </c>
      <c r="G1328" s="143">
        <v>4.79</v>
      </c>
      <c r="H1328" s="137"/>
      <c r="I1328" s="8">
        <v>4.79</v>
      </c>
      <c r="J1328" s="143">
        <v>0.13</v>
      </c>
      <c r="K1328" s="137"/>
      <c r="L1328" s="137"/>
      <c r="M1328" s="137"/>
      <c r="N1328" s="137"/>
      <c r="O1328" s="137"/>
      <c r="P1328" s="100">
        <v>4.92</v>
      </c>
      <c r="Q1328" s="101"/>
      <c r="R1328" s="101"/>
      <c r="S1328" s="101"/>
      <c r="T1328" s="101"/>
      <c r="U1328" s="101"/>
    </row>
    <row r="1329" spans="1:21" s="1" customFormat="1" ht="51" hidden="1" customHeight="1" x14ac:dyDescent="0.25">
      <c r="A1329" s="134" t="s">
        <v>759</v>
      </c>
      <c r="B1329" s="135"/>
      <c r="C1329" s="103" t="s">
        <v>1580</v>
      </c>
      <c r="D1329" s="104"/>
      <c r="E1329" s="104"/>
      <c r="F1329" s="11" t="s">
        <v>1813</v>
      </c>
      <c r="G1329" s="143">
        <v>5.84</v>
      </c>
      <c r="H1329" s="137"/>
      <c r="I1329" s="8">
        <v>5.84</v>
      </c>
      <c r="J1329" s="143">
        <v>0.13</v>
      </c>
      <c r="K1329" s="137"/>
      <c r="L1329" s="137"/>
      <c r="M1329" s="137"/>
      <c r="N1329" s="137"/>
      <c r="O1329" s="137"/>
      <c r="P1329" s="100">
        <v>5.97</v>
      </c>
      <c r="Q1329" s="101"/>
      <c r="R1329" s="101"/>
      <c r="S1329" s="101"/>
      <c r="T1329" s="101"/>
      <c r="U1329" s="101"/>
    </row>
    <row r="1330" spans="1:21" s="1" customFormat="1" ht="52.5" hidden="1" customHeight="1" x14ac:dyDescent="0.25">
      <c r="A1330" s="134" t="s">
        <v>760</v>
      </c>
      <c r="B1330" s="135"/>
      <c r="C1330" s="103" t="s">
        <v>1581</v>
      </c>
      <c r="D1330" s="104"/>
      <c r="E1330" s="104"/>
      <c r="F1330" s="11" t="s">
        <v>1813</v>
      </c>
      <c r="G1330" s="143">
        <v>4.79</v>
      </c>
      <c r="H1330" s="137"/>
      <c r="I1330" s="8">
        <v>4.79</v>
      </c>
      <c r="J1330" s="143">
        <v>0.13</v>
      </c>
      <c r="K1330" s="137"/>
      <c r="L1330" s="137"/>
      <c r="M1330" s="137"/>
      <c r="N1330" s="137"/>
      <c r="O1330" s="137"/>
      <c r="P1330" s="100">
        <v>4.92</v>
      </c>
      <c r="Q1330" s="101"/>
      <c r="R1330" s="101"/>
      <c r="S1330" s="101"/>
      <c r="T1330" s="101"/>
      <c r="U1330" s="101"/>
    </row>
    <row r="1331" spans="1:21" s="1" customFormat="1" ht="42" hidden="1" customHeight="1" x14ac:dyDescent="0.25">
      <c r="A1331" s="134" t="s">
        <v>761</v>
      </c>
      <c r="B1331" s="135"/>
      <c r="C1331" s="103" t="s">
        <v>1582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0.4</v>
      </c>
      <c r="K1331" s="137"/>
      <c r="L1331" s="137"/>
      <c r="M1331" s="137"/>
      <c r="N1331" s="137"/>
      <c r="O1331" s="137"/>
      <c r="P1331" s="100">
        <v>6.24</v>
      </c>
      <c r="Q1331" s="101"/>
      <c r="R1331" s="101"/>
      <c r="S1331" s="101"/>
      <c r="T1331" s="101"/>
      <c r="U1331" s="101"/>
    </row>
    <row r="1332" spans="1:21" s="1" customFormat="1" ht="41.25" hidden="1" customHeight="1" x14ac:dyDescent="0.25">
      <c r="A1332" s="134" t="s">
        <v>762</v>
      </c>
      <c r="B1332" s="135"/>
      <c r="C1332" s="103" t="s">
        <v>1583</v>
      </c>
      <c r="D1332" s="104"/>
      <c r="E1332" s="104"/>
      <c r="F1332" s="11" t="s">
        <v>1813</v>
      </c>
      <c r="G1332" s="143">
        <v>5.84</v>
      </c>
      <c r="H1332" s="137"/>
      <c r="I1332" s="8">
        <v>5.84</v>
      </c>
      <c r="J1332" s="143">
        <v>0.19</v>
      </c>
      <c r="K1332" s="137"/>
      <c r="L1332" s="137"/>
      <c r="M1332" s="137"/>
      <c r="N1332" s="137"/>
      <c r="O1332" s="137"/>
      <c r="P1332" s="100">
        <v>6.03</v>
      </c>
      <c r="Q1332" s="101"/>
      <c r="R1332" s="101"/>
      <c r="S1332" s="101"/>
      <c r="T1332" s="101"/>
      <c r="U1332" s="101"/>
    </row>
    <row r="1333" spans="1:21" s="1" customFormat="1" ht="37.5" hidden="1" customHeight="1" x14ac:dyDescent="0.25">
      <c r="A1333" s="134" t="s">
        <v>763</v>
      </c>
      <c r="B1333" s="135"/>
      <c r="C1333" s="103" t="s">
        <v>1584</v>
      </c>
      <c r="D1333" s="104"/>
      <c r="E1333" s="104"/>
      <c r="F1333" s="11" t="s">
        <v>1813</v>
      </c>
      <c r="G1333" s="143">
        <v>4.79</v>
      </c>
      <c r="H1333" s="137"/>
      <c r="I1333" s="8">
        <v>4.79</v>
      </c>
      <c r="J1333" s="143">
        <v>0.19</v>
      </c>
      <c r="K1333" s="137"/>
      <c r="L1333" s="137"/>
      <c r="M1333" s="137"/>
      <c r="N1333" s="137"/>
      <c r="O1333" s="137"/>
      <c r="P1333" s="100">
        <v>4.9800000000000004</v>
      </c>
      <c r="Q1333" s="101"/>
      <c r="R1333" s="101"/>
      <c r="S1333" s="101"/>
      <c r="T1333" s="101"/>
      <c r="U1333" s="101"/>
    </row>
    <row r="1334" spans="1:21" s="1" customFormat="1" ht="38.25" hidden="1" customHeight="1" x14ac:dyDescent="0.25">
      <c r="A1334" s="134" t="s">
        <v>764</v>
      </c>
      <c r="B1334" s="135"/>
      <c r="C1334" s="103" t="s">
        <v>1585</v>
      </c>
      <c r="D1334" s="104"/>
      <c r="E1334" s="104"/>
      <c r="F1334" s="11" t="s">
        <v>1813</v>
      </c>
      <c r="G1334" s="143">
        <v>8.77</v>
      </c>
      <c r="H1334" s="137"/>
      <c r="I1334" s="8">
        <v>8.77</v>
      </c>
      <c r="J1334" s="143">
        <v>0.19</v>
      </c>
      <c r="K1334" s="137"/>
      <c r="L1334" s="137"/>
      <c r="M1334" s="137"/>
      <c r="N1334" s="137"/>
      <c r="O1334" s="137"/>
      <c r="P1334" s="100">
        <v>8.9600000000000009</v>
      </c>
      <c r="Q1334" s="101"/>
      <c r="R1334" s="101"/>
      <c r="S1334" s="101"/>
      <c r="T1334" s="101"/>
      <c r="U1334" s="101"/>
    </row>
    <row r="1335" spans="1:21" s="1" customFormat="1" ht="41.25" hidden="1" customHeight="1" x14ac:dyDescent="0.25">
      <c r="A1335" s="134" t="s">
        <v>765</v>
      </c>
      <c r="B1335" s="135"/>
      <c r="C1335" s="103" t="s">
        <v>1586</v>
      </c>
      <c r="D1335" s="104"/>
      <c r="E1335" s="104"/>
      <c r="F1335" s="11" t="s">
        <v>1813</v>
      </c>
      <c r="G1335" s="143">
        <v>7.19</v>
      </c>
      <c r="H1335" s="137"/>
      <c r="I1335" s="8">
        <v>7.19</v>
      </c>
      <c r="J1335" s="143">
        <v>0.19</v>
      </c>
      <c r="K1335" s="137"/>
      <c r="L1335" s="137"/>
      <c r="M1335" s="137"/>
      <c r="N1335" s="137"/>
      <c r="O1335" s="137"/>
      <c r="P1335" s="100">
        <v>7.38</v>
      </c>
      <c r="Q1335" s="101"/>
      <c r="R1335" s="101"/>
      <c r="S1335" s="101"/>
      <c r="T1335" s="101"/>
      <c r="U1335" s="101"/>
    </row>
    <row r="1336" spans="1:21" s="1" customFormat="1" ht="39.75" hidden="1" customHeight="1" x14ac:dyDescent="0.25">
      <c r="A1336" s="134" t="s">
        <v>766</v>
      </c>
      <c r="B1336" s="135"/>
      <c r="C1336" s="103" t="s">
        <v>1587</v>
      </c>
      <c r="D1336" s="104"/>
      <c r="E1336" s="104"/>
      <c r="F1336" s="11" t="s">
        <v>1813</v>
      </c>
      <c r="G1336" s="143">
        <v>8.77</v>
      </c>
      <c r="H1336" s="137"/>
      <c r="I1336" s="8">
        <v>8.77</v>
      </c>
      <c r="J1336" s="143">
        <v>0.32</v>
      </c>
      <c r="K1336" s="137"/>
      <c r="L1336" s="137"/>
      <c r="M1336" s="137"/>
      <c r="N1336" s="137"/>
      <c r="O1336" s="137"/>
      <c r="P1336" s="100">
        <v>9.09</v>
      </c>
      <c r="Q1336" s="101"/>
      <c r="R1336" s="101"/>
      <c r="S1336" s="101"/>
      <c r="T1336" s="101"/>
      <c r="U1336" s="101"/>
    </row>
    <row r="1337" spans="1:21" s="1" customFormat="1" ht="37.5" hidden="1" customHeight="1" x14ac:dyDescent="0.25">
      <c r="A1337" s="134" t="s">
        <v>767</v>
      </c>
      <c r="B1337" s="135"/>
      <c r="C1337" s="103" t="s">
        <v>1588</v>
      </c>
      <c r="D1337" s="104"/>
      <c r="E1337" s="104"/>
      <c r="F1337" s="11" t="s">
        <v>1813</v>
      </c>
      <c r="G1337" s="143">
        <v>7.19</v>
      </c>
      <c r="H1337" s="137"/>
      <c r="I1337" s="8">
        <v>7.19</v>
      </c>
      <c r="J1337" s="143">
        <v>0.32</v>
      </c>
      <c r="K1337" s="137"/>
      <c r="L1337" s="137"/>
      <c r="M1337" s="137"/>
      <c r="N1337" s="137"/>
      <c r="O1337" s="137"/>
      <c r="P1337" s="100">
        <v>7.51</v>
      </c>
      <c r="Q1337" s="101"/>
      <c r="R1337" s="101"/>
      <c r="S1337" s="101"/>
      <c r="T1337" s="101"/>
      <c r="U1337" s="101"/>
    </row>
    <row r="1338" spans="1:21" s="1" customFormat="1" ht="78" hidden="1" customHeight="1" x14ac:dyDescent="0.25">
      <c r="A1338" s="134" t="s">
        <v>768</v>
      </c>
      <c r="B1338" s="135"/>
      <c r="C1338" s="103" t="s">
        <v>1589</v>
      </c>
      <c r="D1338" s="104"/>
      <c r="E1338" s="104"/>
      <c r="F1338" s="11" t="s">
        <v>1813</v>
      </c>
      <c r="G1338" s="143">
        <v>14.61</v>
      </c>
      <c r="H1338" s="137"/>
      <c r="I1338" s="8">
        <v>14.61</v>
      </c>
      <c r="J1338" s="143">
        <v>0.32</v>
      </c>
      <c r="K1338" s="137"/>
      <c r="L1338" s="137"/>
      <c r="M1338" s="137"/>
      <c r="N1338" s="137"/>
      <c r="O1338" s="137"/>
      <c r="P1338" s="100">
        <v>14.93</v>
      </c>
      <c r="Q1338" s="101"/>
      <c r="R1338" s="101"/>
      <c r="S1338" s="101"/>
      <c r="T1338" s="101"/>
      <c r="U1338" s="101"/>
    </row>
    <row r="1339" spans="1:21" s="1" customFormat="1" ht="75.75" hidden="1" customHeight="1" x14ac:dyDescent="0.25">
      <c r="A1339" s="134" t="s">
        <v>769</v>
      </c>
      <c r="B1339" s="135"/>
      <c r="C1339" s="103" t="s">
        <v>1590</v>
      </c>
      <c r="D1339" s="104"/>
      <c r="E1339" s="104"/>
      <c r="F1339" s="11" t="s">
        <v>1813</v>
      </c>
      <c r="G1339" s="143">
        <v>11.99</v>
      </c>
      <c r="H1339" s="137"/>
      <c r="I1339" s="8">
        <v>11.99</v>
      </c>
      <c r="J1339" s="143">
        <v>0.32</v>
      </c>
      <c r="K1339" s="137"/>
      <c r="L1339" s="137"/>
      <c r="M1339" s="137"/>
      <c r="N1339" s="137"/>
      <c r="O1339" s="137"/>
      <c r="P1339" s="100">
        <v>12.31</v>
      </c>
      <c r="Q1339" s="101"/>
      <c r="R1339" s="101"/>
      <c r="S1339" s="101"/>
      <c r="T1339" s="101"/>
      <c r="U1339" s="101"/>
    </row>
    <row r="1340" spans="1:21" s="1" customFormat="1" ht="105" hidden="1" customHeight="1" x14ac:dyDescent="0.25">
      <c r="A1340" s="134" t="s">
        <v>770</v>
      </c>
      <c r="B1340" s="135"/>
      <c r="C1340" s="103" t="s">
        <v>1591</v>
      </c>
      <c r="D1340" s="104"/>
      <c r="E1340" s="104"/>
      <c r="F1340" s="11" t="s">
        <v>1813</v>
      </c>
      <c r="G1340" s="143">
        <v>14.61</v>
      </c>
      <c r="H1340" s="137"/>
      <c r="I1340" s="8">
        <v>14.61</v>
      </c>
      <c r="J1340" s="143">
        <v>0.25</v>
      </c>
      <c r="K1340" s="137"/>
      <c r="L1340" s="137"/>
      <c r="M1340" s="137"/>
      <c r="N1340" s="137"/>
      <c r="O1340" s="137"/>
      <c r="P1340" s="100">
        <v>14.86</v>
      </c>
      <c r="Q1340" s="101"/>
      <c r="R1340" s="101"/>
      <c r="S1340" s="101"/>
      <c r="T1340" s="101"/>
      <c r="U1340" s="101"/>
    </row>
    <row r="1341" spans="1:21" s="1" customFormat="1" ht="101.25" hidden="1" customHeight="1" x14ac:dyDescent="0.25">
      <c r="A1341" s="134" t="s">
        <v>771</v>
      </c>
      <c r="B1341" s="135"/>
      <c r="C1341" s="103" t="s">
        <v>1592</v>
      </c>
      <c r="D1341" s="104"/>
      <c r="E1341" s="104"/>
      <c r="F1341" s="11" t="s">
        <v>1813</v>
      </c>
      <c r="G1341" s="143">
        <v>11.99</v>
      </c>
      <c r="H1341" s="137"/>
      <c r="I1341" s="8">
        <v>11.99</v>
      </c>
      <c r="J1341" s="143">
        <v>0.25</v>
      </c>
      <c r="K1341" s="137"/>
      <c r="L1341" s="137"/>
      <c r="M1341" s="137"/>
      <c r="N1341" s="137"/>
      <c r="O1341" s="137"/>
      <c r="P1341" s="100">
        <v>12.24</v>
      </c>
      <c r="Q1341" s="101"/>
      <c r="R1341" s="101"/>
      <c r="S1341" s="101"/>
      <c r="T1341" s="101"/>
      <c r="U1341" s="101"/>
    </row>
    <row r="1342" spans="1:21" s="1" customFormat="1" ht="25.5" hidden="1" customHeight="1" x14ac:dyDescent="0.25">
      <c r="A1342" s="165">
        <v>3</v>
      </c>
      <c r="B1342" s="166"/>
      <c r="C1342" s="129" t="s">
        <v>1593</v>
      </c>
      <c r="D1342" s="130"/>
      <c r="E1342" s="130"/>
      <c r="F1342" s="4"/>
      <c r="G1342" s="136"/>
      <c r="H1342" s="136"/>
      <c r="I1342" s="5"/>
      <c r="J1342" s="136"/>
      <c r="K1342" s="136"/>
      <c r="L1342" s="136"/>
      <c r="M1342" s="136"/>
      <c r="N1342" s="136"/>
      <c r="O1342" s="136"/>
      <c r="P1342" s="126"/>
      <c r="Q1342" s="126"/>
      <c r="R1342" s="126"/>
      <c r="S1342" s="126"/>
      <c r="T1342" s="126"/>
      <c r="U1342" s="126"/>
    </row>
    <row r="1343" spans="1:21" s="1" customFormat="1" ht="51.75" hidden="1" customHeight="1" x14ac:dyDescent="0.25">
      <c r="A1343" s="134" t="s">
        <v>5</v>
      </c>
      <c r="B1343" s="135"/>
      <c r="C1343" s="103" t="s">
        <v>1594</v>
      </c>
      <c r="D1343" s="104"/>
      <c r="E1343" s="104"/>
      <c r="F1343" s="11" t="s">
        <v>1813</v>
      </c>
      <c r="G1343" s="143">
        <v>5.84</v>
      </c>
      <c r="H1343" s="137"/>
      <c r="I1343" s="8">
        <v>5.84</v>
      </c>
      <c r="J1343" s="143">
        <v>0.13</v>
      </c>
      <c r="K1343" s="137"/>
      <c r="L1343" s="137"/>
      <c r="M1343" s="137"/>
      <c r="N1343" s="137"/>
      <c r="O1343" s="137"/>
      <c r="P1343" s="100">
        <v>5.97</v>
      </c>
      <c r="Q1343" s="101"/>
      <c r="R1343" s="101"/>
      <c r="S1343" s="101"/>
      <c r="T1343" s="101"/>
      <c r="U1343" s="101"/>
    </row>
    <row r="1344" spans="1:21" s="1" customFormat="1" ht="51.75" hidden="1" customHeight="1" x14ac:dyDescent="0.25">
      <c r="A1344" s="134" t="s">
        <v>8</v>
      </c>
      <c r="B1344" s="135"/>
      <c r="C1344" s="103" t="s">
        <v>1595</v>
      </c>
      <c r="D1344" s="104"/>
      <c r="E1344" s="104"/>
      <c r="F1344" s="11" t="s">
        <v>1813</v>
      </c>
      <c r="G1344" s="143">
        <v>4.79</v>
      </c>
      <c r="H1344" s="137"/>
      <c r="I1344" s="8">
        <v>4.79</v>
      </c>
      <c r="J1344" s="143">
        <v>0.13</v>
      </c>
      <c r="K1344" s="137"/>
      <c r="L1344" s="137"/>
      <c r="M1344" s="137"/>
      <c r="N1344" s="137"/>
      <c r="O1344" s="137"/>
      <c r="P1344" s="100">
        <v>4.92</v>
      </c>
      <c r="Q1344" s="101"/>
      <c r="R1344" s="101"/>
      <c r="S1344" s="101"/>
      <c r="T1344" s="101"/>
      <c r="U1344" s="101"/>
    </row>
    <row r="1345" spans="1:21" s="1" customFormat="1" ht="52.5" hidden="1" customHeight="1" x14ac:dyDescent="0.25">
      <c r="A1345" s="134" t="s">
        <v>15</v>
      </c>
      <c r="B1345" s="135"/>
      <c r="C1345" s="103" t="s">
        <v>1596</v>
      </c>
      <c r="D1345" s="104"/>
      <c r="E1345" s="104"/>
      <c r="F1345" s="11" t="s">
        <v>1813</v>
      </c>
      <c r="G1345" s="143">
        <v>7.31</v>
      </c>
      <c r="H1345" s="137"/>
      <c r="I1345" s="8">
        <v>7.31</v>
      </c>
      <c r="J1345" s="143">
        <v>0.25</v>
      </c>
      <c r="K1345" s="137"/>
      <c r="L1345" s="137"/>
      <c r="M1345" s="137"/>
      <c r="N1345" s="137"/>
      <c r="O1345" s="137"/>
      <c r="P1345" s="100">
        <v>7.56</v>
      </c>
      <c r="Q1345" s="101"/>
      <c r="R1345" s="101"/>
      <c r="S1345" s="101"/>
      <c r="T1345" s="101"/>
      <c r="U1345" s="101"/>
    </row>
    <row r="1346" spans="1:21" s="1" customFormat="1" ht="51.75" hidden="1" customHeight="1" x14ac:dyDescent="0.25">
      <c r="A1346" s="134" t="s">
        <v>24</v>
      </c>
      <c r="B1346" s="135"/>
      <c r="C1346" s="103" t="s">
        <v>1597</v>
      </c>
      <c r="D1346" s="104"/>
      <c r="E1346" s="104"/>
      <c r="F1346" s="11" t="s">
        <v>1813</v>
      </c>
      <c r="G1346" s="143">
        <v>5.99</v>
      </c>
      <c r="H1346" s="137"/>
      <c r="I1346" s="8">
        <v>5.99</v>
      </c>
      <c r="J1346" s="143">
        <v>0.25</v>
      </c>
      <c r="K1346" s="137"/>
      <c r="L1346" s="137"/>
      <c r="M1346" s="137"/>
      <c r="N1346" s="137"/>
      <c r="O1346" s="137"/>
      <c r="P1346" s="100">
        <v>6.24</v>
      </c>
      <c r="Q1346" s="101"/>
      <c r="R1346" s="101"/>
      <c r="S1346" s="101"/>
      <c r="T1346" s="101"/>
      <c r="U1346" s="101"/>
    </row>
    <row r="1347" spans="1:21" s="1" customFormat="1" ht="38.25" hidden="1" customHeight="1" x14ac:dyDescent="0.25">
      <c r="A1347" s="134" t="s">
        <v>26</v>
      </c>
      <c r="B1347" s="135"/>
      <c r="C1347" s="103" t="s">
        <v>1598</v>
      </c>
      <c r="D1347" s="104"/>
      <c r="E1347" s="104"/>
      <c r="F1347" s="11" t="s">
        <v>1813</v>
      </c>
      <c r="G1347" s="143">
        <v>2.93</v>
      </c>
      <c r="H1347" s="137"/>
      <c r="I1347" s="8">
        <v>2.93</v>
      </c>
      <c r="J1347" s="143">
        <v>0.13</v>
      </c>
      <c r="K1347" s="137"/>
      <c r="L1347" s="137"/>
      <c r="M1347" s="137"/>
      <c r="N1347" s="137"/>
      <c r="O1347" s="137"/>
      <c r="P1347" s="100">
        <v>3.06</v>
      </c>
      <c r="Q1347" s="101"/>
      <c r="R1347" s="101"/>
      <c r="S1347" s="101"/>
      <c r="T1347" s="101"/>
      <c r="U1347" s="101"/>
    </row>
    <row r="1348" spans="1:21" s="1" customFormat="1" ht="41.25" hidden="1" customHeight="1" x14ac:dyDescent="0.25">
      <c r="A1348" s="134" t="s">
        <v>629</v>
      </c>
      <c r="B1348" s="135"/>
      <c r="C1348" s="103" t="s">
        <v>1599</v>
      </c>
      <c r="D1348" s="104"/>
      <c r="E1348" s="104"/>
      <c r="F1348" s="11" t="s">
        <v>1813</v>
      </c>
      <c r="G1348" s="143">
        <v>2.4</v>
      </c>
      <c r="H1348" s="137"/>
      <c r="I1348" s="8">
        <v>2.4</v>
      </c>
      <c r="J1348" s="143">
        <v>0.13</v>
      </c>
      <c r="K1348" s="137"/>
      <c r="L1348" s="137"/>
      <c r="M1348" s="137"/>
      <c r="N1348" s="137"/>
      <c r="O1348" s="137"/>
      <c r="P1348" s="100">
        <v>2.5299999999999998</v>
      </c>
      <c r="Q1348" s="101"/>
      <c r="R1348" s="101"/>
      <c r="S1348" s="101"/>
      <c r="T1348" s="101"/>
      <c r="U1348" s="101"/>
    </row>
    <row r="1349" spans="1:21" s="1" customFormat="1" ht="27" hidden="1" customHeight="1" x14ac:dyDescent="0.25">
      <c r="A1349" s="134" t="s">
        <v>630</v>
      </c>
      <c r="B1349" s="135"/>
      <c r="C1349" s="103" t="s">
        <v>1600</v>
      </c>
      <c r="D1349" s="104"/>
      <c r="E1349" s="104"/>
      <c r="F1349" s="11" t="s">
        <v>1813</v>
      </c>
      <c r="G1349" s="143">
        <v>2.93</v>
      </c>
      <c r="H1349" s="137"/>
      <c r="I1349" s="8">
        <v>2.93</v>
      </c>
      <c r="J1349" s="143">
        <v>0.13</v>
      </c>
      <c r="K1349" s="137"/>
      <c r="L1349" s="137"/>
      <c r="M1349" s="137"/>
      <c r="N1349" s="137"/>
      <c r="O1349" s="137"/>
      <c r="P1349" s="100">
        <v>3.06</v>
      </c>
      <c r="Q1349" s="101"/>
      <c r="R1349" s="101"/>
      <c r="S1349" s="101"/>
      <c r="T1349" s="101"/>
      <c r="U1349" s="101"/>
    </row>
    <row r="1350" spans="1:21" s="1" customFormat="1" ht="25.5" hidden="1" customHeight="1" x14ac:dyDescent="0.25">
      <c r="A1350" s="134" t="s">
        <v>772</v>
      </c>
      <c r="B1350" s="135"/>
      <c r="C1350" s="103" t="s">
        <v>1601</v>
      </c>
      <c r="D1350" s="104"/>
      <c r="E1350" s="104"/>
      <c r="F1350" s="11" t="s">
        <v>1813</v>
      </c>
      <c r="G1350" s="143">
        <v>2.4</v>
      </c>
      <c r="H1350" s="137"/>
      <c r="I1350" s="8">
        <v>2.4</v>
      </c>
      <c r="J1350" s="143">
        <v>0.13</v>
      </c>
      <c r="K1350" s="137"/>
      <c r="L1350" s="137"/>
      <c r="M1350" s="137"/>
      <c r="N1350" s="137"/>
      <c r="O1350" s="137"/>
      <c r="P1350" s="100">
        <v>2.5299999999999998</v>
      </c>
      <c r="Q1350" s="101"/>
      <c r="R1350" s="101"/>
      <c r="S1350" s="101"/>
      <c r="T1350" s="101"/>
      <c r="U1350" s="101"/>
    </row>
    <row r="1351" spans="1:21" s="1" customFormat="1" ht="27" hidden="1" customHeight="1" x14ac:dyDescent="0.25">
      <c r="A1351" s="134" t="s">
        <v>773</v>
      </c>
      <c r="B1351" s="135"/>
      <c r="C1351" s="103" t="s">
        <v>1602</v>
      </c>
      <c r="D1351" s="104"/>
      <c r="E1351" s="104"/>
      <c r="F1351" s="11" t="s">
        <v>1813</v>
      </c>
      <c r="G1351" s="143">
        <v>4.3899999999999997</v>
      </c>
      <c r="H1351" s="137"/>
      <c r="I1351" s="8">
        <v>4.3899999999999997</v>
      </c>
      <c r="J1351" s="143">
        <v>0.13</v>
      </c>
      <c r="K1351" s="137"/>
      <c r="L1351" s="137"/>
      <c r="M1351" s="137"/>
      <c r="N1351" s="137"/>
      <c r="O1351" s="137"/>
      <c r="P1351" s="100">
        <v>4.5199999999999996</v>
      </c>
      <c r="Q1351" s="101"/>
      <c r="R1351" s="101"/>
      <c r="S1351" s="101"/>
      <c r="T1351" s="101"/>
      <c r="U1351" s="101"/>
    </row>
    <row r="1352" spans="1:21" s="1" customFormat="1" ht="27.75" hidden="1" customHeight="1" x14ac:dyDescent="0.25">
      <c r="A1352" s="134" t="s">
        <v>774</v>
      </c>
      <c r="B1352" s="135"/>
      <c r="C1352" s="103" t="s">
        <v>1887</v>
      </c>
      <c r="D1352" s="104"/>
      <c r="E1352" s="104"/>
      <c r="F1352" s="11" t="s">
        <v>1813</v>
      </c>
      <c r="G1352" s="143">
        <v>5.84</v>
      </c>
      <c r="H1352" s="137"/>
      <c r="I1352" s="8">
        <v>5.84</v>
      </c>
      <c r="J1352" s="143">
        <v>0.25</v>
      </c>
      <c r="K1352" s="137"/>
      <c r="L1352" s="137"/>
      <c r="M1352" s="137"/>
      <c r="N1352" s="137"/>
      <c r="O1352" s="137"/>
      <c r="P1352" s="100">
        <v>6.09</v>
      </c>
      <c r="Q1352" s="101"/>
      <c r="R1352" s="101"/>
      <c r="S1352" s="101"/>
      <c r="T1352" s="101"/>
      <c r="U1352" s="101"/>
    </row>
    <row r="1353" spans="1:21" s="1" customFormat="1" ht="40.5" hidden="1" customHeight="1" x14ac:dyDescent="0.25">
      <c r="A1353" s="134" t="s">
        <v>775</v>
      </c>
      <c r="B1353" s="135"/>
      <c r="C1353" s="103" t="s">
        <v>1603</v>
      </c>
      <c r="D1353" s="104"/>
      <c r="E1353" s="104"/>
      <c r="F1353" s="11" t="s">
        <v>1813</v>
      </c>
      <c r="G1353" s="143">
        <v>5.84</v>
      </c>
      <c r="H1353" s="137"/>
      <c r="I1353" s="8">
        <v>5.84</v>
      </c>
      <c r="J1353" s="143">
        <v>0.13</v>
      </c>
      <c r="K1353" s="137"/>
      <c r="L1353" s="137"/>
      <c r="M1353" s="137"/>
      <c r="N1353" s="137"/>
      <c r="O1353" s="137"/>
      <c r="P1353" s="100">
        <v>5.97</v>
      </c>
      <c r="Q1353" s="101"/>
      <c r="R1353" s="101"/>
      <c r="S1353" s="101"/>
      <c r="T1353" s="101"/>
      <c r="U1353" s="101"/>
    </row>
    <row r="1354" spans="1:21" s="1" customFormat="1" ht="41.25" hidden="1" customHeight="1" x14ac:dyDescent="0.25">
      <c r="A1354" s="134" t="s">
        <v>776</v>
      </c>
      <c r="B1354" s="135"/>
      <c r="C1354" s="103" t="s">
        <v>1604</v>
      </c>
      <c r="D1354" s="104"/>
      <c r="E1354" s="104"/>
      <c r="F1354" s="11" t="s">
        <v>1813</v>
      </c>
      <c r="G1354" s="143">
        <v>5.84</v>
      </c>
      <c r="H1354" s="137"/>
      <c r="I1354" s="8">
        <v>5.84</v>
      </c>
      <c r="J1354" s="143">
        <v>0.13</v>
      </c>
      <c r="K1354" s="137"/>
      <c r="L1354" s="137"/>
      <c r="M1354" s="137"/>
      <c r="N1354" s="137"/>
      <c r="O1354" s="137"/>
      <c r="P1354" s="100">
        <v>5.97</v>
      </c>
      <c r="Q1354" s="101"/>
      <c r="R1354" s="101"/>
      <c r="S1354" s="101"/>
      <c r="T1354" s="101"/>
      <c r="U1354" s="101"/>
    </row>
    <row r="1355" spans="1:21" s="1" customFormat="1" ht="28.5" hidden="1" customHeight="1" x14ac:dyDescent="0.25">
      <c r="A1355" s="134" t="s">
        <v>777</v>
      </c>
      <c r="B1355" s="135"/>
      <c r="C1355" s="103" t="s">
        <v>1605</v>
      </c>
      <c r="D1355" s="104"/>
      <c r="E1355" s="104"/>
      <c r="F1355" s="11" t="s">
        <v>1813</v>
      </c>
      <c r="G1355" s="143">
        <v>2.93</v>
      </c>
      <c r="H1355" s="137"/>
      <c r="I1355" s="8">
        <v>2.93</v>
      </c>
      <c r="J1355" s="143">
        <v>0.13</v>
      </c>
      <c r="K1355" s="137"/>
      <c r="L1355" s="137"/>
      <c r="M1355" s="137"/>
      <c r="N1355" s="137"/>
      <c r="O1355" s="137"/>
      <c r="P1355" s="100">
        <v>3.06</v>
      </c>
      <c r="Q1355" s="101"/>
      <c r="R1355" s="101"/>
      <c r="S1355" s="101"/>
      <c r="T1355" s="101"/>
      <c r="U1355" s="101"/>
    </row>
    <row r="1356" spans="1:21" s="1" customFormat="1" ht="27" hidden="1" customHeight="1" x14ac:dyDescent="0.25">
      <c r="A1356" s="134" t="s">
        <v>778</v>
      </c>
      <c r="B1356" s="135"/>
      <c r="C1356" s="103" t="s">
        <v>1606</v>
      </c>
      <c r="D1356" s="104"/>
      <c r="E1356" s="104"/>
      <c r="F1356" s="11" t="s">
        <v>1813</v>
      </c>
      <c r="G1356" s="143">
        <v>2.4</v>
      </c>
      <c r="H1356" s="137"/>
      <c r="I1356" s="8">
        <v>2.4</v>
      </c>
      <c r="J1356" s="143">
        <v>0.13</v>
      </c>
      <c r="K1356" s="137"/>
      <c r="L1356" s="137"/>
      <c r="M1356" s="137"/>
      <c r="N1356" s="137"/>
      <c r="O1356" s="137"/>
      <c r="P1356" s="100">
        <v>2.5299999999999998</v>
      </c>
      <c r="Q1356" s="101"/>
      <c r="R1356" s="101"/>
      <c r="S1356" s="101"/>
      <c r="T1356" s="101"/>
      <c r="U1356" s="101"/>
    </row>
    <row r="1357" spans="1:21" s="1" customFormat="1" ht="39.75" hidden="1" customHeight="1" x14ac:dyDescent="0.25">
      <c r="A1357" s="134" t="s">
        <v>779</v>
      </c>
      <c r="B1357" s="135"/>
      <c r="C1357" s="103" t="s">
        <v>1607</v>
      </c>
      <c r="D1357" s="104"/>
      <c r="E1357" s="104"/>
      <c r="F1357" s="11" t="s">
        <v>1813</v>
      </c>
      <c r="G1357" s="143">
        <v>2.93</v>
      </c>
      <c r="H1357" s="137"/>
      <c r="I1357" s="8">
        <v>2.93</v>
      </c>
      <c r="J1357" s="143">
        <v>0.13</v>
      </c>
      <c r="K1357" s="137"/>
      <c r="L1357" s="137"/>
      <c r="M1357" s="137"/>
      <c r="N1357" s="137"/>
      <c r="O1357" s="137"/>
      <c r="P1357" s="100">
        <v>3.06</v>
      </c>
      <c r="Q1357" s="101"/>
      <c r="R1357" s="101"/>
      <c r="S1357" s="101"/>
      <c r="T1357" s="101"/>
      <c r="U1357" s="101"/>
    </row>
    <row r="1358" spans="1:21" s="1" customFormat="1" ht="40.5" hidden="1" customHeight="1" x14ac:dyDescent="0.25">
      <c r="A1358" s="134" t="s">
        <v>780</v>
      </c>
      <c r="B1358" s="135"/>
      <c r="C1358" s="103" t="s">
        <v>1608</v>
      </c>
      <c r="D1358" s="104"/>
      <c r="E1358" s="104"/>
      <c r="F1358" s="11" t="s">
        <v>1813</v>
      </c>
      <c r="G1358" s="143">
        <v>2.4</v>
      </c>
      <c r="H1358" s="137"/>
      <c r="I1358" s="8">
        <v>2.4</v>
      </c>
      <c r="J1358" s="143">
        <v>0.13</v>
      </c>
      <c r="K1358" s="137"/>
      <c r="L1358" s="137"/>
      <c r="M1358" s="137"/>
      <c r="N1358" s="137"/>
      <c r="O1358" s="137"/>
      <c r="P1358" s="100">
        <v>2.5299999999999998</v>
      </c>
      <c r="Q1358" s="101"/>
      <c r="R1358" s="101"/>
      <c r="S1358" s="101"/>
      <c r="T1358" s="101"/>
      <c r="U1358" s="101"/>
    </row>
    <row r="1359" spans="1:21" s="1" customFormat="1" ht="64.5" hidden="1" customHeight="1" x14ac:dyDescent="0.25">
      <c r="A1359" s="134" t="s">
        <v>781</v>
      </c>
      <c r="B1359" s="135"/>
      <c r="C1359" s="103" t="s">
        <v>1609</v>
      </c>
      <c r="D1359" s="104"/>
      <c r="E1359" s="104"/>
      <c r="F1359" s="11" t="s">
        <v>1813</v>
      </c>
      <c r="G1359" s="143">
        <v>8.66</v>
      </c>
      <c r="H1359" s="137"/>
      <c r="I1359" s="8">
        <v>8.66</v>
      </c>
      <c r="J1359" s="143">
        <v>0.66</v>
      </c>
      <c r="K1359" s="137"/>
      <c r="L1359" s="137"/>
      <c r="M1359" s="137"/>
      <c r="N1359" s="137"/>
      <c r="O1359" s="137"/>
      <c r="P1359" s="100">
        <v>9.32</v>
      </c>
      <c r="Q1359" s="101"/>
      <c r="R1359" s="101"/>
      <c r="S1359" s="101"/>
      <c r="T1359" s="101"/>
      <c r="U1359" s="101"/>
    </row>
    <row r="1360" spans="1:21" s="1" customFormat="1" ht="62.25" hidden="1" customHeight="1" x14ac:dyDescent="0.25">
      <c r="A1360" s="134" t="s">
        <v>782</v>
      </c>
      <c r="B1360" s="135"/>
      <c r="C1360" s="103" t="s">
        <v>1610</v>
      </c>
      <c r="D1360" s="104"/>
      <c r="E1360" s="104"/>
      <c r="F1360" s="11" t="s">
        <v>1813</v>
      </c>
      <c r="G1360" s="143">
        <v>12.13</v>
      </c>
      <c r="H1360" s="137"/>
      <c r="I1360" s="8">
        <v>12.13</v>
      </c>
      <c r="J1360" s="143">
        <v>0.79</v>
      </c>
      <c r="K1360" s="137"/>
      <c r="L1360" s="137"/>
      <c r="M1360" s="137"/>
      <c r="N1360" s="137"/>
      <c r="O1360" s="137"/>
      <c r="P1360" s="100">
        <v>12.92</v>
      </c>
      <c r="Q1360" s="101"/>
      <c r="R1360" s="101"/>
      <c r="S1360" s="101"/>
      <c r="T1360" s="101"/>
      <c r="U1360" s="101"/>
    </row>
    <row r="1361" spans="1:21" s="1" customFormat="1" ht="27" hidden="1" customHeight="1" x14ac:dyDescent="0.25">
      <c r="A1361" s="165">
        <v>4</v>
      </c>
      <c r="B1361" s="166"/>
      <c r="C1361" s="129" t="s">
        <v>1611</v>
      </c>
      <c r="D1361" s="130"/>
      <c r="E1361" s="130"/>
      <c r="F1361" s="4"/>
      <c r="G1361" s="136"/>
      <c r="H1361" s="136"/>
      <c r="I1361" s="5"/>
      <c r="J1361" s="136"/>
      <c r="K1361" s="136"/>
      <c r="L1361" s="136"/>
      <c r="M1361" s="136"/>
      <c r="N1361" s="136"/>
      <c r="O1361" s="136"/>
      <c r="P1361" s="126"/>
      <c r="Q1361" s="126"/>
      <c r="R1361" s="126"/>
      <c r="S1361" s="126"/>
      <c r="T1361" s="126"/>
      <c r="U1361" s="126"/>
    </row>
    <row r="1362" spans="1:21" s="1" customFormat="1" ht="62.25" hidden="1" customHeight="1" x14ac:dyDescent="0.25">
      <c r="A1362" s="134" t="s">
        <v>28</v>
      </c>
      <c r="B1362" s="135"/>
      <c r="C1362" s="103" t="s">
        <v>1612</v>
      </c>
      <c r="D1362" s="104"/>
      <c r="E1362" s="104"/>
      <c r="F1362" s="11" t="s">
        <v>1813</v>
      </c>
      <c r="G1362" s="143">
        <v>8.77</v>
      </c>
      <c r="H1362" s="137"/>
      <c r="I1362" s="8">
        <v>8.77</v>
      </c>
      <c r="J1362" s="143">
        <v>0.13</v>
      </c>
      <c r="K1362" s="137"/>
      <c r="L1362" s="137"/>
      <c r="M1362" s="137"/>
      <c r="N1362" s="137"/>
      <c r="O1362" s="137"/>
      <c r="P1362" s="100">
        <v>8.9</v>
      </c>
      <c r="Q1362" s="101"/>
      <c r="R1362" s="101"/>
      <c r="S1362" s="101"/>
      <c r="T1362" s="101"/>
      <c r="U1362" s="101"/>
    </row>
    <row r="1363" spans="1:21" s="1" customFormat="1" ht="51.75" hidden="1" customHeight="1" x14ac:dyDescent="0.25">
      <c r="A1363" s="134" t="s">
        <v>29</v>
      </c>
      <c r="B1363" s="135"/>
      <c r="C1363" s="103" t="s">
        <v>1613</v>
      </c>
      <c r="D1363" s="104"/>
      <c r="E1363" s="104"/>
      <c r="F1363" s="11" t="s">
        <v>1813</v>
      </c>
      <c r="G1363" s="143">
        <v>13.16</v>
      </c>
      <c r="H1363" s="137"/>
      <c r="I1363" s="8">
        <v>13.16</v>
      </c>
      <c r="J1363" s="143">
        <v>0.13</v>
      </c>
      <c r="K1363" s="137"/>
      <c r="L1363" s="137"/>
      <c r="M1363" s="137"/>
      <c r="N1363" s="137"/>
      <c r="O1363" s="137"/>
      <c r="P1363" s="100">
        <v>13.29</v>
      </c>
      <c r="Q1363" s="101"/>
      <c r="R1363" s="101"/>
      <c r="S1363" s="101"/>
      <c r="T1363" s="101"/>
      <c r="U1363" s="101"/>
    </row>
    <row r="1364" spans="1:21" s="1" customFormat="1" ht="41.25" hidden="1" customHeight="1" x14ac:dyDescent="0.25">
      <c r="A1364" s="134" t="s">
        <v>30</v>
      </c>
      <c r="B1364" s="135"/>
      <c r="C1364" s="103" t="s">
        <v>1614</v>
      </c>
      <c r="D1364" s="104"/>
      <c r="E1364" s="104"/>
      <c r="F1364" s="11" t="s">
        <v>1813</v>
      </c>
      <c r="G1364" s="143">
        <v>4.3899999999999997</v>
      </c>
      <c r="H1364" s="137"/>
      <c r="I1364" s="8">
        <v>4.3899999999999997</v>
      </c>
      <c r="J1364" s="143">
        <v>0.13</v>
      </c>
      <c r="K1364" s="137"/>
      <c r="L1364" s="137"/>
      <c r="M1364" s="137"/>
      <c r="N1364" s="137"/>
      <c r="O1364" s="137"/>
      <c r="P1364" s="100">
        <v>4.5199999999999996</v>
      </c>
      <c r="Q1364" s="101"/>
      <c r="R1364" s="101"/>
      <c r="S1364" s="101"/>
      <c r="T1364" s="101"/>
      <c r="U1364" s="101"/>
    </row>
    <row r="1365" spans="1:21" s="1" customFormat="1" ht="39" hidden="1" customHeight="1" x14ac:dyDescent="0.25">
      <c r="A1365" s="134" t="s">
        <v>77</v>
      </c>
      <c r="B1365" s="135"/>
      <c r="C1365" s="103" t="s">
        <v>1615</v>
      </c>
      <c r="D1365" s="104"/>
      <c r="E1365" s="104"/>
      <c r="F1365" s="11" t="s">
        <v>1813</v>
      </c>
      <c r="G1365" s="143">
        <v>7.31</v>
      </c>
      <c r="H1365" s="137"/>
      <c r="I1365" s="8">
        <v>7.31</v>
      </c>
      <c r="J1365" s="143">
        <v>0.13</v>
      </c>
      <c r="K1365" s="137"/>
      <c r="L1365" s="137"/>
      <c r="M1365" s="137"/>
      <c r="N1365" s="137"/>
      <c r="O1365" s="137"/>
      <c r="P1365" s="100">
        <v>7.44</v>
      </c>
      <c r="Q1365" s="101"/>
      <c r="R1365" s="101"/>
      <c r="S1365" s="101"/>
      <c r="T1365" s="101"/>
      <c r="U1365" s="101"/>
    </row>
    <row r="1366" spans="1:21" s="1" customFormat="1" ht="39.75" hidden="1" customHeight="1" x14ac:dyDescent="0.25">
      <c r="A1366" s="134" t="s">
        <v>81</v>
      </c>
      <c r="B1366" s="135"/>
      <c r="C1366" s="103" t="s">
        <v>1616</v>
      </c>
      <c r="D1366" s="104"/>
      <c r="E1366" s="104"/>
      <c r="F1366" s="11" t="s">
        <v>1813</v>
      </c>
      <c r="G1366" s="143">
        <v>8.77</v>
      </c>
      <c r="H1366" s="137"/>
      <c r="I1366" s="8">
        <v>8.77</v>
      </c>
      <c r="J1366" s="143">
        <v>0.13</v>
      </c>
      <c r="K1366" s="137"/>
      <c r="L1366" s="137"/>
      <c r="M1366" s="137"/>
      <c r="N1366" s="137"/>
      <c r="O1366" s="137"/>
      <c r="P1366" s="100">
        <v>8.9</v>
      </c>
      <c r="Q1366" s="101"/>
      <c r="R1366" s="101"/>
      <c r="S1366" s="101"/>
      <c r="T1366" s="101"/>
      <c r="U1366" s="101"/>
    </row>
    <row r="1367" spans="1:21" s="1" customFormat="1" ht="27.75" hidden="1" customHeight="1" x14ac:dyDescent="0.25">
      <c r="A1367" s="134" t="s">
        <v>86</v>
      </c>
      <c r="B1367" s="135"/>
      <c r="C1367" s="103" t="s">
        <v>1617</v>
      </c>
      <c r="D1367" s="104"/>
      <c r="E1367" s="104"/>
      <c r="F1367" s="11" t="s">
        <v>1813</v>
      </c>
      <c r="G1367" s="143">
        <v>7.19</v>
      </c>
      <c r="H1367" s="137"/>
      <c r="I1367" s="8">
        <v>7.19</v>
      </c>
      <c r="J1367" s="143">
        <v>0.13</v>
      </c>
      <c r="K1367" s="137"/>
      <c r="L1367" s="137"/>
      <c r="M1367" s="137"/>
      <c r="N1367" s="137"/>
      <c r="O1367" s="137"/>
      <c r="P1367" s="100">
        <v>7.32</v>
      </c>
      <c r="Q1367" s="101"/>
      <c r="R1367" s="101"/>
      <c r="S1367" s="101"/>
      <c r="T1367" s="101"/>
      <c r="U1367" s="101"/>
    </row>
    <row r="1368" spans="1:21" s="1" customFormat="1" ht="89.25" hidden="1" customHeight="1" x14ac:dyDescent="0.25">
      <c r="A1368" s="134" t="s">
        <v>90</v>
      </c>
      <c r="B1368" s="135"/>
      <c r="C1368" s="103" t="s">
        <v>1618</v>
      </c>
      <c r="D1368" s="104"/>
      <c r="E1368" s="104"/>
      <c r="F1368" s="11" t="s">
        <v>1813</v>
      </c>
      <c r="G1368" s="143">
        <v>17.399999999999999</v>
      </c>
      <c r="H1368" s="137"/>
      <c r="I1368" s="8">
        <v>17.399999999999999</v>
      </c>
      <c r="J1368" s="143">
        <v>0.13</v>
      </c>
      <c r="K1368" s="137"/>
      <c r="L1368" s="137"/>
      <c r="M1368" s="137"/>
      <c r="N1368" s="137"/>
      <c r="O1368" s="137"/>
      <c r="P1368" s="100">
        <v>17.53</v>
      </c>
      <c r="Q1368" s="101"/>
      <c r="R1368" s="101"/>
      <c r="S1368" s="101"/>
      <c r="T1368" s="101"/>
      <c r="U1368" s="101"/>
    </row>
    <row r="1369" spans="1:21" s="1" customFormat="1" ht="99.75" hidden="1" customHeight="1" x14ac:dyDescent="0.25">
      <c r="A1369" s="134" t="s">
        <v>101</v>
      </c>
      <c r="B1369" s="135"/>
      <c r="C1369" s="103" t="s">
        <v>1619</v>
      </c>
      <c r="D1369" s="104"/>
      <c r="E1369" s="104"/>
      <c r="F1369" s="11" t="s">
        <v>1813</v>
      </c>
      <c r="G1369" s="143">
        <v>17.54</v>
      </c>
      <c r="H1369" s="137"/>
      <c r="I1369" s="8">
        <v>17.54</v>
      </c>
      <c r="J1369" s="143">
        <v>0.13</v>
      </c>
      <c r="K1369" s="137"/>
      <c r="L1369" s="137"/>
      <c r="M1369" s="137"/>
      <c r="N1369" s="137"/>
      <c r="O1369" s="137"/>
      <c r="P1369" s="100">
        <v>17.670000000000002</v>
      </c>
      <c r="Q1369" s="101"/>
      <c r="R1369" s="101"/>
      <c r="S1369" s="101"/>
      <c r="T1369" s="101"/>
      <c r="U1369" s="101"/>
    </row>
    <row r="1370" spans="1:21" s="1" customFormat="1" ht="87.75" hidden="1" customHeight="1" x14ac:dyDescent="0.25">
      <c r="A1370" s="134" t="s">
        <v>104</v>
      </c>
      <c r="B1370" s="135"/>
      <c r="C1370" s="103" t="s">
        <v>1620</v>
      </c>
      <c r="D1370" s="104"/>
      <c r="E1370" s="104"/>
      <c r="F1370" s="11" t="s">
        <v>1813</v>
      </c>
      <c r="G1370" s="143">
        <v>11.69</v>
      </c>
      <c r="H1370" s="137"/>
      <c r="I1370" s="8">
        <v>11.69</v>
      </c>
      <c r="J1370" s="143">
        <v>0.13</v>
      </c>
      <c r="K1370" s="137"/>
      <c r="L1370" s="137"/>
      <c r="M1370" s="137"/>
      <c r="N1370" s="137"/>
      <c r="O1370" s="137"/>
      <c r="P1370" s="100">
        <v>11.82</v>
      </c>
      <c r="Q1370" s="101"/>
      <c r="R1370" s="101"/>
      <c r="S1370" s="101"/>
      <c r="T1370" s="101"/>
      <c r="U1370" s="101"/>
    </row>
    <row r="1371" spans="1:21" s="1" customFormat="1" ht="90" hidden="1" customHeight="1" x14ac:dyDescent="0.25">
      <c r="A1371" s="134" t="s">
        <v>107</v>
      </c>
      <c r="B1371" s="135"/>
      <c r="C1371" s="103" t="s">
        <v>1621</v>
      </c>
      <c r="D1371" s="104"/>
      <c r="E1371" s="104"/>
      <c r="F1371" s="11" t="s">
        <v>1813</v>
      </c>
      <c r="G1371" s="143">
        <v>11.69</v>
      </c>
      <c r="H1371" s="137"/>
      <c r="I1371" s="8">
        <v>11.69</v>
      </c>
      <c r="J1371" s="143">
        <v>0.13</v>
      </c>
      <c r="K1371" s="137"/>
      <c r="L1371" s="137"/>
      <c r="M1371" s="137"/>
      <c r="N1371" s="137"/>
      <c r="O1371" s="137"/>
      <c r="P1371" s="100">
        <v>11.82</v>
      </c>
      <c r="Q1371" s="101"/>
      <c r="R1371" s="101"/>
      <c r="S1371" s="101"/>
      <c r="T1371" s="101"/>
      <c r="U1371" s="101"/>
    </row>
    <row r="1372" spans="1:21" s="1" customFormat="1" ht="88.5" hidden="1" customHeight="1" x14ac:dyDescent="0.25">
      <c r="A1372" s="134" t="s">
        <v>783</v>
      </c>
      <c r="B1372" s="135"/>
      <c r="C1372" s="103" t="s">
        <v>1622</v>
      </c>
      <c r="D1372" s="104"/>
      <c r="E1372" s="104"/>
      <c r="F1372" s="11" t="s">
        <v>1813</v>
      </c>
      <c r="G1372" s="143">
        <v>11.69</v>
      </c>
      <c r="H1372" s="137"/>
      <c r="I1372" s="8">
        <v>11.69</v>
      </c>
      <c r="J1372" s="143">
        <v>0.13</v>
      </c>
      <c r="K1372" s="137"/>
      <c r="L1372" s="137"/>
      <c r="M1372" s="137"/>
      <c r="N1372" s="137"/>
      <c r="O1372" s="137"/>
      <c r="P1372" s="100">
        <v>11.82</v>
      </c>
      <c r="Q1372" s="101"/>
      <c r="R1372" s="101"/>
      <c r="S1372" s="101"/>
      <c r="T1372" s="101"/>
      <c r="U1372" s="101"/>
    </row>
    <row r="1373" spans="1:21" s="1" customFormat="1" ht="88.5" hidden="1" customHeight="1" x14ac:dyDescent="0.25">
      <c r="A1373" s="134" t="s">
        <v>784</v>
      </c>
      <c r="B1373" s="135"/>
      <c r="C1373" s="103" t="s">
        <v>1623</v>
      </c>
      <c r="D1373" s="104"/>
      <c r="E1373" s="104"/>
      <c r="F1373" s="11" t="s">
        <v>1813</v>
      </c>
      <c r="G1373" s="143">
        <v>11.69</v>
      </c>
      <c r="H1373" s="137"/>
      <c r="I1373" s="8">
        <v>11.69</v>
      </c>
      <c r="J1373" s="143">
        <v>0.13</v>
      </c>
      <c r="K1373" s="137"/>
      <c r="L1373" s="137"/>
      <c r="M1373" s="137"/>
      <c r="N1373" s="137"/>
      <c r="O1373" s="137"/>
      <c r="P1373" s="100">
        <v>11.82</v>
      </c>
      <c r="Q1373" s="101"/>
      <c r="R1373" s="101"/>
      <c r="S1373" s="101"/>
      <c r="T1373" s="101"/>
      <c r="U1373" s="101"/>
    </row>
    <row r="1374" spans="1:21" s="1" customFormat="1" ht="29.25" hidden="1" customHeight="1" x14ac:dyDescent="0.25">
      <c r="A1374" s="134" t="s">
        <v>785</v>
      </c>
      <c r="B1374" s="135"/>
      <c r="C1374" s="103" t="s">
        <v>1624</v>
      </c>
      <c r="D1374" s="104"/>
      <c r="E1374" s="104"/>
      <c r="F1374" s="11" t="s">
        <v>1813</v>
      </c>
      <c r="G1374" s="143">
        <v>4.79</v>
      </c>
      <c r="H1374" s="137"/>
      <c r="I1374" s="8">
        <v>4.79</v>
      </c>
      <c r="J1374" s="143">
        <v>0.13</v>
      </c>
      <c r="K1374" s="137"/>
      <c r="L1374" s="137"/>
      <c r="M1374" s="137"/>
      <c r="N1374" s="137"/>
      <c r="O1374" s="137"/>
      <c r="P1374" s="100">
        <v>4.92</v>
      </c>
      <c r="Q1374" s="101"/>
      <c r="R1374" s="101"/>
      <c r="S1374" s="101"/>
      <c r="T1374" s="101"/>
      <c r="U1374" s="101"/>
    </row>
    <row r="1375" spans="1:21" s="1" customFormat="1" ht="103.5" hidden="1" customHeight="1" x14ac:dyDescent="0.25">
      <c r="A1375" s="134" t="s">
        <v>786</v>
      </c>
      <c r="B1375" s="135"/>
      <c r="C1375" s="103" t="s">
        <v>1625</v>
      </c>
      <c r="D1375" s="104"/>
      <c r="E1375" s="104"/>
      <c r="F1375" s="11" t="s">
        <v>1813</v>
      </c>
      <c r="G1375" s="143">
        <v>5.84</v>
      </c>
      <c r="H1375" s="137"/>
      <c r="I1375" s="8">
        <v>5.84</v>
      </c>
      <c r="J1375" s="143">
        <v>0.13</v>
      </c>
      <c r="K1375" s="137"/>
      <c r="L1375" s="137"/>
      <c r="M1375" s="137"/>
      <c r="N1375" s="137"/>
      <c r="O1375" s="137"/>
      <c r="P1375" s="100">
        <v>5.97</v>
      </c>
      <c r="Q1375" s="101"/>
      <c r="R1375" s="101"/>
      <c r="S1375" s="101"/>
      <c r="T1375" s="101"/>
      <c r="U1375" s="101"/>
    </row>
    <row r="1376" spans="1:21" s="1" customFormat="1" ht="101.25" hidden="1" customHeight="1" x14ac:dyDescent="0.25">
      <c r="A1376" s="134" t="s">
        <v>787</v>
      </c>
      <c r="B1376" s="135"/>
      <c r="C1376" s="103" t="s">
        <v>1626</v>
      </c>
      <c r="D1376" s="104"/>
      <c r="E1376" s="104"/>
      <c r="F1376" s="11" t="s">
        <v>1813</v>
      </c>
      <c r="G1376" s="143">
        <v>5.84</v>
      </c>
      <c r="H1376" s="137"/>
      <c r="I1376" s="8">
        <v>5.84</v>
      </c>
      <c r="J1376" s="143">
        <v>0.13</v>
      </c>
      <c r="K1376" s="137"/>
      <c r="L1376" s="137"/>
      <c r="M1376" s="137"/>
      <c r="N1376" s="137"/>
      <c r="O1376" s="137"/>
      <c r="P1376" s="100">
        <v>5.97</v>
      </c>
      <c r="Q1376" s="101"/>
      <c r="R1376" s="101"/>
      <c r="S1376" s="101"/>
      <c r="T1376" s="101"/>
      <c r="U1376" s="101"/>
    </row>
    <row r="1377" spans="1:21" s="1" customFormat="1" ht="36" hidden="1" customHeight="1" x14ac:dyDescent="0.25">
      <c r="A1377" s="165">
        <v>5</v>
      </c>
      <c r="B1377" s="166"/>
      <c r="C1377" s="129" t="s">
        <v>1627</v>
      </c>
      <c r="D1377" s="130"/>
      <c r="E1377" s="130"/>
      <c r="F1377" s="4"/>
      <c r="G1377" s="136"/>
      <c r="H1377" s="136"/>
      <c r="I1377" s="5"/>
      <c r="J1377" s="136"/>
      <c r="K1377" s="136"/>
      <c r="L1377" s="136"/>
      <c r="M1377" s="136"/>
      <c r="N1377" s="136"/>
      <c r="O1377" s="136"/>
      <c r="P1377" s="126"/>
      <c r="Q1377" s="126"/>
      <c r="R1377" s="126"/>
      <c r="S1377" s="126"/>
      <c r="T1377" s="126"/>
      <c r="U1377" s="126"/>
    </row>
    <row r="1378" spans="1:21" s="1" customFormat="1" ht="27.75" hidden="1" customHeight="1" x14ac:dyDescent="0.25">
      <c r="A1378" s="134" t="s">
        <v>31</v>
      </c>
      <c r="B1378" s="135"/>
      <c r="C1378" s="103" t="s">
        <v>1628</v>
      </c>
      <c r="D1378" s="104"/>
      <c r="E1378" s="104"/>
      <c r="F1378" s="11" t="s">
        <v>1813</v>
      </c>
      <c r="G1378" s="143">
        <v>20.94</v>
      </c>
      <c r="H1378" s="137"/>
      <c r="I1378" s="8">
        <v>20.94</v>
      </c>
      <c r="J1378" s="143">
        <v>3.71</v>
      </c>
      <c r="K1378" s="137"/>
      <c r="L1378" s="137"/>
      <c r="M1378" s="137"/>
      <c r="N1378" s="137"/>
      <c r="O1378" s="137"/>
      <c r="P1378" s="100">
        <v>24.65</v>
      </c>
      <c r="Q1378" s="101"/>
      <c r="R1378" s="101"/>
      <c r="S1378" s="101"/>
      <c r="T1378" s="101"/>
      <c r="U1378" s="101"/>
    </row>
    <row r="1379" spans="1:21" s="1" customFormat="1" ht="15" hidden="1" customHeight="1" x14ac:dyDescent="0.25">
      <c r="A1379" s="186" t="s">
        <v>788</v>
      </c>
      <c r="B1379" s="187"/>
      <c r="C1379" s="187"/>
      <c r="D1379" s="187"/>
      <c r="E1379" s="187"/>
      <c r="F1379" s="187"/>
      <c r="G1379" s="187"/>
      <c r="H1379" s="187"/>
      <c r="I1379" s="187"/>
      <c r="J1379" s="187"/>
      <c r="K1379" s="187"/>
      <c r="L1379" s="187"/>
      <c r="M1379" s="187"/>
      <c r="N1379" s="187"/>
      <c r="O1379" s="187"/>
      <c r="P1379" s="187"/>
      <c r="Q1379" s="187"/>
      <c r="R1379" s="187"/>
      <c r="S1379" s="187"/>
      <c r="T1379" s="187"/>
      <c r="U1379" s="187"/>
    </row>
    <row r="1380" spans="1:21" s="1" customFormat="1" ht="21" hidden="1" customHeight="1" x14ac:dyDescent="0.25">
      <c r="A1380" s="165">
        <v>1</v>
      </c>
      <c r="B1380" s="166"/>
      <c r="C1380" s="164"/>
      <c r="D1380" s="164"/>
      <c r="E1380" s="164"/>
      <c r="F1380" s="7" t="s">
        <v>1829</v>
      </c>
      <c r="G1380" s="143">
        <v>1.92</v>
      </c>
      <c r="H1380" s="137"/>
      <c r="I1380" s="8">
        <v>1.92</v>
      </c>
      <c r="J1380" s="143">
        <v>0.13</v>
      </c>
      <c r="K1380" s="137"/>
      <c r="L1380" s="137"/>
      <c r="M1380" s="137"/>
      <c r="N1380" s="137"/>
      <c r="O1380" s="137"/>
      <c r="P1380" s="100">
        <v>2.0499999999999998</v>
      </c>
      <c r="Q1380" s="101"/>
      <c r="R1380" s="101"/>
      <c r="S1380" s="101"/>
      <c r="T1380" s="101"/>
      <c r="U1380" s="101"/>
    </row>
    <row r="1381" spans="1:21" s="1" customFormat="1" ht="15.75" hidden="1" customHeight="1" x14ac:dyDescent="0.25">
      <c r="A1381" s="186" t="s">
        <v>789</v>
      </c>
      <c r="B1381" s="187"/>
      <c r="C1381" s="187"/>
      <c r="D1381" s="187"/>
      <c r="E1381" s="187"/>
      <c r="F1381" s="187"/>
      <c r="G1381" s="187"/>
      <c r="H1381" s="187"/>
      <c r="I1381" s="187"/>
      <c r="J1381" s="187"/>
      <c r="K1381" s="187"/>
      <c r="L1381" s="187"/>
      <c r="M1381" s="187"/>
      <c r="N1381" s="187"/>
      <c r="O1381" s="187"/>
      <c r="P1381" s="187"/>
      <c r="Q1381" s="187"/>
      <c r="R1381" s="187"/>
      <c r="S1381" s="187"/>
      <c r="T1381" s="187"/>
      <c r="U1381" s="187"/>
    </row>
    <row r="1382" spans="1:21" s="1" customFormat="1" ht="49.5" hidden="1" customHeight="1" x14ac:dyDescent="0.25">
      <c r="A1382" s="165">
        <v>1</v>
      </c>
      <c r="B1382" s="166"/>
      <c r="C1382" s="129" t="s">
        <v>1629</v>
      </c>
      <c r="D1382" s="130"/>
      <c r="E1382" s="130"/>
      <c r="F1382" s="4"/>
      <c r="G1382" s="136"/>
      <c r="H1382" s="136"/>
      <c r="I1382" s="5"/>
      <c r="J1382" s="136"/>
      <c r="K1382" s="136"/>
      <c r="L1382" s="136"/>
      <c r="M1382" s="136"/>
      <c r="N1382" s="136"/>
      <c r="O1382" s="136"/>
      <c r="P1382" s="126"/>
      <c r="Q1382" s="126"/>
      <c r="R1382" s="126"/>
      <c r="S1382" s="126"/>
      <c r="T1382" s="126"/>
      <c r="U1382" s="126"/>
    </row>
    <row r="1383" spans="1:21" s="1" customFormat="1" ht="17.25" hidden="1" customHeight="1" x14ac:dyDescent="0.25">
      <c r="A1383" s="124" t="s">
        <v>53</v>
      </c>
      <c r="B1383" s="125"/>
      <c r="C1383" s="105" t="s">
        <v>1630</v>
      </c>
      <c r="D1383" s="106"/>
      <c r="E1383" s="106"/>
      <c r="F1383" s="9"/>
      <c r="G1383" s="137"/>
      <c r="H1383" s="137"/>
      <c r="I1383" s="10"/>
      <c r="J1383" s="137"/>
      <c r="K1383" s="137"/>
      <c r="L1383" s="137"/>
      <c r="M1383" s="137"/>
      <c r="N1383" s="137"/>
      <c r="O1383" s="137"/>
      <c r="P1383" s="101"/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136</v>
      </c>
      <c r="B1384" s="135"/>
      <c r="C1384" s="103" t="s">
        <v>1631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1.01</v>
      </c>
      <c r="K1384" s="137"/>
      <c r="L1384" s="137"/>
      <c r="M1384" s="137"/>
      <c r="N1384" s="137"/>
      <c r="O1384" s="137"/>
      <c r="P1384" s="100">
        <v>1.88</v>
      </c>
      <c r="Q1384" s="101"/>
      <c r="R1384" s="101"/>
      <c r="S1384" s="101"/>
      <c r="T1384" s="101"/>
      <c r="U1384" s="101"/>
    </row>
    <row r="1385" spans="1:21" s="1" customFormat="1" ht="26.25" hidden="1" customHeight="1" x14ac:dyDescent="0.25">
      <c r="A1385" s="134" t="s">
        <v>144</v>
      </c>
      <c r="B1385" s="135"/>
      <c r="C1385" s="103" t="s">
        <v>1632</v>
      </c>
      <c r="D1385" s="104"/>
      <c r="E1385" s="104"/>
      <c r="F1385" s="11" t="s">
        <v>1817</v>
      </c>
      <c r="G1385" s="143">
        <v>1.3</v>
      </c>
      <c r="H1385" s="137"/>
      <c r="I1385" s="8">
        <v>1.3</v>
      </c>
      <c r="J1385" s="143">
        <v>1.54</v>
      </c>
      <c r="K1385" s="137"/>
      <c r="L1385" s="137"/>
      <c r="M1385" s="137"/>
      <c r="N1385" s="137"/>
      <c r="O1385" s="137"/>
      <c r="P1385" s="100">
        <v>2.84</v>
      </c>
      <c r="Q1385" s="101"/>
      <c r="R1385" s="101"/>
      <c r="S1385" s="101"/>
      <c r="T1385" s="101"/>
      <c r="U1385" s="101"/>
    </row>
    <row r="1386" spans="1:21" s="1" customFormat="1" ht="24.75" hidden="1" customHeight="1" x14ac:dyDescent="0.25">
      <c r="A1386" s="134" t="s">
        <v>147</v>
      </c>
      <c r="B1386" s="135"/>
      <c r="C1386" s="103" t="s">
        <v>1633</v>
      </c>
      <c r="D1386" s="104"/>
      <c r="E1386" s="104"/>
      <c r="F1386" s="11" t="s">
        <v>1817</v>
      </c>
      <c r="G1386" s="143">
        <v>1.73</v>
      </c>
      <c r="H1386" s="137"/>
      <c r="I1386" s="8">
        <v>1.73</v>
      </c>
      <c r="J1386" s="143">
        <v>1.02</v>
      </c>
      <c r="K1386" s="137"/>
      <c r="L1386" s="137"/>
      <c r="M1386" s="137"/>
      <c r="N1386" s="137"/>
      <c r="O1386" s="137"/>
      <c r="P1386" s="100">
        <v>2.75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150</v>
      </c>
      <c r="B1387" s="135"/>
      <c r="C1387" s="103" t="s">
        <v>1634</v>
      </c>
      <c r="D1387" s="104"/>
      <c r="E1387" s="104"/>
      <c r="F1387" s="11" t="s">
        <v>1817</v>
      </c>
      <c r="G1387" s="143">
        <v>3.45</v>
      </c>
      <c r="H1387" s="137"/>
      <c r="I1387" s="8">
        <v>3.45</v>
      </c>
      <c r="J1387" s="143">
        <v>1.35</v>
      </c>
      <c r="K1387" s="137"/>
      <c r="L1387" s="137"/>
      <c r="M1387" s="137"/>
      <c r="N1387" s="137"/>
      <c r="O1387" s="137"/>
      <c r="P1387" s="100">
        <v>4.8</v>
      </c>
      <c r="Q1387" s="101"/>
      <c r="R1387" s="101"/>
      <c r="S1387" s="101"/>
      <c r="T1387" s="101"/>
      <c r="U1387" s="101"/>
    </row>
    <row r="1388" spans="1:21" s="1" customFormat="1" ht="38.25" hidden="1" customHeight="1" x14ac:dyDescent="0.25">
      <c r="A1388" s="134" t="s">
        <v>615</v>
      </c>
      <c r="B1388" s="135"/>
      <c r="C1388" s="103" t="s">
        <v>1635</v>
      </c>
      <c r="D1388" s="104"/>
      <c r="E1388" s="104"/>
      <c r="F1388" s="11" t="s">
        <v>1817</v>
      </c>
      <c r="G1388" s="143">
        <v>2.44</v>
      </c>
      <c r="H1388" s="137"/>
      <c r="I1388" s="8">
        <v>2.44</v>
      </c>
      <c r="J1388" s="143">
        <v>0.71</v>
      </c>
      <c r="K1388" s="137"/>
      <c r="L1388" s="137"/>
      <c r="M1388" s="137"/>
      <c r="N1388" s="137"/>
      <c r="O1388" s="137"/>
      <c r="P1388" s="100">
        <v>3.15</v>
      </c>
      <c r="Q1388" s="101"/>
      <c r="R1388" s="101"/>
      <c r="S1388" s="101"/>
      <c r="T1388" s="101"/>
      <c r="U1388" s="101"/>
    </row>
    <row r="1389" spans="1:21" s="1" customFormat="1" ht="40.5" hidden="1" customHeight="1" x14ac:dyDescent="0.25">
      <c r="A1389" s="134" t="s">
        <v>616</v>
      </c>
      <c r="B1389" s="135"/>
      <c r="C1389" s="103" t="s">
        <v>1636</v>
      </c>
      <c r="D1389" s="104"/>
      <c r="E1389" s="104"/>
      <c r="F1389" s="11" t="s">
        <v>1817</v>
      </c>
      <c r="G1389" s="143">
        <v>1.73</v>
      </c>
      <c r="H1389" s="137"/>
      <c r="I1389" s="8">
        <v>1.73</v>
      </c>
      <c r="J1389" s="143">
        <v>1.01</v>
      </c>
      <c r="K1389" s="137"/>
      <c r="L1389" s="137"/>
      <c r="M1389" s="137"/>
      <c r="N1389" s="137"/>
      <c r="O1389" s="137"/>
      <c r="P1389" s="100">
        <v>2.74</v>
      </c>
      <c r="Q1389" s="101"/>
      <c r="R1389" s="101"/>
      <c r="S1389" s="101"/>
      <c r="T1389" s="101"/>
      <c r="U1389" s="101"/>
    </row>
    <row r="1390" spans="1:21" s="1" customFormat="1" ht="25.5" hidden="1" customHeight="1" x14ac:dyDescent="0.25">
      <c r="A1390" s="134" t="s">
        <v>617</v>
      </c>
      <c r="B1390" s="135"/>
      <c r="C1390" s="103" t="s">
        <v>1637</v>
      </c>
      <c r="D1390" s="104"/>
      <c r="E1390" s="104"/>
      <c r="F1390" s="11" t="s">
        <v>1817</v>
      </c>
      <c r="G1390" s="143">
        <v>2.59</v>
      </c>
      <c r="H1390" s="137"/>
      <c r="I1390" s="8">
        <v>2.59</v>
      </c>
      <c r="J1390" s="143">
        <v>1.23</v>
      </c>
      <c r="K1390" s="137"/>
      <c r="L1390" s="137"/>
      <c r="M1390" s="137"/>
      <c r="N1390" s="137"/>
      <c r="O1390" s="137"/>
      <c r="P1390" s="100">
        <v>3.82</v>
      </c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618</v>
      </c>
      <c r="B1391" s="135"/>
      <c r="C1391" s="103" t="s">
        <v>1638</v>
      </c>
      <c r="D1391" s="104"/>
      <c r="E1391" s="104"/>
      <c r="F1391" s="11" t="s">
        <v>1817</v>
      </c>
      <c r="G1391" s="143">
        <v>1.73</v>
      </c>
      <c r="H1391" s="137"/>
      <c r="I1391" s="8">
        <v>1.73</v>
      </c>
      <c r="J1391" s="143">
        <v>1.01</v>
      </c>
      <c r="K1391" s="137"/>
      <c r="L1391" s="137"/>
      <c r="M1391" s="137"/>
      <c r="N1391" s="137"/>
      <c r="O1391" s="137"/>
      <c r="P1391" s="100">
        <v>2.74</v>
      </c>
      <c r="Q1391" s="101"/>
      <c r="R1391" s="101"/>
      <c r="S1391" s="101"/>
      <c r="T1391" s="101"/>
      <c r="U1391" s="101"/>
    </row>
    <row r="1392" spans="1:21" s="1" customFormat="1" ht="21" hidden="1" customHeight="1" x14ac:dyDescent="0.25">
      <c r="A1392" s="134" t="s">
        <v>619</v>
      </c>
      <c r="B1392" s="135"/>
      <c r="C1392" s="103" t="s">
        <v>1639</v>
      </c>
      <c r="D1392" s="104"/>
      <c r="E1392" s="104"/>
      <c r="F1392" s="11" t="s">
        <v>1817</v>
      </c>
      <c r="G1392" s="143">
        <v>1.73</v>
      </c>
      <c r="H1392" s="137"/>
      <c r="I1392" s="8">
        <v>1.73</v>
      </c>
      <c r="J1392" s="143">
        <v>1.01</v>
      </c>
      <c r="K1392" s="137"/>
      <c r="L1392" s="137"/>
      <c r="M1392" s="137"/>
      <c r="N1392" s="137"/>
      <c r="O1392" s="137"/>
      <c r="P1392" s="100">
        <v>2.74</v>
      </c>
      <c r="Q1392" s="101"/>
      <c r="R1392" s="101"/>
      <c r="S1392" s="101"/>
      <c r="T1392" s="101"/>
      <c r="U1392" s="101"/>
    </row>
    <row r="1393" spans="1:21" s="1" customFormat="1" ht="21" hidden="1" customHeight="1" x14ac:dyDescent="0.25">
      <c r="A1393" s="134" t="s">
        <v>790</v>
      </c>
      <c r="B1393" s="135"/>
      <c r="C1393" s="103" t="s">
        <v>1640</v>
      </c>
      <c r="D1393" s="104"/>
      <c r="E1393" s="104"/>
      <c r="F1393" s="11" t="s">
        <v>1817</v>
      </c>
      <c r="G1393" s="143">
        <v>1.73</v>
      </c>
      <c r="H1393" s="137"/>
      <c r="I1393" s="8">
        <v>1.73</v>
      </c>
      <c r="J1393" s="143">
        <v>1.06</v>
      </c>
      <c r="K1393" s="137"/>
      <c r="L1393" s="137"/>
      <c r="M1393" s="137"/>
      <c r="N1393" s="137"/>
      <c r="O1393" s="137"/>
      <c r="P1393" s="100">
        <v>2.79</v>
      </c>
      <c r="Q1393" s="101"/>
      <c r="R1393" s="101"/>
      <c r="S1393" s="101"/>
      <c r="T1393" s="101"/>
      <c r="U1393" s="101"/>
    </row>
    <row r="1394" spans="1:21" s="1" customFormat="1" ht="21" hidden="1" customHeight="1" x14ac:dyDescent="0.25">
      <c r="A1394" s="134" t="s">
        <v>791</v>
      </c>
      <c r="B1394" s="135"/>
      <c r="C1394" s="103" t="s">
        <v>1641</v>
      </c>
      <c r="D1394" s="104"/>
      <c r="E1394" s="104"/>
      <c r="F1394" s="11" t="s">
        <v>1817</v>
      </c>
      <c r="G1394" s="143">
        <v>0.43</v>
      </c>
      <c r="H1394" s="137"/>
      <c r="I1394" s="8">
        <v>0.43</v>
      </c>
      <c r="J1394" s="143">
        <v>0.71</v>
      </c>
      <c r="K1394" s="137"/>
      <c r="L1394" s="137"/>
      <c r="M1394" s="137"/>
      <c r="N1394" s="137"/>
      <c r="O1394" s="137"/>
      <c r="P1394" s="100">
        <v>1.1399999999999999</v>
      </c>
      <c r="Q1394" s="101"/>
      <c r="R1394" s="101"/>
      <c r="S1394" s="101"/>
      <c r="T1394" s="101"/>
      <c r="U1394" s="101"/>
    </row>
    <row r="1395" spans="1:21" s="1" customFormat="1" ht="21" hidden="1" customHeight="1" x14ac:dyDescent="0.25">
      <c r="A1395" s="134" t="s">
        <v>792</v>
      </c>
      <c r="B1395" s="135"/>
      <c r="C1395" s="103" t="s">
        <v>1642</v>
      </c>
      <c r="D1395" s="104"/>
      <c r="E1395" s="104"/>
      <c r="F1395" s="11" t="s">
        <v>1817</v>
      </c>
      <c r="G1395" s="143">
        <v>1.3</v>
      </c>
      <c r="H1395" s="137"/>
      <c r="I1395" s="8">
        <v>1.3</v>
      </c>
      <c r="J1395" s="143">
        <v>0.71</v>
      </c>
      <c r="K1395" s="137"/>
      <c r="L1395" s="137"/>
      <c r="M1395" s="137"/>
      <c r="N1395" s="137"/>
      <c r="O1395" s="137"/>
      <c r="P1395" s="100">
        <v>2.0099999999999998</v>
      </c>
      <c r="Q1395" s="101"/>
      <c r="R1395" s="101"/>
      <c r="S1395" s="101"/>
      <c r="T1395" s="101"/>
      <c r="U1395" s="101"/>
    </row>
    <row r="1396" spans="1:21" s="1" customFormat="1" ht="21" hidden="1" customHeight="1" x14ac:dyDescent="0.25">
      <c r="A1396" s="134" t="s">
        <v>793</v>
      </c>
      <c r="B1396" s="135"/>
      <c r="C1396" s="103" t="s">
        <v>1643</v>
      </c>
      <c r="D1396" s="104"/>
      <c r="E1396" s="104"/>
      <c r="F1396" s="11" t="s">
        <v>1817</v>
      </c>
      <c r="G1396" s="143">
        <v>0.87</v>
      </c>
      <c r="H1396" s="137"/>
      <c r="I1396" s="8">
        <v>0.87</v>
      </c>
      <c r="J1396" s="143">
        <v>0.71</v>
      </c>
      <c r="K1396" s="137"/>
      <c r="L1396" s="137"/>
      <c r="M1396" s="137"/>
      <c r="N1396" s="137"/>
      <c r="O1396" s="137"/>
      <c r="P1396" s="100">
        <v>1.58</v>
      </c>
      <c r="Q1396" s="101"/>
      <c r="R1396" s="101"/>
      <c r="S1396" s="101"/>
      <c r="T1396" s="101"/>
      <c r="U1396" s="101"/>
    </row>
    <row r="1397" spans="1:21" s="1" customFormat="1" ht="21" hidden="1" customHeight="1" x14ac:dyDescent="0.25">
      <c r="A1397" s="134" t="s">
        <v>794</v>
      </c>
      <c r="B1397" s="135"/>
      <c r="C1397" s="103" t="s">
        <v>1644</v>
      </c>
      <c r="D1397" s="104"/>
      <c r="E1397" s="104"/>
      <c r="F1397" s="11" t="s">
        <v>1817</v>
      </c>
      <c r="G1397" s="143">
        <v>0.87</v>
      </c>
      <c r="H1397" s="137"/>
      <c r="I1397" s="8">
        <v>0.87</v>
      </c>
      <c r="J1397" s="143">
        <v>0.71</v>
      </c>
      <c r="K1397" s="137"/>
      <c r="L1397" s="137"/>
      <c r="M1397" s="137"/>
      <c r="N1397" s="137"/>
      <c r="O1397" s="137"/>
      <c r="P1397" s="100">
        <v>1.58</v>
      </c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795</v>
      </c>
      <c r="B1398" s="135"/>
      <c r="C1398" s="103" t="s">
        <v>1645</v>
      </c>
      <c r="D1398" s="104"/>
      <c r="E1398" s="104"/>
      <c r="F1398" s="11" t="s">
        <v>1817</v>
      </c>
      <c r="G1398" s="143">
        <v>0.87</v>
      </c>
      <c r="H1398" s="137"/>
      <c r="I1398" s="8">
        <v>0.87</v>
      </c>
      <c r="J1398" s="143">
        <v>0.71</v>
      </c>
      <c r="K1398" s="137"/>
      <c r="L1398" s="137"/>
      <c r="M1398" s="137"/>
      <c r="N1398" s="137"/>
      <c r="O1398" s="137"/>
      <c r="P1398" s="100">
        <v>1.58</v>
      </c>
      <c r="Q1398" s="101"/>
      <c r="R1398" s="101"/>
      <c r="S1398" s="101"/>
      <c r="T1398" s="101"/>
      <c r="U1398" s="101"/>
    </row>
    <row r="1399" spans="1:21" s="1" customFormat="1" ht="21" hidden="1" customHeight="1" x14ac:dyDescent="0.25">
      <c r="A1399" s="134" t="s">
        <v>796</v>
      </c>
      <c r="B1399" s="135"/>
      <c r="C1399" s="103" t="s">
        <v>1646</v>
      </c>
      <c r="D1399" s="104"/>
      <c r="E1399" s="104"/>
      <c r="F1399" s="11" t="s">
        <v>1817</v>
      </c>
      <c r="G1399" s="143">
        <v>1.3</v>
      </c>
      <c r="H1399" s="137"/>
      <c r="I1399" s="8">
        <v>1.3</v>
      </c>
      <c r="J1399" s="143">
        <v>0.71</v>
      </c>
      <c r="K1399" s="137"/>
      <c r="L1399" s="137"/>
      <c r="M1399" s="137"/>
      <c r="N1399" s="137"/>
      <c r="O1399" s="137"/>
      <c r="P1399" s="100">
        <v>2.0099999999999998</v>
      </c>
      <c r="Q1399" s="101"/>
      <c r="R1399" s="101"/>
      <c r="S1399" s="101"/>
      <c r="T1399" s="101"/>
      <c r="U1399" s="101"/>
    </row>
    <row r="1400" spans="1:21" s="1" customFormat="1" ht="21" hidden="1" customHeight="1" x14ac:dyDescent="0.25">
      <c r="A1400" s="134" t="s">
        <v>797</v>
      </c>
      <c r="B1400" s="135"/>
      <c r="C1400" s="103" t="s">
        <v>1647</v>
      </c>
      <c r="D1400" s="104"/>
      <c r="E1400" s="104"/>
      <c r="F1400" s="11" t="s">
        <v>1817</v>
      </c>
      <c r="G1400" s="143">
        <v>0.87</v>
      </c>
      <c r="H1400" s="137"/>
      <c r="I1400" s="8">
        <v>0.87</v>
      </c>
      <c r="J1400" s="143">
        <v>0.71</v>
      </c>
      <c r="K1400" s="137"/>
      <c r="L1400" s="137"/>
      <c r="M1400" s="137"/>
      <c r="N1400" s="137"/>
      <c r="O1400" s="137"/>
      <c r="P1400" s="100">
        <v>1.58</v>
      </c>
      <c r="Q1400" s="101"/>
      <c r="R1400" s="101"/>
      <c r="S1400" s="101"/>
      <c r="T1400" s="101"/>
      <c r="U1400" s="101"/>
    </row>
    <row r="1401" spans="1:21" s="1" customFormat="1" ht="28.5" hidden="1" customHeight="1" x14ac:dyDescent="0.25">
      <c r="A1401" s="134" t="s">
        <v>798</v>
      </c>
      <c r="B1401" s="135"/>
      <c r="C1401" s="103" t="s">
        <v>1648</v>
      </c>
      <c r="D1401" s="104"/>
      <c r="E1401" s="104"/>
      <c r="F1401" s="11" t="s">
        <v>1817</v>
      </c>
      <c r="G1401" s="143">
        <v>1.92</v>
      </c>
      <c r="H1401" s="137"/>
      <c r="I1401" s="8">
        <v>1.92</v>
      </c>
      <c r="J1401" s="143">
        <v>0.71</v>
      </c>
      <c r="K1401" s="137"/>
      <c r="L1401" s="137"/>
      <c r="M1401" s="137"/>
      <c r="N1401" s="137"/>
      <c r="O1401" s="137"/>
      <c r="P1401" s="100">
        <v>2.63</v>
      </c>
      <c r="Q1401" s="101"/>
      <c r="R1401" s="101"/>
      <c r="S1401" s="101"/>
      <c r="T1401" s="101"/>
      <c r="U1401" s="101"/>
    </row>
    <row r="1402" spans="1:21" s="1" customFormat="1" ht="17.25" hidden="1" customHeight="1" x14ac:dyDescent="0.25">
      <c r="A1402" s="124" t="s">
        <v>54</v>
      </c>
      <c r="B1402" s="125"/>
      <c r="C1402" s="105" t="s">
        <v>1649</v>
      </c>
      <c r="D1402" s="106"/>
      <c r="E1402" s="106"/>
      <c r="F1402" s="9"/>
      <c r="G1402" s="137"/>
      <c r="H1402" s="137"/>
      <c r="I1402" s="10"/>
      <c r="J1402" s="137"/>
      <c r="K1402" s="137"/>
      <c r="L1402" s="137"/>
      <c r="M1402" s="137"/>
      <c r="N1402" s="137"/>
      <c r="O1402" s="137"/>
      <c r="P1402" s="101"/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34" t="s">
        <v>153</v>
      </c>
      <c r="B1403" s="135"/>
      <c r="C1403" s="103" t="s">
        <v>1650</v>
      </c>
      <c r="D1403" s="104"/>
      <c r="E1403" s="104"/>
      <c r="F1403" s="11" t="s">
        <v>1817</v>
      </c>
      <c r="G1403" s="143">
        <v>0.86</v>
      </c>
      <c r="H1403" s="137"/>
      <c r="I1403" s="8">
        <v>0.86</v>
      </c>
      <c r="J1403" s="143">
        <v>0.71</v>
      </c>
      <c r="K1403" s="137"/>
      <c r="L1403" s="137"/>
      <c r="M1403" s="137"/>
      <c r="N1403" s="137"/>
      <c r="O1403" s="137"/>
      <c r="P1403" s="100">
        <v>1.57</v>
      </c>
      <c r="Q1403" s="101"/>
      <c r="R1403" s="101"/>
      <c r="S1403" s="101"/>
      <c r="T1403" s="101"/>
      <c r="U1403" s="101"/>
    </row>
    <row r="1404" spans="1:21" s="1" customFormat="1" ht="24" hidden="1" customHeight="1" x14ac:dyDescent="0.25">
      <c r="A1404" s="134" t="s">
        <v>432</v>
      </c>
      <c r="B1404" s="135"/>
      <c r="C1404" s="103" t="s">
        <v>1651</v>
      </c>
      <c r="D1404" s="104"/>
      <c r="E1404" s="104"/>
      <c r="F1404" s="11" t="s">
        <v>1817</v>
      </c>
      <c r="G1404" s="143">
        <v>0.87</v>
      </c>
      <c r="H1404" s="137"/>
      <c r="I1404" s="8">
        <v>0.87</v>
      </c>
      <c r="J1404" s="143">
        <v>0.71</v>
      </c>
      <c r="K1404" s="137"/>
      <c r="L1404" s="137"/>
      <c r="M1404" s="137"/>
      <c r="N1404" s="137"/>
      <c r="O1404" s="137"/>
      <c r="P1404" s="100">
        <v>1.58</v>
      </c>
      <c r="Q1404" s="101"/>
      <c r="R1404" s="101"/>
      <c r="S1404" s="101"/>
      <c r="T1404" s="101"/>
      <c r="U1404" s="101"/>
    </row>
    <row r="1405" spans="1:21" s="1" customFormat="1" ht="25.5" hidden="1" customHeight="1" x14ac:dyDescent="0.25">
      <c r="A1405" s="134" t="s">
        <v>620</v>
      </c>
      <c r="B1405" s="135"/>
      <c r="C1405" s="103" t="s">
        <v>1652</v>
      </c>
      <c r="D1405" s="104"/>
      <c r="E1405" s="104"/>
      <c r="F1405" s="11" t="s">
        <v>1817</v>
      </c>
      <c r="G1405" s="143">
        <v>0.87</v>
      </c>
      <c r="H1405" s="137"/>
      <c r="I1405" s="8">
        <v>0.87</v>
      </c>
      <c r="J1405" s="143">
        <v>0.71</v>
      </c>
      <c r="K1405" s="137"/>
      <c r="L1405" s="137"/>
      <c r="M1405" s="137"/>
      <c r="N1405" s="137"/>
      <c r="O1405" s="137"/>
      <c r="P1405" s="100">
        <v>1.58</v>
      </c>
      <c r="Q1405" s="101"/>
      <c r="R1405" s="101"/>
      <c r="S1405" s="101"/>
      <c r="T1405" s="101"/>
      <c r="U1405" s="101"/>
    </row>
    <row r="1406" spans="1:21" s="1" customFormat="1" ht="37.5" hidden="1" customHeight="1" x14ac:dyDescent="0.25">
      <c r="A1406" s="134" t="s">
        <v>621</v>
      </c>
      <c r="B1406" s="135"/>
      <c r="C1406" s="103" t="s">
        <v>1653</v>
      </c>
      <c r="D1406" s="104"/>
      <c r="E1406" s="104"/>
      <c r="F1406" s="11" t="s">
        <v>1817</v>
      </c>
      <c r="G1406" s="143">
        <v>0.9</v>
      </c>
      <c r="H1406" s="137"/>
      <c r="I1406" s="8">
        <v>0.9</v>
      </c>
      <c r="J1406" s="143">
        <v>0.71</v>
      </c>
      <c r="K1406" s="137"/>
      <c r="L1406" s="137"/>
      <c r="M1406" s="137"/>
      <c r="N1406" s="137"/>
      <c r="O1406" s="137"/>
      <c r="P1406" s="100">
        <v>1.61</v>
      </c>
      <c r="Q1406" s="101"/>
      <c r="R1406" s="101"/>
      <c r="S1406" s="101"/>
      <c r="T1406" s="101"/>
      <c r="U1406" s="101"/>
    </row>
    <row r="1407" spans="1:21" s="1" customFormat="1" ht="27.75" hidden="1" customHeight="1" x14ac:dyDescent="0.25">
      <c r="A1407" s="134" t="s">
        <v>799</v>
      </c>
      <c r="B1407" s="135"/>
      <c r="C1407" s="103" t="s">
        <v>1654</v>
      </c>
      <c r="D1407" s="104"/>
      <c r="E1407" s="104"/>
      <c r="F1407" s="11" t="s">
        <v>1817</v>
      </c>
      <c r="G1407" s="143">
        <v>1.8</v>
      </c>
      <c r="H1407" s="137"/>
      <c r="I1407" s="8">
        <v>1.8</v>
      </c>
      <c r="J1407" s="143">
        <v>0.71</v>
      </c>
      <c r="K1407" s="137"/>
      <c r="L1407" s="137"/>
      <c r="M1407" s="137"/>
      <c r="N1407" s="137"/>
      <c r="O1407" s="137"/>
      <c r="P1407" s="100">
        <v>2.5099999999999998</v>
      </c>
      <c r="Q1407" s="101"/>
      <c r="R1407" s="101"/>
      <c r="S1407" s="101"/>
      <c r="T1407" s="101"/>
      <c r="U1407" s="101"/>
    </row>
    <row r="1408" spans="1:21" s="1" customFormat="1" ht="27" hidden="1" customHeight="1" x14ac:dyDescent="0.25">
      <c r="A1408" s="134" t="s">
        <v>800</v>
      </c>
      <c r="B1408" s="135"/>
      <c r="C1408" s="103" t="s">
        <v>1655</v>
      </c>
      <c r="D1408" s="104"/>
      <c r="E1408" s="104"/>
      <c r="F1408" s="11" t="s">
        <v>1817</v>
      </c>
      <c r="G1408" s="143">
        <v>2.08</v>
      </c>
      <c r="H1408" s="137"/>
      <c r="I1408" s="8">
        <v>2.08</v>
      </c>
      <c r="J1408" s="143">
        <v>0.71</v>
      </c>
      <c r="K1408" s="137"/>
      <c r="L1408" s="137"/>
      <c r="M1408" s="137"/>
      <c r="N1408" s="137"/>
      <c r="O1408" s="137"/>
      <c r="P1408" s="100">
        <v>2.79</v>
      </c>
      <c r="Q1408" s="101"/>
      <c r="R1408" s="101"/>
      <c r="S1408" s="101"/>
      <c r="T1408" s="101"/>
      <c r="U1408" s="101"/>
    </row>
    <row r="1409" spans="1:21" s="1" customFormat="1" ht="24.75" hidden="1" customHeight="1" x14ac:dyDescent="0.25">
      <c r="A1409" s="124" t="s">
        <v>55</v>
      </c>
      <c r="B1409" s="125"/>
      <c r="C1409" s="105" t="s">
        <v>1656</v>
      </c>
      <c r="D1409" s="106"/>
      <c r="E1409" s="106"/>
      <c r="F1409" s="9"/>
      <c r="G1409" s="137"/>
      <c r="H1409" s="137"/>
      <c r="I1409" s="10"/>
      <c r="J1409" s="137"/>
      <c r="K1409" s="137"/>
      <c r="L1409" s="137"/>
      <c r="M1409" s="137"/>
      <c r="N1409" s="137"/>
      <c r="O1409" s="137"/>
      <c r="P1409" s="101"/>
      <c r="Q1409" s="101"/>
      <c r="R1409" s="101"/>
      <c r="S1409" s="101"/>
      <c r="T1409" s="101"/>
      <c r="U1409" s="101"/>
    </row>
    <row r="1410" spans="1:21" s="1" customFormat="1" ht="21" hidden="1" customHeight="1" x14ac:dyDescent="0.25">
      <c r="A1410" s="134" t="s">
        <v>157</v>
      </c>
      <c r="B1410" s="135"/>
      <c r="C1410" s="103" t="s">
        <v>1657</v>
      </c>
      <c r="D1410" s="104"/>
      <c r="E1410" s="104"/>
      <c r="F1410" s="11" t="s">
        <v>1817</v>
      </c>
      <c r="G1410" s="143">
        <v>1.73</v>
      </c>
      <c r="H1410" s="137"/>
      <c r="I1410" s="8">
        <v>1.73</v>
      </c>
      <c r="J1410" s="143">
        <v>0.78</v>
      </c>
      <c r="K1410" s="137"/>
      <c r="L1410" s="137"/>
      <c r="M1410" s="137"/>
      <c r="N1410" s="137"/>
      <c r="O1410" s="137"/>
      <c r="P1410" s="100">
        <v>2.5099999999999998</v>
      </c>
      <c r="Q1410" s="101"/>
      <c r="R1410" s="101"/>
      <c r="S1410" s="101"/>
      <c r="T1410" s="101"/>
      <c r="U1410" s="101"/>
    </row>
    <row r="1411" spans="1:21" s="1" customFormat="1" ht="20.25" hidden="1" customHeight="1" x14ac:dyDescent="0.25">
      <c r="A1411" s="134" t="s">
        <v>160</v>
      </c>
      <c r="B1411" s="135"/>
      <c r="C1411" s="103" t="s">
        <v>1658</v>
      </c>
      <c r="D1411" s="104"/>
      <c r="E1411" s="104"/>
      <c r="F1411" s="11" t="s">
        <v>1817</v>
      </c>
      <c r="G1411" s="143">
        <v>1.73</v>
      </c>
      <c r="H1411" s="137"/>
      <c r="I1411" s="8">
        <v>1.73</v>
      </c>
      <c r="J1411" s="143">
        <v>0.78</v>
      </c>
      <c r="K1411" s="137"/>
      <c r="L1411" s="137"/>
      <c r="M1411" s="137"/>
      <c r="N1411" s="137"/>
      <c r="O1411" s="137"/>
      <c r="P1411" s="100">
        <v>2.5099999999999998</v>
      </c>
      <c r="Q1411" s="101"/>
      <c r="R1411" s="101"/>
      <c r="S1411" s="101"/>
      <c r="T1411" s="101"/>
      <c r="U1411" s="101"/>
    </row>
    <row r="1412" spans="1:21" s="1" customFormat="1" ht="42" hidden="1" customHeight="1" x14ac:dyDescent="0.25">
      <c r="A1412" s="134" t="s">
        <v>163</v>
      </c>
      <c r="B1412" s="135"/>
      <c r="C1412" s="103" t="s">
        <v>1659</v>
      </c>
      <c r="D1412" s="104"/>
      <c r="E1412" s="104"/>
      <c r="F1412" s="11" t="s">
        <v>1817</v>
      </c>
      <c r="G1412" s="143">
        <v>2.04</v>
      </c>
      <c r="H1412" s="137"/>
      <c r="I1412" s="8">
        <v>2.04</v>
      </c>
      <c r="J1412" s="143">
        <v>0.71</v>
      </c>
      <c r="K1412" s="137"/>
      <c r="L1412" s="137"/>
      <c r="M1412" s="137"/>
      <c r="N1412" s="137"/>
      <c r="O1412" s="137"/>
      <c r="P1412" s="100">
        <v>2.75</v>
      </c>
      <c r="Q1412" s="101"/>
      <c r="R1412" s="101"/>
      <c r="S1412" s="101"/>
      <c r="T1412" s="101"/>
      <c r="U1412" s="101"/>
    </row>
    <row r="1413" spans="1:21" s="1" customFormat="1" ht="21" hidden="1" customHeight="1" x14ac:dyDescent="0.25">
      <c r="A1413" s="124" t="s">
        <v>56</v>
      </c>
      <c r="B1413" s="125"/>
      <c r="C1413" s="105" t="s">
        <v>1660</v>
      </c>
      <c r="D1413" s="106"/>
      <c r="E1413" s="106"/>
      <c r="F1413" s="9"/>
      <c r="G1413" s="137"/>
      <c r="H1413" s="137"/>
      <c r="I1413" s="10"/>
      <c r="J1413" s="137"/>
      <c r="K1413" s="137"/>
      <c r="L1413" s="137"/>
      <c r="M1413" s="137"/>
      <c r="N1413" s="137"/>
      <c r="O1413" s="137"/>
      <c r="P1413" s="101"/>
      <c r="Q1413" s="101"/>
      <c r="R1413" s="101"/>
      <c r="S1413" s="101"/>
      <c r="T1413" s="101"/>
      <c r="U1413" s="101"/>
    </row>
    <row r="1414" spans="1:21" s="1" customFormat="1" ht="21" hidden="1" customHeight="1" x14ac:dyDescent="0.25">
      <c r="A1414" s="134" t="s">
        <v>178</v>
      </c>
      <c r="B1414" s="135"/>
      <c r="C1414" s="103" t="s">
        <v>1661</v>
      </c>
      <c r="D1414" s="104"/>
      <c r="E1414" s="104"/>
      <c r="F1414" s="11" t="s">
        <v>1817</v>
      </c>
      <c r="G1414" s="143">
        <v>0.86</v>
      </c>
      <c r="H1414" s="137"/>
      <c r="I1414" s="8">
        <v>0.86</v>
      </c>
      <c r="J1414" s="143">
        <v>0.96</v>
      </c>
      <c r="K1414" s="137"/>
      <c r="L1414" s="137"/>
      <c r="M1414" s="137"/>
      <c r="N1414" s="137"/>
      <c r="O1414" s="137"/>
      <c r="P1414" s="100">
        <v>1.82</v>
      </c>
      <c r="Q1414" s="101"/>
      <c r="R1414" s="101"/>
      <c r="S1414" s="101"/>
      <c r="T1414" s="101"/>
      <c r="U1414" s="101"/>
    </row>
    <row r="1415" spans="1:21" s="1" customFormat="1" ht="21" hidden="1" customHeight="1" x14ac:dyDescent="0.25">
      <c r="A1415" s="124" t="s">
        <v>57</v>
      </c>
      <c r="B1415" s="125"/>
      <c r="C1415" s="105" t="s">
        <v>1662</v>
      </c>
      <c r="D1415" s="106"/>
      <c r="E1415" s="106"/>
      <c r="F1415" s="9"/>
      <c r="G1415" s="137"/>
      <c r="H1415" s="137"/>
      <c r="I1415" s="10"/>
      <c r="J1415" s="137"/>
      <c r="K1415" s="137"/>
      <c r="L1415" s="137"/>
      <c r="M1415" s="137"/>
      <c r="N1415" s="137"/>
      <c r="O1415" s="137"/>
      <c r="P1415" s="101"/>
      <c r="Q1415" s="101"/>
      <c r="R1415" s="101"/>
      <c r="S1415" s="101"/>
      <c r="T1415" s="101"/>
      <c r="U1415" s="101"/>
    </row>
    <row r="1416" spans="1:21" s="1" customFormat="1" ht="26.25" hidden="1" customHeight="1" x14ac:dyDescent="0.25">
      <c r="A1416" s="134" t="s">
        <v>181</v>
      </c>
      <c r="B1416" s="135"/>
      <c r="C1416" s="103" t="s">
        <v>1663</v>
      </c>
      <c r="D1416" s="104"/>
      <c r="E1416" s="104"/>
      <c r="F1416" s="11" t="s">
        <v>1817</v>
      </c>
      <c r="G1416" s="143">
        <v>1.46</v>
      </c>
      <c r="H1416" s="137"/>
      <c r="I1416" s="8">
        <v>1.46</v>
      </c>
      <c r="J1416" s="143">
        <v>0.05</v>
      </c>
      <c r="K1416" s="137"/>
      <c r="L1416" s="137"/>
      <c r="M1416" s="137"/>
      <c r="N1416" s="137"/>
      <c r="O1416" s="137"/>
      <c r="P1416" s="100">
        <v>1.51</v>
      </c>
      <c r="Q1416" s="101"/>
      <c r="R1416" s="101"/>
      <c r="S1416" s="101"/>
      <c r="T1416" s="101"/>
      <c r="U1416" s="101"/>
    </row>
    <row r="1417" spans="1:21" s="1" customFormat="1" ht="23.25" hidden="1" customHeight="1" x14ac:dyDescent="0.25">
      <c r="A1417" s="134" t="s">
        <v>439</v>
      </c>
      <c r="B1417" s="135"/>
      <c r="C1417" s="103" t="s">
        <v>1664</v>
      </c>
      <c r="D1417" s="104"/>
      <c r="E1417" s="104"/>
      <c r="F1417" s="11" t="s">
        <v>1817</v>
      </c>
      <c r="G1417" s="143">
        <v>1.46</v>
      </c>
      <c r="H1417" s="137"/>
      <c r="I1417" s="8">
        <v>1.46</v>
      </c>
      <c r="J1417" s="143">
        <v>7.0000000000000007E-2</v>
      </c>
      <c r="K1417" s="137"/>
      <c r="L1417" s="137"/>
      <c r="M1417" s="137"/>
      <c r="N1417" s="137"/>
      <c r="O1417" s="137"/>
      <c r="P1417" s="100">
        <v>1.53</v>
      </c>
      <c r="Q1417" s="101"/>
      <c r="R1417" s="101"/>
      <c r="S1417" s="101"/>
      <c r="T1417" s="101"/>
      <c r="U1417" s="101"/>
    </row>
    <row r="1418" spans="1:21" s="1" customFormat="1" ht="25.5" hidden="1" customHeight="1" x14ac:dyDescent="0.25">
      <c r="A1418" s="134" t="s">
        <v>801</v>
      </c>
      <c r="B1418" s="135"/>
      <c r="C1418" s="103" t="s">
        <v>1665</v>
      </c>
      <c r="D1418" s="104"/>
      <c r="E1418" s="104"/>
      <c r="F1418" s="11" t="s">
        <v>1817</v>
      </c>
      <c r="G1418" s="143">
        <v>2.59</v>
      </c>
      <c r="H1418" s="137"/>
      <c r="I1418" s="8">
        <v>2.59</v>
      </c>
      <c r="J1418" s="143">
        <v>7.0000000000000007E-2</v>
      </c>
      <c r="K1418" s="137"/>
      <c r="L1418" s="137"/>
      <c r="M1418" s="137"/>
      <c r="N1418" s="137"/>
      <c r="O1418" s="137"/>
      <c r="P1418" s="100">
        <v>2.66</v>
      </c>
      <c r="Q1418" s="101"/>
      <c r="R1418" s="101"/>
      <c r="S1418" s="101"/>
      <c r="T1418" s="101"/>
      <c r="U1418" s="101"/>
    </row>
    <row r="1419" spans="1:21" s="1" customFormat="1" ht="38.25" hidden="1" customHeight="1" x14ac:dyDescent="0.25">
      <c r="A1419" s="134" t="s">
        <v>802</v>
      </c>
      <c r="B1419" s="135"/>
      <c r="C1419" s="103" t="s">
        <v>1666</v>
      </c>
      <c r="D1419" s="104"/>
      <c r="E1419" s="104"/>
      <c r="F1419" s="11" t="s">
        <v>1817</v>
      </c>
      <c r="G1419" s="143">
        <v>1.46</v>
      </c>
      <c r="H1419" s="137"/>
      <c r="I1419" s="8">
        <v>1.46</v>
      </c>
      <c r="J1419" s="143">
        <v>7.0000000000000007E-2</v>
      </c>
      <c r="K1419" s="137"/>
      <c r="L1419" s="137"/>
      <c r="M1419" s="137"/>
      <c r="N1419" s="137"/>
      <c r="O1419" s="137"/>
      <c r="P1419" s="100">
        <v>1.53</v>
      </c>
      <c r="Q1419" s="101"/>
      <c r="R1419" s="101"/>
      <c r="S1419" s="101"/>
      <c r="T1419" s="101"/>
      <c r="U1419" s="101"/>
    </row>
    <row r="1420" spans="1:21" s="1" customFormat="1" ht="18" hidden="1" customHeight="1" x14ac:dyDescent="0.25">
      <c r="A1420" s="186" t="s">
        <v>803</v>
      </c>
      <c r="B1420" s="187"/>
      <c r="C1420" s="187"/>
      <c r="D1420" s="187"/>
      <c r="E1420" s="187"/>
      <c r="F1420" s="187"/>
      <c r="G1420" s="187"/>
      <c r="H1420" s="187"/>
      <c r="I1420" s="187"/>
      <c r="J1420" s="187"/>
      <c r="K1420" s="187"/>
      <c r="L1420" s="187"/>
      <c r="M1420" s="187"/>
      <c r="N1420" s="187"/>
      <c r="O1420" s="187"/>
      <c r="P1420" s="187"/>
      <c r="Q1420" s="187"/>
      <c r="R1420" s="187"/>
      <c r="S1420" s="187"/>
      <c r="T1420" s="187"/>
      <c r="U1420" s="187"/>
    </row>
    <row r="1421" spans="1:21" s="1" customFormat="1" ht="25.5" hidden="1" customHeight="1" x14ac:dyDescent="0.25">
      <c r="A1421" s="165">
        <v>1</v>
      </c>
      <c r="B1421" s="166"/>
      <c r="C1421" s="129" t="s">
        <v>1667</v>
      </c>
      <c r="D1421" s="130"/>
      <c r="E1421" s="130"/>
      <c r="F1421" s="4"/>
      <c r="G1421" s="136"/>
      <c r="H1421" s="136"/>
      <c r="I1421" s="5"/>
      <c r="J1421" s="136"/>
      <c r="K1421" s="136"/>
      <c r="L1421" s="136"/>
      <c r="M1421" s="136"/>
      <c r="N1421" s="136"/>
      <c r="O1421" s="136"/>
      <c r="P1421" s="126"/>
      <c r="Q1421" s="126"/>
      <c r="R1421" s="126"/>
      <c r="S1421" s="126"/>
      <c r="T1421" s="126"/>
      <c r="U1421" s="126"/>
    </row>
    <row r="1422" spans="1:21" s="1" customFormat="1" ht="27" hidden="1" customHeight="1" x14ac:dyDescent="0.25">
      <c r="A1422" s="134" t="s">
        <v>53</v>
      </c>
      <c r="B1422" s="135"/>
      <c r="C1422" s="163" t="s">
        <v>1668</v>
      </c>
      <c r="D1422" s="164"/>
      <c r="E1422" s="164"/>
      <c r="F1422" s="9"/>
      <c r="G1422" s="137"/>
      <c r="H1422" s="137"/>
      <c r="I1422" s="10"/>
      <c r="J1422" s="137"/>
      <c r="K1422" s="137"/>
      <c r="L1422" s="137"/>
      <c r="M1422" s="137"/>
      <c r="N1422" s="137"/>
      <c r="O1422" s="137"/>
      <c r="P1422" s="101"/>
      <c r="Q1422" s="101"/>
      <c r="R1422" s="101"/>
      <c r="S1422" s="101"/>
      <c r="T1422" s="101"/>
      <c r="U1422" s="101"/>
    </row>
    <row r="1423" spans="1:21" s="1" customFormat="1" ht="38.25" hidden="1" customHeight="1" x14ac:dyDescent="0.25">
      <c r="A1423" s="134" t="s">
        <v>136</v>
      </c>
      <c r="B1423" s="135"/>
      <c r="C1423" s="103" t="s">
        <v>1669</v>
      </c>
      <c r="D1423" s="104"/>
      <c r="E1423" s="104"/>
      <c r="F1423" s="11" t="s">
        <v>1813</v>
      </c>
      <c r="G1423" s="143">
        <v>2.44</v>
      </c>
      <c r="H1423" s="137"/>
      <c r="I1423" s="8">
        <v>2.44</v>
      </c>
      <c r="J1423" s="137"/>
      <c r="K1423" s="137"/>
      <c r="L1423" s="137"/>
      <c r="M1423" s="137"/>
      <c r="N1423" s="137"/>
      <c r="O1423" s="137"/>
      <c r="P1423" s="100">
        <v>2.44</v>
      </c>
      <c r="Q1423" s="101"/>
      <c r="R1423" s="101"/>
      <c r="S1423" s="101"/>
      <c r="T1423" s="101"/>
      <c r="U1423" s="101"/>
    </row>
    <row r="1424" spans="1:21" s="1" customFormat="1" ht="51.75" hidden="1" customHeight="1" x14ac:dyDescent="0.25">
      <c r="A1424" s="134" t="s">
        <v>144</v>
      </c>
      <c r="B1424" s="135"/>
      <c r="C1424" s="103" t="s">
        <v>1670</v>
      </c>
      <c r="D1424" s="104"/>
      <c r="E1424" s="104"/>
      <c r="F1424" s="11" t="s">
        <v>1813</v>
      </c>
      <c r="G1424" s="143">
        <v>5.13</v>
      </c>
      <c r="H1424" s="137"/>
      <c r="I1424" s="8">
        <v>5.13</v>
      </c>
      <c r="J1424" s="137"/>
      <c r="K1424" s="137"/>
      <c r="L1424" s="137"/>
      <c r="M1424" s="137"/>
      <c r="N1424" s="137"/>
      <c r="O1424" s="137"/>
      <c r="P1424" s="100">
        <v>5.13</v>
      </c>
      <c r="Q1424" s="101"/>
      <c r="R1424" s="101"/>
      <c r="S1424" s="101"/>
      <c r="T1424" s="101"/>
      <c r="U1424" s="101"/>
    </row>
    <row r="1425" spans="1:21" s="1" customFormat="1" ht="28.5" hidden="1" customHeight="1" x14ac:dyDescent="0.25">
      <c r="A1425" s="134" t="s">
        <v>147</v>
      </c>
      <c r="B1425" s="135"/>
      <c r="C1425" s="103" t="s">
        <v>1671</v>
      </c>
      <c r="D1425" s="104"/>
      <c r="E1425" s="104"/>
      <c r="F1425" s="11" t="s">
        <v>1813</v>
      </c>
      <c r="G1425" s="143">
        <v>2.4900000000000002</v>
      </c>
      <c r="H1425" s="137"/>
      <c r="I1425" s="8">
        <v>2.4900000000000002</v>
      </c>
      <c r="J1425" s="137"/>
      <c r="K1425" s="137"/>
      <c r="L1425" s="137"/>
      <c r="M1425" s="137"/>
      <c r="N1425" s="137"/>
      <c r="O1425" s="137"/>
      <c r="P1425" s="100">
        <v>2.4900000000000002</v>
      </c>
      <c r="Q1425" s="101"/>
      <c r="R1425" s="101"/>
      <c r="S1425" s="101"/>
      <c r="T1425" s="101"/>
      <c r="U1425" s="101"/>
    </row>
    <row r="1426" spans="1:21" s="1" customFormat="1" ht="76.5" hidden="1" customHeight="1" x14ac:dyDescent="0.25">
      <c r="A1426" s="134" t="s">
        <v>54</v>
      </c>
      <c r="B1426" s="135"/>
      <c r="C1426" s="163" t="s">
        <v>1672</v>
      </c>
      <c r="D1426" s="164"/>
      <c r="E1426" s="164"/>
      <c r="F1426" s="9"/>
      <c r="G1426" s="137"/>
      <c r="H1426" s="137"/>
      <c r="I1426" s="10"/>
      <c r="J1426" s="137"/>
      <c r="K1426" s="137"/>
      <c r="L1426" s="137"/>
      <c r="M1426" s="137"/>
      <c r="N1426" s="137"/>
      <c r="O1426" s="137"/>
      <c r="P1426" s="101"/>
      <c r="Q1426" s="101"/>
      <c r="R1426" s="101"/>
      <c r="S1426" s="101"/>
      <c r="T1426" s="101"/>
      <c r="U1426" s="101"/>
    </row>
    <row r="1427" spans="1:21" s="1" customFormat="1" ht="102" hidden="1" customHeight="1" x14ac:dyDescent="0.25">
      <c r="A1427" s="134" t="s">
        <v>153</v>
      </c>
      <c r="B1427" s="135"/>
      <c r="C1427" s="103" t="s">
        <v>1673</v>
      </c>
      <c r="D1427" s="104"/>
      <c r="E1427" s="104"/>
      <c r="F1427" s="11" t="s">
        <v>1813</v>
      </c>
      <c r="G1427" s="143">
        <v>18.61</v>
      </c>
      <c r="H1427" s="137"/>
      <c r="I1427" s="8">
        <v>18.61</v>
      </c>
      <c r="J1427" s="143">
        <v>1.4</v>
      </c>
      <c r="K1427" s="137"/>
      <c r="L1427" s="137"/>
      <c r="M1427" s="137"/>
      <c r="N1427" s="143">
        <v>0.06</v>
      </c>
      <c r="O1427" s="137"/>
      <c r="P1427" s="100">
        <v>20.010000000000002</v>
      </c>
      <c r="Q1427" s="101"/>
      <c r="R1427" s="101"/>
      <c r="S1427" s="101"/>
      <c r="T1427" s="101"/>
      <c r="U1427" s="101"/>
    </row>
    <row r="1428" spans="1:21" s="1" customFormat="1" ht="63.75" hidden="1" customHeight="1" x14ac:dyDescent="0.25">
      <c r="A1428" s="134" t="s">
        <v>55</v>
      </c>
      <c r="B1428" s="135"/>
      <c r="C1428" s="103" t="s">
        <v>1674</v>
      </c>
      <c r="D1428" s="104"/>
      <c r="E1428" s="104"/>
      <c r="F1428" s="11" t="s">
        <v>1813</v>
      </c>
      <c r="G1428" s="143">
        <v>12.39</v>
      </c>
      <c r="H1428" s="137"/>
      <c r="I1428" s="8">
        <v>12.39</v>
      </c>
      <c r="J1428" s="137"/>
      <c r="K1428" s="137"/>
      <c r="L1428" s="137"/>
      <c r="M1428" s="137"/>
      <c r="N1428" s="137"/>
      <c r="O1428" s="137"/>
      <c r="P1428" s="100">
        <v>12.39</v>
      </c>
      <c r="Q1428" s="101"/>
      <c r="R1428" s="101"/>
      <c r="S1428" s="101"/>
      <c r="T1428" s="101"/>
      <c r="U1428" s="101"/>
    </row>
    <row r="1429" spans="1:21" s="1" customFormat="1" ht="27.75" hidden="1" customHeight="1" x14ac:dyDescent="0.25">
      <c r="A1429" s="134" t="s">
        <v>56</v>
      </c>
      <c r="B1429" s="135"/>
      <c r="C1429" s="163" t="s">
        <v>1675</v>
      </c>
      <c r="D1429" s="164"/>
      <c r="E1429" s="164"/>
      <c r="F1429" s="9"/>
      <c r="G1429" s="137"/>
      <c r="H1429" s="137"/>
      <c r="I1429" s="10"/>
      <c r="J1429" s="137"/>
      <c r="K1429" s="137"/>
      <c r="L1429" s="137"/>
      <c r="M1429" s="137"/>
      <c r="N1429" s="137"/>
      <c r="O1429" s="137"/>
      <c r="P1429" s="101"/>
      <c r="Q1429" s="101"/>
      <c r="R1429" s="101"/>
      <c r="S1429" s="101"/>
      <c r="T1429" s="101"/>
      <c r="U1429" s="101"/>
    </row>
    <row r="1430" spans="1:21" s="1" customFormat="1" ht="27" hidden="1" customHeight="1" x14ac:dyDescent="0.25">
      <c r="A1430" s="134" t="s">
        <v>178</v>
      </c>
      <c r="B1430" s="135"/>
      <c r="C1430" s="103" t="s">
        <v>1676</v>
      </c>
      <c r="D1430" s="104"/>
      <c r="E1430" s="104"/>
      <c r="F1430" s="11" t="s">
        <v>1813</v>
      </c>
      <c r="G1430" s="143">
        <v>12.39</v>
      </c>
      <c r="H1430" s="137"/>
      <c r="I1430" s="8">
        <v>12.39</v>
      </c>
      <c r="J1430" s="137"/>
      <c r="K1430" s="137"/>
      <c r="L1430" s="137"/>
      <c r="M1430" s="137"/>
      <c r="N1430" s="137"/>
      <c r="O1430" s="137"/>
      <c r="P1430" s="100">
        <v>12.39</v>
      </c>
      <c r="Q1430" s="101"/>
      <c r="R1430" s="101"/>
      <c r="S1430" s="101"/>
      <c r="T1430" s="101"/>
      <c r="U1430" s="101"/>
    </row>
    <row r="1431" spans="1:21" s="1" customFormat="1" ht="36.75" hidden="1" customHeight="1" x14ac:dyDescent="0.25">
      <c r="A1431" s="165">
        <v>2</v>
      </c>
      <c r="B1431" s="166"/>
      <c r="C1431" s="129" t="s">
        <v>1677</v>
      </c>
      <c r="D1431" s="130"/>
      <c r="E1431" s="130"/>
      <c r="F1431" s="4"/>
      <c r="G1431" s="136"/>
      <c r="H1431" s="136"/>
      <c r="I1431" s="5"/>
      <c r="J1431" s="136"/>
      <c r="K1431" s="136"/>
      <c r="L1431" s="136"/>
      <c r="M1431" s="136"/>
      <c r="N1431" s="136"/>
      <c r="O1431" s="136"/>
      <c r="P1431" s="126"/>
      <c r="Q1431" s="126"/>
      <c r="R1431" s="126"/>
      <c r="S1431" s="126"/>
      <c r="T1431" s="126"/>
      <c r="U1431" s="126"/>
    </row>
    <row r="1432" spans="1:21" s="1" customFormat="1" ht="27" hidden="1" customHeight="1" x14ac:dyDescent="0.25">
      <c r="A1432" s="134" t="s">
        <v>61</v>
      </c>
      <c r="B1432" s="135"/>
      <c r="C1432" s="103" t="s">
        <v>1678</v>
      </c>
      <c r="D1432" s="104"/>
      <c r="E1432" s="104"/>
      <c r="F1432" s="11" t="s">
        <v>1813</v>
      </c>
      <c r="G1432" s="143">
        <v>3.52</v>
      </c>
      <c r="H1432" s="137"/>
      <c r="I1432" s="8">
        <v>3.52</v>
      </c>
      <c r="J1432" s="137"/>
      <c r="K1432" s="137"/>
      <c r="L1432" s="137"/>
      <c r="M1432" s="137"/>
      <c r="N1432" s="137"/>
      <c r="O1432" s="137"/>
      <c r="P1432" s="100">
        <v>3.52</v>
      </c>
      <c r="Q1432" s="101"/>
      <c r="R1432" s="101"/>
      <c r="S1432" s="101"/>
      <c r="T1432" s="101"/>
      <c r="U1432" s="101"/>
    </row>
    <row r="1433" spans="1:21" s="1" customFormat="1" ht="30" hidden="1" customHeight="1" x14ac:dyDescent="0.25">
      <c r="A1433" s="134" t="s">
        <v>62</v>
      </c>
      <c r="B1433" s="135"/>
      <c r="C1433" s="163" t="s">
        <v>1679</v>
      </c>
      <c r="D1433" s="164"/>
      <c r="E1433" s="164"/>
      <c r="F1433" s="9"/>
      <c r="G1433" s="137"/>
      <c r="H1433" s="137"/>
      <c r="I1433" s="10"/>
      <c r="J1433" s="137"/>
      <c r="K1433" s="137"/>
      <c r="L1433" s="137"/>
      <c r="M1433" s="137"/>
      <c r="N1433" s="137"/>
      <c r="O1433" s="137"/>
      <c r="P1433" s="101"/>
      <c r="Q1433" s="101"/>
      <c r="R1433" s="101"/>
      <c r="S1433" s="101"/>
      <c r="T1433" s="101"/>
      <c r="U1433" s="101"/>
    </row>
    <row r="1434" spans="1:21" s="1" customFormat="1" ht="52.5" hidden="1" customHeight="1" x14ac:dyDescent="0.25">
      <c r="A1434" s="134" t="s">
        <v>196</v>
      </c>
      <c r="B1434" s="135"/>
      <c r="C1434" s="103" t="s">
        <v>1680</v>
      </c>
      <c r="D1434" s="104"/>
      <c r="E1434" s="104"/>
      <c r="F1434" s="11" t="s">
        <v>1813</v>
      </c>
      <c r="G1434" s="143">
        <v>2.65</v>
      </c>
      <c r="H1434" s="137"/>
      <c r="I1434" s="8">
        <v>2.65</v>
      </c>
      <c r="J1434" s="137"/>
      <c r="K1434" s="137"/>
      <c r="L1434" s="137"/>
      <c r="M1434" s="137"/>
      <c r="N1434" s="137"/>
      <c r="O1434" s="137"/>
      <c r="P1434" s="100">
        <v>2.65</v>
      </c>
      <c r="Q1434" s="101"/>
      <c r="R1434" s="101"/>
      <c r="S1434" s="101"/>
      <c r="T1434" s="101"/>
      <c r="U1434" s="101"/>
    </row>
    <row r="1435" spans="1:21" s="1" customFormat="1" ht="62.25" hidden="1" customHeight="1" x14ac:dyDescent="0.25">
      <c r="A1435" s="134" t="s">
        <v>197</v>
      </c>
      <c r="B1435" s="135"/>
      <c r="C1435" s="103" t="s">
        <v>1681</v>
      </c>
      <c r="D1435" s="104"/>
      <c r="E1435" s="104"/>
      <c r="F1435" s="11" t="s">
        <v>1813</v>
      </c>
      <c r="G1435" s="143">
        <v>0.5</v>
      </c>
      <c r="H1435" s="137"/>
      <c r="I1435" s="8">
        <v>0.5</v>
      </c>
      <c r="J1435" s="137"/>
      <c r="K1435" s="137"/>
      <c r="L1435" s="137"/>
      <c r="M1435" s="137"/>
      <c r="N1435" s="137"/>
      <c r="O1435" s="137"/>
      <c r="P1435" s="100">
        <v>0.5</v>
      </c>
      <c r="Q1435" s="101"/>
      <c r="R1435" s="101"/>
      <c r="S1435" s="101"/>
      <c r="T1435" s="101"/>
      <c r="U1435" s="101"/>
    </row>
    <row r="1436" spans="1:21" s="1" customFormat="1" ht="28.5" hidden="1" customHeight="1" x14ac:dyDescent="0.25">
      <c r="A1436" s="134" t="s">
        <v>63</v>
      </c>
      <c r="B1436" s="135"/>
      <c r="C1436" s="163" t="s">
        <v>1682</v>
      </c>
      <c r="D1436" s="164"/>
      <c r="E1436" s="164"/>
      <c r="F1436" s="9"/>
      <c r="G1436" s="137"/>
      <c r="H1436" s="137"/>
      <c r="I1436" s="10"/>
      <c r="J1436" s="137"/>
      <c r="K1436" s="137"/>
      <c r="L1436" s="137"/>
      <c r="M1436" s="137"/>
      <c r="N1436" s="137"/>
      <c r="O1436" s="137"/>
      <c r="P1436" s="101"/>
      <c r="Q1436" s="101"/>
      <c r="R1436" s="101"/>
      <c r="S1436" s="101"/>
      <c r="T1436" s="101"/>
      <c r="U1436" s="101"/>
    </row>
    <row r="1437" spans="1:21" s="1" customFormat="1" ht="30" hidden="1" customHeight="1" x14ac:dyDescent="0.25">
      <c r="A1437" s="134" t="s">
        <v>204</v>
      </c>
      <c r="B1437" s="135"/>
      <c r="C1437" s="103" t="s">
        <v>1683</v>
      </c>
      <c r="D1437" s="104"/>
      <c r="E1437" s="104"/>
      <c r="F1437" s="11" t="s">
        <v>1813</v>
      </c>
      <c r="G1437" s="143">
        <v>3.16</v>
      </c>
      <c r="H1437" s="137"/>
      <c r="I1437" s="8">
        <v>3.16</v>
      </c>
      <c r="J1437" s="137"/>
      <c r="K1437" s="137"/>
      <c r="L1437" s="137"/>
      <c r="M1437" s="137"/>
      <c r="N1437" s="137"/>
      <c r="O1437" s="137"/>
      <c r="P1437" s="100">
        <v>3.16</v>
      </c>
      <c r="Q1437" s="101"/>
      <c r="R1437" s="101"/>
      <c r="S1437" s="101"/>
      <c r="T1437" s="101"/>
      <c r="U1437" s="101"/>
    </row>
    <row r="1438" spans="1:21" s="1" customFormat="1" ht="65.25" hidden="1" customHeight="1" x14ac:dyDescent="0.25">
      <c r="A1438" s="134" t="s">
        <v>205</v>
      </c>
      <c r="B1438" s="135"/>
      <c r="C1438" s="103" t="s">
        <v>1684</v>
      </c>
      <c r="D1438" s="104"/>
      <c r="E1438" s="104"/>
      <c r="F1438" s="11" t="s">
        <v>1813</v>
      </c>
      <c r="G1438" s="143">
        <v>0.63</v>
      </c>
      <c r="H1438" s="137"/>
      <c r="I1438" s="8">
        <v>0.63</v>
      </c>
      <c r="J1438" s="137"/>
      <c r="K1438" s="137"/>
      <c r="L1438" s="137"/>
      <c r="M1438" s="137"/>
      <c r="N1438" s="137"/>
      <c r="O1438" s="137"/>
      <c r="P1438" s="100">
        <v>0.63</v>
      </c>
      <c r="Q1438" s="101"/>
      <c r="R1438" s="101"/>
      <c r="S1438" s="101"/>
      <c r="T1438" s="101"/>
      <c r="U1438" s="101"/>
    </row>
    <row r="1439" spans="1:21" s="1" customFormat="1" ht="35.25" hidden="1" customHeight="1" x14ac:dyDescent="0.25">
      <c r="A1439" s="165">
        <v>3</v>
      </c>
      <c r="B1439" s="166"/>
      <c r="C1439" s="129" t="s">
        <v>1685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42" hidden="1" customHeight="1" x14ac:dyDescent="0.25">
      <c r="A1440" s="134" t="s">
        <v>5</v>
      </c>
      <c r="B1440" s="135"/>
      <c r="C1440" s="103" t="s">
        <v>1686</v>
      </c>
      <c r="D1440" s="104"/>
      <c r="E1440" s="104"/>
      <c r="F1440" s="11" t="s">
        <v>1813</v>
      </c>
      <c r="G1440" s="143">
        <v>3.95</v>
      </c>
      <c r="H1440" s="137"/>
      <c r="I1440" s="8">
        <v>3.95</v>
      </c>
      <c r="J1440" s="137"/>
      <c r="K1440" s="137"/>
      <c r="L1440" s="137"/>
      <c r="M1440" s="137"/>
      <c r="N1440" s="137"/>
      <c r="O1440" s="137"/>
      <c r="P1440" s="100">
        <v>3.95</v>
      </c>
      <c r="Q1440" s="101"/>
      <c r="R1440" s="101"/>
      <c r="S1440" s="101"/>
      <c r="T1440" s="101"/>
      <c r="U1440" s="101"/>
    </row>
    <row r="1441" spans="1:21" s="1" customFormat="1" ht="53.25" hidden="1" customHeight="1" x14ac:dyDescent="0.25">
      <c r="A1441" s="134" t="s">
        <v>8</v>
      </c>
      <c r="B1441" s="135"/>
      <c r="C1441" s="103" t="s">
        <v>1687</v>
      </c>
      <c r="D1441" s="104"/>
      <c r="E1441" s="104"/>
      <c r="F1441" s="11" t="s">
        <v>1813</v>
      </c>
      <c r="G1441" s="143">
        <v>3.76</v>
      </c>
      <c r="H1441" s="137"/>
      <c r="I1441" s="8">
        <v>3.76</v>
      </c>
      <c r="J1441" s="137"/>
      <c r="K1441" s="137"/>
      <c r="L1441" s="137"/>
      <c r="M1441" s="137"/>
      <c r="N1441" s="137"/>
      <c r="O1441" s="137"/>
      <c r="P1441" s="100">
        <v>3.76</v>
      </c>
      <c r="Q1441" s="101"/>
      <c r="R1441" s="101"/>
      <c r="S1441" s="101"/>
      <c r="T1441" s="101"/>
      <c r="U1441" s="101"/>
    </row>
    <row r="1442" spans="1:21" s="1" customFormat="1" ht="18.75" hidden="1" customHeight="1" x14ac:dyDescent="0.25">
      <c r="A1442" s="134" t="s">
        <v>15</v>
      </c>
      <c r="B1442" s="135"/>
      <c r="C1442" s="103" t="s">
        <v>1688</v>
      </c>
      <c r="D1442" s="104"/>
      <c r="E1442" s="104"/>
      <c r="F1442" s="11" t="s">
        <v>1813</v>
      </c>
      <c r="G1442" s="143">
        <v>1.06</v>
      </c>
      <c r="H1442" s="137"/>
      <c r="I1442" s="8">
        <v>1.06</v>
      </c>
      <c r="J1442" s="137"/>
      <c r="K1442" s="137"/>
      <c r="L1442" s="137"/>
      <c r="M1442" s="137"/>
      <c r="N1442" s="137"/>
      <c r="O1442" s="137"/>
      <c r="P1442" s="100">
        <v>1.06</v>
      </c>
      <c r="Q1442" s="101"/>
      <c r="R1442" s="101"/>
      <c r="S1442" s="101"/>
      <c r="T1442" s="101"/>
      <c r="U1442" s="101"/>
    </row>
    <row r="1443" spans="1:21" s="1" customFormat="1" ht="29.25" hidden="1" customHeight="1" x14ac:dyDescent="0.25">
      <c r="A1443" s="134" t="s">
        <v>24</v>
      </c>
      <c r="B1443" s="135"/>
      <c r="C1443" s="103" t="s">
        <v>1689</v>
      </c>
      <c r="D1443" s="104"/>
      <c r="E1443" s="104"/>
      <c r="F1443" s="11" t="s">
        <v>1813</v>
      </c>
      <c r="G1443" s="143">
        <v>2.29</v>
      </c>
      <c r="H1443" s="137"/>
      <c r="I1443" s="8">
        <v>2.29</v>
      </c>
      <c r="J1443" s="137"/>
      <c r="K1443" s="137"/>
      <c r="L1443" s="137"/>
      <c r="M1443" s="137"/>
      <c r="N1443" s="137"/>
      <c r="O1443" s="137"/>
      <c r="P1443" s="100">
        <v>2.29</v>
      </c>
      <c r="Q1443" s="101"/>
      <c r="R1443" s="101"/>
      <c r="S1443" s="101"/>
      <c r="T1443" s="101"/>
      <c r="U1443" s="101"/>
    </row>
    <row r="1444" spans="1:21" s="1" customFormat="1" ht="25.5" hidden="1" customHeight="1" x14ac:dyDescent="0.25">
      <c r="A1444" s="165">
        <v>4</v>
      </c>
      <c r="B1444" s="166"/>
      <c r="C1444" s="129" t="s">
        <v>1690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s="1" customFormat="1" ht="26.25" hidden="1" customHeight="1" x14ac:dyDescent="0.25">
      <c r="A1445" s="134" t="s">
        <v>28</v>
      </c>
      <c r="B1445" s="135"/>
      <c r="C1445" s="103" t="s">
        <v>1691</v>
      </c>
      <c r="D1445" s="104"/>
      <c r="E1445" s="104"/>
      <c r="F1445" s="11" t="s">
        <v>1813</v>
      </c>
      <c r="G1445" s="143">
        <v>7.23</v>
      </c>
      <c r="H1445" s="137"/>
      <c r="I1445" s="8">
        <v>7.23</v>
      </c>
      <c r="J1445" s="137"/>
      <c r="K1445" s="137"/>
      <c r="L1445" s="137"/>
      <c r="M1445" s="137"/>
      <c r="N1445" s="137"/>
      <c r="O1445" s="137"/>
      <c r="P1445" s="100">
        <v>7.23</v>
      </c>
      <c r="Q1445" s="101"/>
      <c r="R1445" s="101"/>
      <c r="S1445" s="101"/>
      <c r="T1445" s="101"/>
      <c r="U1445" s="101"/>
    </row>
    <row r="1446" spans="1:21" s="1" customFormat="1" ht="27" hidden="1" customHeight="1" x14ac:dyDescent="0.25">
      <c r="A1446" s="134" t="s">
        <v>29</v>
      </c>
      <c r="B1446" s="135"/>
      <c r="C1446" s="103" t="s">
        <v>1692</v>
      </c>
      <c r="D1446" s="104"/>
      <c r="E1446" s="104"/>
      <c r="F1446" s="11" t="s">
        <v>1813</v>
      </c>
      <c r="G1446" s="143">
        <v>10.33</v>
      </c>
      <c r="H1446" s="137"/>
      <c r="I1446" s="8">
        <v>10.33</v>
      </c>
      <c r="J1446" s="137"/>
      <c r="K1446" s="137"/>
      <c r="L1446" s="137"/>
      <c r="M1446" s="137"/>
      <c r="N1446" s="137"/>
      <c r="O1446" s="137"/>
      <c r="P1446" s="100">
        <v>10.33</v>
      </c>
      <c r="Q1446" s="101"/>
      <c r="R1446" s="101"/>
      <c r="S1446" s="101"/>
      <c r="T1446" s="101"/>
      <c r="U1446" s="101"/>
    </row>
    <row r="1447" spans="1:21" s="1" customFormat="1" ht="62.25" hidden="1" customHeight="1" x14ac:dyDescent="0.25">
      <c r="A1447" s="134" t="s">
        <v>30</v>
      </c>
      <c r="B1447" s="135"/>
      <c r="C1447" s="103" t="s">
        <v>1693</v>
      </c>
      <c r="D1447" s="104"/>
      <c r="E1447" s="104"/>
      <c r="F1447" s="11" t="s">
        <v>1813</v>
      </c>
      <c r="G1447" s="143">
        <v>13.22</v>
      </c>
      <c r="H1447" s="137"/>
      <c r="I1447" s="8">
        <v>13.22</v>
      </c>
      <c r="J1447" s="137"/>
      <c r="K1447" s="137"/>
      <c r="L1447" s="137"/>
      <c r="M1447" s="137"/>
      <c r="N1447" s="137"/>
      <c r="O1447" s="137"/>
      <c r="P1447" s="100">
        <v>13.22</v>
      </c>
      <c r="Q1447" s="101"/>
      <c r="R1447" s="101"/>
      <c r="S1447" s="101"/>
      <c r="T1447" s="101"/>
      <c r="U1447" s="101"/>
    </row>
    <row r="1448" spans="1:21" s="1" customFormat="1" ht="26.25" hidden="1" customHeight="1" x14ac:dyDescent="0.25">
      <c r="A1448" s="165">
        <v>5</v>
      </c>
      <c r="B1448" s="166"/>
      <c r="C1448" s="129" t="s">
        <v>1694</v>
      </c>
      <c r="D1448" s="130"/>
      <c r="E1448" s="130"/>
      <c r="F1448" s="4"/>
      <c r="G1448" s="136"/>
      <c r="H1448" s="136"/>
      <c r="I1448" s="5"/>
      <c r="J1448" s="136"/>
      <c r="K1448" s="136"/>
      <c r="L1448" s="136"/>
      <c r="M1448" s="136"/>
      <c r="N1448" s="136"/>
      <c r="O1448" s="136"/>
      <c r="P1448" s="126"/>
      <c r="Q1448" s="126"/>
      <c r="R1448" s="126"/>
      <c r="S1448" s="126"/>
      <c r="T1448" s="126"/>
      <c r="U1448" s="126"/>
    </row>
    <row r="1449" spans="1:21" s="1" customFormat="1" ht="37.5" hidden="1" customHeight="1" x14ac:dyDescent="0.25">
      <c r="A1449" s="134" t="s">
        <v>31</v>
      </c>
      <c r="B1449" s="135"/>
      <c r="C1449" s="103" t="s">
        <v>1695</v>
      </c>
      <c r="D1449" s="104"/>
      <c r="E1449" s="104"/>
      <c r="F1449" s="11" t="s">
        <v>1813</v>
      </c>
      <c r="G1449" s="143">
        <v>12.39</v>
      </c>
      <c r="H1449" s="137"/>
      <c r="I1449" s="8">
        <v>12.39</v>
      </c>
      <c r="J1449" s="137"/>
      <c r="K1449" s="137"/>
      <c r="L1449" s="137"/>
      <c r="M1449" s="137"/>
      <c r="N1449" s="137"/>
      <c r="O1449" s="137"/>
      <c r="P1449" s="100">
        <v>12.39</v>
      </c>
      <c r="Q1449" s="101"/>
      <c r="R1449" s="101"/>
      <c r="S1449" s="101"/>
      <c r="T1449" s="101"/>
      <c r="U1449" s="101"/>
    </row>
    <row r="1450" spans="1:21" s="1" customFormat="1" ht="41.25" hidden="1" customHeight="1" x14ac:dyDescent="0.25">
      <c r="A1450" s="134" t="s">
        <v>32</v>
      </c>
      <c r="B1450" s="135"/>
      <c r="C1450" s="103" t="s">
        <v>1696</v>
      </c>
      <c r="D1450" s="104"/>
      <c r="E1450" s="104"/>
      <c r="F1450" s="11" t="s">
        <v>1813</v>
      </c>
      <c r="G1450" s="143">
        <v>16.53</v>
      </c>
      <c r="H1450" s="137"/>
      <c r="I1450" s="8">
        <v>16.53</v>
      </c>
      <c r="J1450" s="137"/>
      <c r="K1450" s="137"/>
      <c r="L1450" s="137"/>
      <c r="M1450" s="137"/>
      <c r="N1450" s="137"/>
      <c r="O1450" s="137"/>
      <c r="P1450" s="100">
        <v>16.53</v>
      </c>
      <c r="Q1450" s="101"/>
      <c r="R1450" s="101"/>
      <c r="S1450" s="101"/>
      <c r="T1450" s="101"/>
      <c r="U1450" s="101"/>
    </row>
    <row r="1451" spans="1:21" s="1" customFormat="1" ht="59.25" hidden="1" customHeight="1" x14ac:dyDescent="0.25">
      <c r="A1451" s="165">
        <v>6</v>
      </c>
      <c r="B1451" s="166"/>
      <c r="C1451" s="129" t="s">
        <v>1697</v>
      </c>
      <c r="D1451" s="130"/>
      <c r="E1451" s="130"/>
      <c r="F1451" s="4"/>
      <c r="G1451" s="136"/>
      <c r="H1451" s="136"/>
      <c r="I1451" s="5"/>
      <c r="J1451" s="136"/>
      <c r="K1451" s="136"/>
      <c r="L1451" s="136"/>
      <c r="M1451" s="136"/>
      <c r="N1451" s="136"/>
      <c r="O1451" s="136"/>
      <c r="P1451" s="126"/>
      <c r="Q1451" s="126"/>
      <c r="R1451" s="126"/>
      <c r="S1451" s="126"/>
      <c r="T1451" s="126"/>
      <c r="U1451" s="126"/>
    </row>
    <row r="1452" spans="1:21" s="1" customFormat="1" ht="78" hidden="1" customHeight="1" x14ac:dyDescent="0.25">
      <c r="A1452" s="134" t="s">
        <v>35</v>
      </c>
      <c r="B1452" s="135"/>
      <c r="C1452" s="103" t="s">
        <v>1698</v>
      </c>
      <c r="D1452" s="104"/>
      <c r="E1452" s="104"/>
      <c r="F1452" s="11" t="s">
        <v>1813</v>
      </c>
      <c r="G1452" s="143">
        <v>14.78</v>
      </c>
      <c r="H1452" s="137"/>
      <c r="I1452" s="8">
        <v>14.78</v>
      </c>
      <c r="J1452" s="137"/>
      <c r="K1452" s="137"/>
      <c r="L1452" s="137"/>
      <c r="M1452" s="137"/>
      <c r="N1452" s="137"/>
      <c r="O1452" s="137"/>
      <c r="P1452" s="100">
        <v>14.78</v>
      </c>
      <c r="Q1452" s="101"/>
      <c r="R1452" s="101"/>
      <c r="S1452" s="101"/>
      <c r="T1452" s="101"/>
      <c r="U1452" s="101"/>
    </row>
    <row r="1453" spans="1:21" s="1" customFormat="1" ht="87" hidden="1" customHeight="1" x14ac:dyDescent="0.25">
      <c r="A1453" s="134" t="s">
        <v>36</v>
      </c>
      <c r="B1453" s="135"/>
      <c r="C1453" s="103" t="s">
        <v>1699</v>
      </c>
      <c r="D1453" s="104"/>
      <c r="E1453" s="104"/>
      <c r="F1453" s="11" t="s">
        <v>1813</v>
      </c>
      <c r="G1453" s="143">
        <v>14.78</v>
      </c>
      <c r="H1453" s="137"/>
      <c r="I1453" s="8">
        <v>14.78</v>
      </c>
      <c r="J1453" s="137"/>
      <c r="K1453" s="137"/>
      <c r="L1453" s="137"/>
      <c r="M1453" s="137"/>
      <c r="N1453" s="137"/>
      <c r="O1453" s="137"/>
      <c r="P1453" s="100">
        <v>14.78</v>
      </c>
      <c r="Q1453" s="101"/>
      <c r="R1453" s="101"/>
      <c r="S1453" s="101"/>
      <c r="T1453" s="101"/>
      <c r="U1453" s="101"/>
    </row>
    <row r="1454" spans="1:21" s="1" customFormat="1" ht="37.5" hidden="1" customHeight="1" x14ac:dyDescent="0.25">
      <c r="A1454" s="165">
        <v>7</v>
      </c>
      <c r="B1454" s="166"/>
      <c r="C1454" s="163" t="s">
        <v>1700</v>
      </c>
      <c r="D1454" s="164"/>
      <c r="E1454" s="164"/>
      <c r="F1454" s="7" t="s">
        <v>1813</v>
      </c>
      <c r="G1454" s="143">
        <v>8.26</v>
      </c>
      <c r="H1454" s="137"/>
      <c r="I1454" s="8">
        <v>8.26</v>
      </c>
      <c r="J1454" s="137"/>
      <c r="K1454" s="137"/>
      <c r="L1454" s="137"/>
      <c r="M1454" s="137"/>
      <c r="N1454" s="137"/>
      <c r="O1454" s="137"/>
      <c r="P1454" s="100">
        <v>8.26</v>
      </c>
      <c r="Q1454" s="101"/>
      <c r="R1454" s="101"/>
      <c r="S1454" s="101"/>
      <c r="T1454" s="101"/>
      <c r="U1454" s="101"/>
    </row>
    <row r="1455" spans="1:21" s="1" customFormat="1" ht="16.5" hidden="1" customHeight="1" x14ac:dyDescent="0.25">
      <c r="A1455" s="186" t="s">
        <v>804</v>
      </c>
      <c r="B1455" s="187"/>
      <c r="C1455" s="187"/>
      <c r="D1455" s="187"/>
      <c r="E1455" s="187"/>
      <c r="F1455" s="187"/>
      <c r="G1455" s="187"/>
      <c r="H1455" s="187"/>
      <c r="I1455" s="187"/>
      <c r="J1455" s="187"/>
      <c r="K1455" s="187"/>
      <c r="L1455" s="187"/>
      <c r="M1455" s="187"/>
      <c r="N1455" s="187"/>
      <c r="O1455" s="187"/>
      <c r="P1455" s="187"/>
      <c r="Q1455" s="187"/>
      <c r="R1455" s="187"/>
      <c r="S1455" s="187"/>
      <c r="T1455" s="187"/>
      <c r="U1455" s="187"/>
    </row>
    <row r="1456" spans="1:21" s="1" customFormat="1" ht="21" hidden="1" customHeight="1" x14ac:dyDescent="0.25">
      <c r="A1456" s="165">
        <v>1</v>
      </c>
      <c r="B1456" s="166"/>
      <c r="C1456" s="129" t="s">
        <v>1701</v>
      </c>
      <c r="D1456" s="130"/>
      <c r="E1456" s="130"/>
      <c r="F1456" s="4"/>
      <c r="G1456" s="136"/>
      <c r="H1456" s="136"/>
      <c r="I1456" s="5"/>
      <c r="J1456" s="136"/>
      <c r="K1456" s="136"/>
      <c r="L1456" s="136"/>
      <c r="M1456" s="136"/>
      <c r="N1456" s="136"/>
      <c r="O1456" s="136"/>
      <c r="P1456" s="126"/>
      <c r="Q1456" s="126"/>
      <c r="R1456" s="126"/>
      <c r="S1456" s="126"/>
      <c r="T1456" s="126"/>
      <c r="U1456" s="126"/>
    </row>
    <row r="1457" spans="1:21" s="1" customFormat="1" ht="27" hidden="1" customHeight="1" x14ac:dyDescent="0.25">
      <c r="A1457" s="134" t="s">
        <v>53</v>
      </c>
      <c r="B1457" s="135"/>
      <c r="C1457" s="103" t="s">
        <v>1702</v>
      </c>
      <c r="D1457" s="104"/>
      <c r="E1457" s="104"/>
      <c r="F1457" s="11" t="s">
        <v>1818</v>
      </c>
      <c r="G1457" s="143">
        <v>8.59</v>
      </c>
      <c r="H1457" s="137"/>
      <c r="I1457" s="8">
        <v>8.59</v>
      </c>
      <c r="J1457" s="137"/>
      <c r="K1457" s="137"/>
      <c r="L1457" s="137"/>
      <c r="M1457" s="137"/>
      <c r="N1457" s="137"/>
      <c r="O1457" s="137"/>
      <c r="P1457" s="100">
        <v>8.59</v>
      </c>
      <c r="Q1457" s="101"/>
      <c r="R1457" s="101"/>
      <c r="S1457" s="101"/>
      <c r="T1457" s="101"/>
      <c r="U1457" s="101"/>
    </row>
    <row r="1458" spans="1:21" s="1" customFormat="1" ht="41.25" hidden="1" customHeight="1" x14ac:dyDescent="0.25">
      <c r="A1458" s="134" t="s">
        <v>54</v>
      </c>
      <c r="B1458" s="135"/>
      <c r="C1458" s="103" t="s">
        <v>1703</v>
      </c>
      <c r="D1458" s="104"/>
      <c r="E1458" s="104"/>
      <c r="F1458" s="11" t="s">
        <v>1818</v>
      </c>
      <c r="G1458" s="143">
        <v>8.2799999999999994</v>
      </c>
      <c r="H1458" s="137"/>
      <c r="I1458" s="8">
        <v>8.2799999999999994</v>
      </c>
      <c r="J1458" s="137"/>
      <c r="K1458" s="137"/>
      <c r="L1458" s="137"/>
      <c r="M1458" s="137"/>
      <c r="N1458" s="137"/>
      <c r="O1458" s="137"/>
      <c r="P1458" s="100">
        <v>8.2799999999999994</v>
      </c>
      <c r="Q1458" s="101"/>
      <c r="R1458" s="101"/>
      <c r="S1458" s="101"/>
      <c r="T1458" s="101"/>
      <c r="U1458" s="101"/>
    </row>
    <row r="1459" spans="1:21" s="1" customFormat="1" ht="38.25" hidden="1" customHeight="1" x14ac:dyDescent="0.25">
      <c r="A1459" s="134" t="s">
        <v>55</v>
      </c>
      <c r="B1459" s="135"/>
      <c r="C1459" s="103" t="s">
        <v>1704</v>
      </c>
      <c r="D1459" s="104"/>
      <c r="E1459" s="104"/>
      <c r="F1459" s="11" t="s">
        <v>1818</v>
      </c>
      <c r="G1459" s="143">
        <v>12.27</v>
      </c>
      <c r="H1459" s="137"/>
      <c r="I1459" s="8">
        <v>12.27</v>
      </c>
      <c r="J1459" s="137"/>
      <c r="K1459" s="137"/>
      <c r="L1459" s="137"/>
      <c r="M1459" s="137"/>
      <c r="N1459" s="137"/>
      <c r="O1459" s="137"/>
      <c r="P1459" s="100">
        <v>12.27</v>
      </c>
      <c r="Q1459" s="101"/>
      <c r="R1459" s="101"/>
      <c r="S1459" s="101"/>
      <c r="T1459" s="101"/>
      <c r="U1459" s="101"/>
    </row>
    <row r="1460" spans="1:21" s="1" customFormat="1" ht="39" hidden="1" customHeight="1" x14ac:dyDescent="0.25">
      <c r="A1460" s="134" t="s">
        <v>56</v>
      </c>
      <c r="B1460" s="135"/>
      <c r="C1460" s="103" t="s">
        <v>1705</v>
      </c>
      <c r="D1460" s="104"/>
      <c r="E1460" s="104"/>
      <c r="F1460" s="11" t="s">
        <v>1818</v>
      </c>
      <c r="G1460" s="143">
        <v>12.27</v>
      </c>
      <c r="H1460" s="137"/>
      <c r="I1460" s="8">
        <v>12.27</v>
      </c>
      <c r="J1460" s="137"/>
      <c r="K1460" s="137"/>
      <c r="L1460" s="137"/>
      <c r="M1460" s="137"/>
      <c r="N1460" s="137"/>
      <c r="O1460" s="137"/>
      <c r="P1460" s="100">
        <v>12.27</v>
      </c>
      <c r="Q1460" s="101"/>
      <c r="R1460" s="101"/>
      <c r="S1460" s="101"/>
      <c r="T1460" s="101"/>
      <c r="U1460" s="101"/>
    </row>
    <row r="1461" spans="1:21" s="1" customFormat="1" ht="18.75" hidden="1" customHeight="1" x14ac:dyDescent="0.25">
      <c r="A1461" s="134" t="s">
        <v>57</v>
      </c>
      <c r="B1461" s="135"/>
      <c r="C1461" s="103" t="s">
        <v>1706</v>
      </c>
      <c r="D1461" s="104"/>
      <c r="E1461" s="104"/>
      <c r="F1461" s="11" t="s">
        <v>1818</v>
      </c>
      <c r="G1461" s="143">
        <v>17.55</v>
      </c>
      <c r="H1461" s="137"/>
      <c r="I1461" s="8">
        <v>17.55</v>
      </c>
      <c r="J1461" s="137"/>
      <c r="K1461" s="137"/>
      <c r="L1461" s="137"/>
      <c r="M1461" s="137"/>
      <c r="N1461" s="137"/>
      <c r="O1461" s="137"/>
      <c r="P1461" s="100">
        <v>17.55</v>
      </c>
      <c r="Q1461" s="101"/>
      <c r="R1461" s="101"/>
      <c r="S1461" s="101"/>
      <c r="T1461" s="101"/>
      <c r="U1461" s="101"/>
    </row>
    <row r="1462" spans="1:21" s="1" customFormat="1" ht="27.75" hidden="1" customHeight="1" x14ac:dyDescent="0.25">
      <c r="A1462" s="134" t="s">
        <v>58</v>
      </c>
      <c r="B1462" s="135"/>
      <c r="C1462" s="103" t="s">
        <v>1707</v>
      </c>
      <c r="D1462" s="104"/>
      <c r="E1462" s="104"/>
      <c r="F1462" s="11" t="s">
        <v>1818</v>
      </c>
      <c r="G1462" s="143">
        <v>8.2799999999999994</v>
      </c>
      <c r="H1462" s="137"/>
      <c r="I1462" s="8">
        <v>8.2799999999999994</v>
      </c>
      <c r="J1462" s="137"/>
      <c r="K1462" s="137"/>
      <c r="L1462" s="137"/>
      <c r="M1462" s="137"/>
      <c r="N1462" s="137"/>
      <c r="O1462" s="137"/>
      <c r="P1462" s="100">
        <v>8.2799999999999994</v>
      </c>
      <c r="Q1462" s="101"/>
      <c r="R1462" s="101"/>
      <c r="S1462" s="101"/>
      <c r="T1462" s="101"/>
      <c r="U1462" s="101"/>
    </row>
    <row r="1463" spans="1:21" s="1" customFormat="1" ht="41.25" hidden="1" customHeight="1" x14ac:dyDescent="0.25">
      <c r="A1463" s="134" t="s">
        <v>59</v>
      </c>
      <c r="B1463" s="135"/>
      <c r="C1463" s="103" t="s">
        <v>1708</v>
      </c>
      <c r="D1463" s="104"/>
      <c r="E1463" s="104"/>
      <c r="F1463" s="11" t="s">
        <v>1818</v>
      </c>
      <c r="G1463" s="143">
        <v>8.2799999999999994</v>
      </c>
      <c r="H1463" s="137"/>
      <c r="I1463" s="8">
        <v>8.2799999999999994</v>
      </c>
      <c r="J1463" s="137"/>
      <c r="K1463" s="137"/>
      <c r="L1463" s="137"/>
      <c r="M1463" s="137"/>
      <c r="N1463" s="137"/>
      <c r="O1463" s="137"/>
      <c r="P1463" s="100">
        <v>8.2799999999999994</v>
      </c>
      <c r="Q1463" s="101"/>
      <c r="R1463" s="101"/>
      <c r="S1463" s="101"/>
      <c r="T1463" s="101"/>
      <c r="U1463" s="101"/>
    </row>
    <row r="1464" spans="1:21" s="1" customFormat="1" ht="27.75" hidden="1" customHeight="1" x14ac:dyDescent="0.25">
      <c r="A1464" s="134" t="s">
        <v>60</v>
      </c>
      <c r="B1464" s="135"/>
      <c r="C1464" s="103" t="s">
        <v>1709</v>
      </c>
      <c r="D1464" s="104"/>
      <c r="E1464" s="104"/>
      <c r="F1464" s="11" t="s">
        <v>1818</v>
      </c>
      <c r="G1464" s="143">
        <v>14.85</v>
      </c>
      <c r="H1464" s="137"/>
      <c r="I1464" s="8">
        <v>14.85</v>
      </c>
      <c r="J1464" s="137"/>
      <c r="K1464" s="137"/>
      <c r="L1464" s="137"/>
      <c r="M1464" s="137"/>
      <c r="N1464" s="137"/>
      <c r="O1464" s="137"/>
      <c r="P1464" s="100">
        <v>14.85</v>
      </c>
      <c r="Q1464" s="101"/>
      <c r="R1464" s="101"/>
      <c r="S1464" s="101"/>
      <c r="T1464" s="101"/>
      <c r="U1464" s="101"/>
    </row>
    <row r="1465" spans="1:21" s="1" customFormat="1" ht="21" hidden="1" customHeight="1" x14ac:dyDescent="0.25">
      <c r="A1465" s="134" t="s">
        <v>442</v>
      </c>
      <c r="B1465" s="135"/>
      <c r="C1465" s="103" t="s">
        <v>1710</v>
      </c>
      <c r="D1465" s="104"/>
      <c r="E1465" s="104"/>
      <c r="F1465" s="11" t="s">
        <v>1818</v>
      </c>
      <c r="G1465" s="143">
        <v>12.27</v>
      </c>
      <c r="H1465" s="137"/>
      <c r="I1465" s="8">
        <v>12.27</v>
      </c>
      <c r="J1465" s="137"/>
      <c r="K1465" s="137"/>
      <c r="L1465" s="137"/>
      <c r="M1465" s="137"/>
      <c r="N1465" s="137"/>
      <c r="O1465" s="137"/>
      <c r="P1465" s="100">
        <v>12.27</v>
      </c>
      <c r="Q1465" s="101"/>
      <c r="R1465" s="101"/>
      <c r="S1465" s="101"/>
      <c r="T1465" s="101"/>
      <c r="U1465" s="101"/>
    </row>
    <row r="1466" spans="1:21" s="1" customFormat="1" ht="24" hidden="1" customHeight="1" x14ac:dyDescent="0.25">
      <c r="A1466" s="134" t="s">
        <v>445</v>
      </c>
      <c r="B1466" s="135"/>
      <c r="C1466" s="103" t="s">
        <v>1711</v>
      </c>
      <c r="D1466" s="104"/>
      <c r="E1466" s="104"/>
      <c r="F1466" s="11" t="s">
        <v>1818</v>
      </c>
      <c r="G1466" s="143">
        <v>22.83</v>
      </c>
      <c r="H1466" s="137"/>
      <c r="I1466" s="8">
        <v>22.83</v>
      </c>
      <c r="J1466" s="137"/>
      <c r="K1466" s="137"/>
      <c r="L1466" s="137"/>
      <c r="M1466" s="137"/>
      <c r="N1466" s="137"/>
      <c r="O1466" s="137"/>
      <c r="P1466" s="100">
        <v>22.83</v>
      </c>
      <c r="Q1466" s="101"/>
      <c r="R1466" s="101"/>
      <c r="S1466" s="101"/>
      <c r="T1466" s="101"/>
      <c r="U1466" s="101"/>
    </row>
    <row r="1467" spans="1:21" s="1" customFormat="1" ht="21" hidden="1" customHeight="1" x14ac:dyDescent="0.25">
      <c r="A1467" s="134" t="s">
        <v>448</v>
      </c>
      <c r="B1467" s="135"/>
      <c r="C1467" s="103" t="s">
        <v>1712</v>
      </c>
      <c r="D1467" s="104"/>
      <c r="E1467" s="104"/>
      <c r="F1467" s="11" t="s">
        <v>1818</v>
      </c>
      <c r="G1467" s="143">
        <v>8.2799999999999994</v>
      </c>
      <c r="H1467" s="137"/>
      <c r="I1467" s="8">
        <v>8.2799999999999994</v>
      </c>
      <c r="J1467" s="137"/>
      <c r="K1467" s="137"/>
      <c r="L1467" s="137"/>
      <c r="M1467" s="137"/>
      <c r="N1467" s="137"/>
      <c r="O1467" s="137"/>
      <c r="P1467" s="100">
        <v>8.2799999999999994</v>
      </c>
      <c r="Q1467" s="101"/>
      <c r="R1467" s="101"/>
      <c r="S1467" s="101"/>
      <c r="T1467" s="101"/>
      <c r="U1467" s="101"/>
    </row>
    <row r="1468" spans="1:21" s="1" customFormat="1" ht="26.25" hidden="1" customHeight="1" x14ac:dyDescent="0.25">
      <c r="A1468" s="134" t="s">
        <v>451</v>
      </c>
      <c r="B1468" s="135"/>
      <c r="C1468" s="103" t="s">
        <v>1713</v>
      </c>
      <c r="D1468" s="104"/>
      <c r="E1468" s="104"/>
      <c r="F1468" s="11" t="s">
        <v>1818</v>
      </c>
      <c r="G1468" s="143">
        <v>22.83</v>
      </c>
      <c r="H1468" s="137"/>
      <c r="I1468" s="8">
        <v>22.83</v>
      </c>
      <c r="J1468" s="137"/>
      <c r="K1468" s="137"/>
      <c r="L1468" s="137"/>
      <c r="M1468" s="137"/>
      <c r="N1468" s="137"/>
      <c r="O1468" s="137"/>
      <c r="P1468" s="100">
        <v>22.83</v>
      </c>
      <c r="Q1468" s="101"/>
      <c r="R1468" s="101"/>
      <c r="S1468" s="101"/>
      <c r="T1468" s="101"/>
      <c r="U1468" s="101"/>
    </row>
    <row r="1469" spans="1:21" s="1" customFormat="1" ht="27" hidden="1" customHeight="1" x14ac:dyDescent="0.25">
      <c r="A1469" s="134" t="s">
        <v>454</v>
      </c>
      <c r="B1469" s="135"/>
      <c r="C1469" s="103" t="s">
        <v>1714</v>
      </c>
      <c r="D1469" s="104"/>
      <c r="E1469" s="104"/>
      <c r="F1469" s="11" t="s">
        <v>1818</v>
      </c>
      <c r="G1469" s="143">
        <v>34.25</v>
      </c>
      <c r="H1469" s="137"/>
      <c r="I1469" s="8">
        <v>34.25</v>
      </c>
      <c r="J1469" s="137"/>
      <c r="K1469" s="137"/>
      <c r="L1469" s="137"/>
      <c r="M1469" s="137"/>
      <c r="N1469" s="137"/>
      <c r="O1469" s="137"/>
      <c r="P1469" s="100">
        <v>34.25</v>
      </c>
      <c r="Q1469" s="101"/>
      <c r="R1469" s="101"/>
      <c r="S1469" s="101"/>
      <c r="T1469" s="101"/>
      <c r="U1469" s="101"/>
    </row>
    <row r="1470" spans="1:21" s="1" customFormat="1" ht="21" hidden="1" customHeight="1" x14ac:dyDescent="0.25">
      <c r="A1470" s="134" t="s">
        <v>457</v>
      </c>
      <c r="B1470" s="135"/>
      <c r="C1470" s="103" t="s">
        <v>1715</v>
      </c>
      <c r="D1470" s="104"/>
      <c r="E1470" s="104"/>
      <c r="F1470" s="11" t="s">
        <v>1818</v>
      </c>
      <c r="G1470" s="143">
        <v>44.81</v>
      </c>
      <c r="H1470" s="137"/>
      <c r="I1470" s="8">
        <v>44.81</v>
      </c>
      <c r="J1470" s="137"/>
      <c r="K1470" s="137"/>
      <c r="L1470" s="137"/>
      <c r="M1470" s="137"/>
      <c r="N1470" s="137"/>
      <c r="O1470" s="137"/>
      <c r="P1470" s="100">
        <v>44.81</v>
      </c>
      <c r="Q1470" s="101"/>
      <c r="R1470" s="101"/>
      <c r="S1470" s="101"/>
      <c r="T1470" s="101"/>
      <c r="U1470" s="101"/>
    </row>
    <row r="1471" spans="1:21" s="1" customFormat="1" ht="24.75" hidden="1" customHeight="1" x14ac:dyDescent="0.25">
      <c r="A1471" s="134" t="s">
        <v>460</v>
      </c>
      <c r="B1471" s="135"/>
      <c r="C1471" s="103" t="s">
        <v>1716</v>
      </c>
      <c r="D1471" s="104"/>
      <c r="E1471" s="104"/>
      <c r="F1471" s="11" t="s">
        <v>1818</v>
      </c>
      <c r="G1471" s="143">
        <v>44.81</v>
      </c>
      <c r="H1471" s="137"/>
      <c r="I1471" s="8">
        <v>44.81</v>
      </c>
      <c r="J1471" s="137"/>
      <c r="K1471" s="137"/>
      <c r="L1471" s="137"/>
      <c r="M1471" s="137"/>
      <c r="N1471" s="137"/>
      <c r="O1471" s="137"/>
      <c r="P1471" s="100">
        <v>44.81</v>
      </c>
      <c r="Q1471" s="101"/>
      <c r="R1471" s="101"/>
      <c r="S1471" s="101"/>
      <c r="T1471" s="101"/>
      <c r="U1471" s="101"/>
    </row>
    <row r="1472" spans="1:21" s="1" customFormat="1" ht="24.75" hidden="1" customHeight="1" x14ac:dyDescent="0.25">
      <c r="A1472" s="134" t="s">
        <v>463</v>
      </c>
      <c r="B1472" s="135"/>
      <c r="C1472" s="103" t="s">
        <v>1717</v>
      </c>
      <c r="D1472" s="104"/>
      <c r="E1472" s="104"/>
      <c r="F1472" s="11" t="s">
        <v>1818</v>
      </c>
      <c r="G1472" s="143">
        <v>24.54</v>
      </c>
      <c r="H1472" s="137"/>
      <c r="I1472" s="8">
        <v>24.54</v>
      </c>
      <c r="J1472" s="137"/>
      <c r="K1472" s="137"/>
      <c r="L1472" s="137"/>
      <c r="M1472" s="137"/>
      <c r="N1472" s="137"/>
      <c r="O1472" s="137"/>
      <c r="P1472" s="100">
        <v>24.54</v>
      </c>
      <c r="Q1472" s="101"/>
      <c r="R1472" s="101"/>
      <c r="S1472" s="101"/>
      <c r="T1472" s="101"/>
      <c r="U1472" s="101"/>
    </row>
    <row r="1473" spans="1:21" s="1" customFormat="1" ht="25.5" hidden="1" customHeight="1" x14ac:dyDescent="0.25">
      <c r="A1473" s="134" t="s">
        <v>466</v>
      </c>
      <c r="B1473" s="135"/>
      <c r="C1473" s="103" t="s">
        <v>1718</v>
      </c>
      <c r="D1473" s="104"/>
      <c r="E1473" s="104"/>
      <c r="F1473" s="11" t="s">
        <v>1818</v>
      </c>
      <c r="G1473" s="143">
        <v>47.37</v>
      </c>
      <c r="H1473" s="137"/>
      <c r="I1473" s="8">
        <v>47.37</v>
      </c>
      <c r="J1473" s="137"/>
      <c r="K1473" s="137"/>
      <c r="L1473" s="137"/>
      <c r="M1473" s="137"/>
      <c r="N1473" s="137"/>
      <c r="O1473" s="137"/>
      <c r="P1473" s="100">
        <v>47.37</v>
      </c>
      <c r="Q1473" s="101"/>
      <c r="R1473" s="101"/>
      <c r="S1473" s="101"/>
      <c r="T1473" s="101"/>
      <c r="U1473" s="101"/>
    </row>
    <row r="1474" spans="1:21" s="1" customFormat="1" ht="28.5" hidden="1" customHeight="1" x14ac:dyDescent="0.25">
      <c r="A1474" s="134" t="s">
        <v>469</v>
      </c>
      <c r="B1474" s="135"/>
      <c r="C1474" s="103" t="s">
        <v>1719</v>
      </c>
      <c r="D1474" s="104"/>
      <c r="E1474" s="104"/>
      <c r="F1474" s="11" t="s">
        <v>1818</v>
      </c>
      <c r="G1474" s="143">
        <v>34.25</v>
      </c>
      <c r="H1474" s="137"/>
      <c r="I1474" s="8">
        <v>34.25</v>
      </c>
      <c r="J1474" s="137"/>
      <c r="K1474" s="137"/>
      <c r="L1474" s="137"/>
      <c r="M1474" s="137"/>
      <c r="N1474" s="137"/>
      <c r="O1474" s="137"/>
      <c r="P1474" s="100">
        <v>34.25</v>
      </c>
      <c r="Q1474" s="101"/>
      <c r="R1474" s="101"/>
      <c r="S1474" s="101"/>
      <c r="T1474" s="101"/>
      <c r="U1474" s="101"/>
    </row>
    <row r="1475" spans="1:21" s="1" customFormat="1" ht="30.75" hidden="1" customHeight="1" x14ac:dyDescent="0.25">
      <c r="A1475" s="134" t="s">
        <v>472</v>
      </c>
      <c r="B1475" s="135"/>
      <c r="C1475" s="103" t="s">
        <v>1720</v>
      </c>
      <c r="D1475" s="104"/>
      <c r="E1475" s="104"/>
      <c r="F1475" s="11" t="s">
        <v>1818</v>
      </c>
      <c r="G1475" s="143">
        <v>34.25</v>
      </c>
      <c r="H1475" s="137"/>
      <c r="I1475" s="8">
        <v>34.25</v>
      </c>
      <c r="J1475" s="137"/>
      <c r="K1475" s="137"/>
      <c r="L1475" s="137"/>
      <c r="M1475" s="137"/>
      <c r="N1475" s="137"/>
      <c r="O1475" s="137"/>
      <c r="P1475" s="100">
        <v>34.25</v>
      </c>
      <c r="Q1475" s="101"/>
      <c r="R1475" s="101"/>
      <c r="S1475" s="101"/>
      <c r="T1475" s="101"/>
      <c r="U1475" s="101"/>
    </row>
    <row r="1476" spans="1:21" s="1" customFormat="1" ht="25.5" hidden="1" customHeight="1" x14ac:dyDescent="0.25">
      <c r="A1476" s="134" t="s">
        <v>475</v>
      </c>
      <c r="B1476" s="135"/>
      <c r="C1476" s="103" t="s">
        <v>1721</v>
      </c>
      <c r="D1476" s="104"/>
      <c r="E1476" s="104"/>
      <c r="F1476" s="11" t="s">
        <v>1818</v>
      </c>
      <c r="G1476" s="143">
        <v>23.69</v>
      </c>
      <c r="H1476" s="137"/>
      <c r="I1476" s="8">
        <v>23.69</v>
      </c>
      <c r="J1476" s="137"/>
      <c r="K1476" s="137"/>
      <c r="L1476" s="137"/>
      <c r="M1476" s="137"/>
      <c r="N1476" s="137"/>
      <c r="O1476" s="137"/>
      <c r="P1476" s="100">
        <v>23.69</v>
      </c>
      <c r="Q1476" s="101"/>
      <c r="R1476" s="101"/>
      <c r="S1476" s="101"/>
      <c r="T1476" s="101"/>
      <c r="U1476" s="101"/>
    </row>
    <row r="1477" spans="1:21" s="1" customFormat="1" ht="27" hidden="1" customHeight="1" x14ac:dyDescent="0.25">
      <c r="A1477" s="134" t="s">
        <v>478</v>
      </c>
      <c r="B1477" s="135"/>
      <c r="C1477" s="103" t="s">
        <v>1722</v>
      </c>
      <c r="D1477" s="104"/>
      <c r="E1477" s="104"/>
      <c r="F1477" s="11" t="s">
        <v>1818</v>
      </c>
      <c r="G1477" s="143">
        <v>34.25</v>
      </c>
      <c r="H1477" s="137"/>
      <c r="I1477" s="8">
        <v>34.25</v>
      </c>
      <c r="J1477" s="137"/>
      <c r="K1477" s="137"/>
      <c r="L1477" s="137"/>
      <c r="M1477" s="137"/>
      <c r="N1477" s="137"/>
      <c r="O1477" s="137"/>
      <c r="P1477" s="100">
        <v>34.25</v>
      </c>
      <c r="Q1477" s="101"/>
      <c r="R1477" s="101"/>
      <c r="S1477" s="101"/>
      <c r="T1477" s="101"/>
      <c r="U1477" s="101"/>
    </row>
    <row r="1478" spans="1:21" s="1" customFormat="1" ht="27.75" hidden="1" customHeight="1" x14ac:dyDescent="0.25">
      <c r="A1478" s="134" t="s">
        <v>481</v>
      </c>
      <c r="B1478" s="135"/>
      <c r="C1478" s="103" t="s">
        <v>1723</v>
      </c>
      <c r="D1478" s="104"/>
      <c r="E1478" s="104"/>
      <c r="F1478" s="11" t="s">
        <v>1818</v>
      </c>
      <c r="G1478" s="143">
        <v>23.69</v>
      </c>
      <c r="H1478" s="137"/>
      <c r="I1478" s="8">
        <v>23.69</v>
      </c>
      <c r="J1478" s="137"/>
      <c r="K1478" s="137"/>
      <c r="L1478" s="137"/>
      <c r="M1478" s="137"/>
      <c r="N1478" s="137"/>
      <c r="O1478" s="137"/>
      <c r="P1478" s="100">
        <v>23.69</v>
      </c>
      <c r="Q1478" s="101"/>
      <c r="R1478" s="101"/>
      <c r="S1478" s="101"/>
      <c r="T1478" s="101"/>
      <c r="U1478" s="101"/>
    </row>
    <row r="1479" spans="1:21" s="1" customFormat="1" ht="25.5" hidden="1" customHeight="1" x14ac:dyDescent="0.25">
      <c r="A1479" s="134" t="s">
        <v>484</v>
      </c>
      <c r="B1479" s="135"/>
      <c r="C1479" s="103" t="s">
        <v>1724</v>
      </c>
      <c r="D1479" s="104"/>
      <c r="E1479" s="104"/>
      <c r="F1479" s="11" t="s">
        <v>1818</v>
      </c>
      <c r="G1479" s="143">
        <v>23.69</v>
      </c>
      <c r="H1479" s="137"/>
      <c r="I1479" s="8">
        <v>23.69</v>
      </c>
      <c r="J1479" s="137"/>
      <c r="K1479" s="137"/>
      <c r="L1479" s="137"/>
      <c r="M1479" s="137"/>
      <c r="N1479" s="137"/>
      <c r="O1479" s="137"/>
      <c r="P1479" s="100">
        <v>23.69</v>
      </c>
      <c r="Q1479" s="101"/>
      <c r="R1479" s="101"/>
      <c r="S1479" s="101"/>
      <c r="T1479" s="101"/>
      <c r="U1479" s="101"/>
    </row>
    <row r="1480" spans="1:21" s="1" customFormat="1" ht="27.75" hidden="1" customHeight="1" x14ac:dyDescent="0.25">
      <c r="A1480" s="134" t="s">
        <v>805</v>
      </c>
      <c r="B1480" s="135"/>
      <c r="C1480" s="103" t="s">
        <v>1725</v>
      </c>
      <c r="D1480" s="104"/>
      <c r="E1480" s="104"/>
      <c r="F1480" s="11" t="s">
        <v>1818</v>
      </c>
      <c r="G1480" s="143">
        <v>23.69</v>
      </c>
      <c r="H1480" s="137"/>
      <c r="I1480" s="8">
        <v>23.69</v>
      </c>
      <c r="J1480" s="137"/>
      <c r="K1480" s="137"/>
      <c r="L1480" s="137"/>
      <c r="M1480" s="137"/>
      <c r="N1480" s="137"/>
      <c r="O1480" s="137"/>
      <c r="P1480" s="100">
        <v>23.69</v>
      </c>
      <c r="Q1480" s="101"/>
      <c r="R1480" s="101"/>
      <c r="S1480" s="101"/>
      <c r="T1480" s="101"/>
      <c r="U1480" s="101"/>
    </row>
    <row r="1481" spans="1:21" s="1" customFormat="1" ht="27.75" hidden="1" customHeight="1" x14ac:dyDescent="0.25">
      <c r="A1481" s="134" t="s">
        <v>806</v>
      </c>
      <c r="B1481" s="135"/>
      <c r="C1481" s="103" t="s">
        <v>1726</v>
      </c>
      <c r="D1481" s="104"/>
      <c r="E1481" s="104"/>
      <c r="F1481" s="11" t="s">
        <v>1818</v>
      </c>
      <c r="G1481" s="143">
        <v>23.69</v>
      </c>
      <c r="H1481" s="137"/>
      <c r="I1481" s="8">
        <v>23.69</v>
      </c>
      <c r="J1481" s="137"/>
      <c r="K1481" s="137"/>
      <c r="L1481" s="137"/>
      <c r="M1481" s="137"/>
      <c r="N1481" s="137"/>
      <c r="O1481" s="137"/>
      <c r="P1481" s="100">
        <v>23.69</v>
      </c>
      <c r="Q1481" s="101"/>
      <c r="R1481" s="101"/>
      <c r="S1481" s="101"/>
      <c r="T1481" s="101"/>
      <c r="U1481" s="101"/>
    </row>
    <row r="1482" spans="1:21" s="1" customFormat="1" ht="27" hidden="1" customHeight="1" x14ac:dyDescent="0.25">
      <c r="A1482" s="134" t="s">
        <v>807</v>
      </c>
      <c r="B1482" s="135"/>
      <c r="C1482" s="103" t="s">
        <v>1727</v>
      </c>
      <c r="D1482" s="104"/>
      <c r="E1482" s="104"/>
      <c r="F1482" s="11" t="s">
        <v>1818</v>
      </c>
      <c r="G1482" s="143">
        <v>23.69</v>
      </c>
      <c r="H1482" s="137"/>
      <c r="I1482" s="8">
        <v>23.69</v>
      </c>
      <c r="J1482" s="137"/>
      <c r="K1482" s="137"/>
      <c r="L1482" s="137"/>
      <c r="M1482" s="137"/>
      <c r="N1482" s="137"/>
      <c r="O1482" s="137"/>
      <c r="P1482" s="100">
        <v>23.69</v>
      </c>
      <c r="Q1482" s="101"/>
      <c r="R1482" s="101"/>
      <c r="S1482" s="101"/>
      <c r="T1482" s="101"/>
      <c r="U1482" s="101"/>
    </row>
    <row r="1483" spans="1:21" s="1" customFormat="1" ht="39" hidden="1" customHeight="1" x14ac:dyDescent="0.25">
      <c r="A1483" s="134" t="s">
        <v>808</v>
      </c>
      <c r="B1483" s="135"/>
      <c r="C1483" s="103" t="s">
        <v>1728</v>
      </c>
      <c r="D1483" s="104"/>
      <c r="E1483" s="104"/>
      <c r="F1483" s="11" t="s">
        <v>1818</v>
      </c>
      <c r="G1483" s="143">
        <v>47.37</v>
      </c>
      <c r="H1483" s="137"/>
      <c r="I1483" s="8">
        <v>47.37</v>
      </c>
      <c r="J1483" s="137"/>
      <c r="K1483" s="137"/>
      <c r="L1483" s="137"/>
      <c r="M1483" s="137"/>
      <c r="N1483" s="137"/>
      <c r="O1483" s="137"/>
      <c r="P1483" s="100">
        <v>47.37</v>
      </c>
      <c r="Q1483" s="101"/>
      <c r="R1483" s="101"/>
      <c r="S1483" s="101"/>
      <c r="T1483" s="101"/>
      <c r="U1483" s="101"/>
    </row>
    <row r="1484" spans="1:21" s="1" customFormat="1" ht="39" hidden="1" customHeight="1" x14ac:dyDescent="0.25">
      <c r="A1484" s="134" t="s">
        <v>809</v>
      </c>
      <c r="B1484" s="135"/>
      <c r="C1484" s="103" t="s">
        <v>1729</v>
      </c>
      <c r="D1484" s="104"/>
      <c r="E1484" s="104"/>
      <c r="F1484" s="11" t="s">
        <v>1818</v>
      </c>
      <c r="G1484" s="143">
        <v>57.93</v>
      </c>
      <c r="H1484" s="137"/>
      <c r="I1484" s="8">
        <v>57.93</v>
      </c>
      <c r="J1484" s="137"/>
      <c r="K1484" s="137"/>
      <c r="L1484" s="137"/>
      <c r="M1484" s="137"/>
      <c r="N1484" s="137"/>
      <c r="O1484" s="137"/>
      <c r="P1484" s="100">
        <v>57.93</v>
      </c>
      <c r="Q1484" s="101"/>
      <c r="R1484" s="101"/>
      <c r="S1484" s="101"/>
      <c r="T1484" s="101"/>
      <c r="U1484" s="101"/>
    </row>
    <row r="1485" spans="1:21" s="1" customFormat="1" ht="41.25" hidden="1" customHeight="1" x14ac:dyDescent="0.25">
      <c r="A1485" s="134" t="s">
        <v>810</v>
      </c>
      <c r="B1485" s="135"/>
      <c r="C1485" s="103" t="s">
        <v>1730</v>
      </c>
      <c r="D1485" s="104"/>
      <c r="E1485" s="104"/>
      <c r="F1485" s="11" t="s">
        <v>1818</v>
      </c>
      <c r="G1485" s="143">
        <v>68.489999999999995</v>
      </c>
      <c r="H1485" s="137"/>
      <c r="I1485" s="8">
        <v>68.489999999999995</v>
      </c>
      <c r="J1485" s="137"/>
      <c r="K1485" s="137"/>
      <c r="L1485" s="137"/>
      <c r="M1485" s="137"/>
      <c r="N1485" s="137"/>
      <c r="O1485" s="137"/>
      <c r="P1485" s="100">
        <v>68.489999999999995</v>
      </c>
      <c r="Q1485" s="101"/>
      <c r="R1485" s="101"/>
      <c r="S1485" s="101"/>
      <c r="T1485" s="101"/>
      <c r="U1485" s="101"/>
    </row>
    <row r="1486" spans="1:21" s="1" customFormat="1" ht="66" hidden="1" customHeight="1" x14ac:dyDescent="0.25">
      <c r="A1486" s="134" t="s">
        <v>811</v>
      </c>
      <c r="B1486" s="135"/>
      <c r="C1486" s="103" t="s">
        <v>1731</v>
      </c>
      <c r="D1486" s="104"/>
      <c r="E1486" s="104"/>
      <c r="F1486" s="11" t="s">
        <v>1818</v>
      </c>
      <c r="G1486" s="143">
        <v>68.489999999999995</v>
      </c>
      <c r="H1486" s="137"/>
      <c r="I1486" s="8">
        <v>68.489999999999995</v>
      </c>
      <c r="J1486" s="137"/>
      <c r="K1486" s="137"/>
      <c r="L1486" s="137"/>
      <c r="M1486" s="137"/>
      <c r="N1486" s="137"/>
      <c r="O1486" s="137"/>
      <c r="P1486" s="100">
        <v>68.489999999999995</v>
      </c>
      <c r="Q1486" s="101"/>
      <c r="R1486" s="101"/>
      <c r="S1486" s="101"/>
      <c r="T1486" s="101"/>
      <c r="U1486" s="101"/>
    </row>
    <row r="1487" spans="1:21" s="1" customFormat="1" ht="54" hidden="1" customHeight="1" x14ac:dyDescent="0.25">
      <c r="A1487" s="134" t="s">
        <v>812</v>
      </c>
      <c r="B1487" s="135"/>
      <c r="C1487" s="103" t="s">
        <v>1732</v>
      </c>
      <c r="D1487" s="104"/>
      <c r="E1487" s="104"/>
      <c r="F1487" s="11" t="s">
        <v>1818</v>
      </c>
      <c r="G1487" s="143">
        <v>57.93</v>
      </c>
      <c r="H1487" s="137"/>
      <c r="I1487" s="8">
        <v>57.93</v>
      </c>
      <c r="J1487" s="137"/>
      <c r="K1487" s="137"/>
      <c r="L1487" s="137"/>
      <c r="M1487" s="137"/>
      <c r="N1487" s="137"/>
      <c r="O1487" s="137"/>
      <c r="P1487" s="100">
        <v>57.93</v>
      </c>
      <c r="Q1487" s="101"/>
      <c r="R1487" s="101"/>
      <c r="S1487" s="101"/>
      <c r="T1487" s="101"/>
      <c r="U1487" s="101"/>
    </row>
    <row r="1488" spans="1:21" s="1" customFormat="1" ht="62.25" hidden="1" customHeight="1" x14ac:dyDescent="0.25">
      <c r="A1488" s="134" t="s">
        <v>813</v>
      </c>
      <c r="B1488" s="135"/>
      <c r="C1488" s="103" t="s">
        <v>1733</v>
      </c>
      <c r="D1488" s="104"/>
      <c r="E1488" s="104"/>
      <c r="F1488" s="11" t="s">
        <v>1818</v>
      </c>
      <c r="G1488" s="143">
        <v>57.93</v>
      </c>
      <c r="H1488" s="137"/>
      <c r="I1488" s="8">
        <v>57.93</v>
      </c>
      <c r="J1488" s="137"/>
      <c r="K1488" s="137"/>
      <c r="L1488" s="137"/>
      <c r="M1488" s="137"/>
      <c r="N1488" s="137"/>
      <c r="O1488" s="137"/>
      <c r="P1488" s="100">
        <v>57.93</v>
      </c>
      <c r="Q1488" s="101"/>
      <c r="R1488" s="101"/>
      <c r="S1488" s="101"/>
      <c r="T1488" s="101"/>
      <c r="U1488" s="101"/>
    </row>
    <row r="1489" spans="1:21" s="1" customFormat="1" ht="15" hidden="1" customHeight="1" x14ac:dyDescent="0.25">
      <c r="A1489" s="165">
        <v>2</v>
      </c>
      <c r="B1489" s="166"/>
      <c r="C1489" s="129" t="s">
        <v>1734</v>
      </c>
      <c r="D1489" s="130"/>
      <c r="E1489" s="130"/>
      <c r="F1489" s="4"/>
      <c r="G1489" s="136"/>
      <c r="H1489" s="136"/>
      <c r="I1489" s="5"/>
      <c r="J1489" s="136"/>
      <c r="K1489" s="136"/>
      <c r="L1489" s="136"/>
      <c r="M1489" s="136"/>
      <c r="N1489" s="136"/>
      <c r="O1489" s="136"/>
      <c r="P1489" s="126"/>
      <c r="Q1489" s="126"/>
      <c r="R1489" s="126"/>
      <c r="S1489" s="126"/>
      <c r="T1489" s="126"/>
      <c r="U1489" s="126"/>
    </row>
    <row r="1490" spans="1:21" s="1" customFormat="1" ht="21" hidden="1" customHeight="1" x14ac:dyDescent="0.25">
      <c r="A1490" s="134" t="s">
        <v>61</v>
      </c>
      <c r="B1490" s="135"/>
      <c r="C1490" s="103" t="s">
        <v>1735</v>
      </c>
      <c r="D1490" s="104"/>
      <c r="E1490" s="104"/>
      <c r="F1490" s="11" t="s">
        <v>1830</v>
      </c>
      <c r="G1490" s="143">
        <v>3.59</v>
      </c>
      <c r="H1490" s="137"/>
      <c r="I1490" s="8">
        <v>3.59</v>
      </c>
      <c r="J1490" s="137"/>
      <c r="K1490" s="137"/>
      <c r="L1490" s="137"/>
      <c r="M1490" s="137"/>
      <c r="N1490" s="137"/>
      <c r="O1490" s="137"/>
      <c r="P1490" s="100">
        <v>3.59</v>
      </c>
      <c r="Q1490" s="101"/>
      <c r="R1490" s="101"/>
      <c r="S1490" s="101"/>
      <c r="T1490" s="101"/>
      <c r="U1490" s="101"/>
    </row>
    <row r="1491" spans="1:21" s="1" customFormat="1" ht="21" hidden="1" customHeight="1" x14ac:dyDescent="0.25">
      <c r="A1491" s="134" t="s">
        <v>62</v>
      </c>
      <c r="B1491" s="135"/>
      <c r="C1491" s="103" t="s">
        <v>1736</v>
      </c>
      <c r="D1491" s="104"/>
      <c r="E1491" s="104"/>
      <c r="F1491" s="11" t="s">
        <v>1830</v>
      </c>
      <c r="G1491" s="143">
        <v>9.36</v>
      </c>
      <c r="H1491" s="137"/>
      <c r="I1491" s="8">
        <v>9.36</v>
      </c>
      <c r="J1491" s="137"/>
      <c r="K1491" s="137"/>
      <c r="L1491" s="137"/>
      <c r="M1491" s="137"/>
      <c r="N1491" s="137"/>
      <c r="O1491" s="137"/>
      <c r="P1491" s="100">
        <v>9.36</v>
      </c>
      <c r="Q1491" s="101"/>
      <c r="R1491" s="101"/>
      <c r="S1491" s="101"/>
      <c r="T1491" s="101"/>
      <c r="U1491" s="101"/>
    </row>
    <row r="1492" spans="1:21" s="1" customFormat="1" ht="21" hidden="1" customHeight="1" x14ac:dyDescent="0.25">
      <c r="A1492" s="134" t="s">
        <v>63</v>
      </c>
      <c r="B1492" s="135"/>
      <c r="C1492" s="103" t="s">
        <v>1737</v>
      </c>
      <c r="D1492" s="104"/>
      <c r="E1492" s="104"/>
      <c r="F1492" s="11" t="s">
        <v>1830</v>
      </c>
      <c r="G1492" s="143">
        <v>4.68</v>
      </c>
      <c r="H1492" s="137"/>
      <c r="I1492" s="8">
        <v>4.68</v>
      </c>
      <c r="J1492" s="137"/>
      <c r="K1492" s="137"/>
      <c r="L1492" s="137"/>
      <c r="M1492" s="137"/>
      <c r="N1492" s="137"/>
      <c r="O1492" s="137"/>
      <c r="P1492" s="100">
        <v>4.68</v>
      </c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64</v>
      </c>
      <c r="B1493" s="135"/>
      <c r="C1493" s="103" t="s">
        <v>1738</v>
      </c>
      <c r="D1493" s="104"/>
      <c r="E1493" s="104"/>
      <c r="F1493" s="11" t="s">
        <v>1830</v>
      </c>
      <c r="G1493" s="143">
        <v>9.36</v>
      </c>
      <c r="H1493" s="137"/>
      <c r="I1493" s="8">
        <v>9.36</v>
      </c>
      <c r="J1493" s="137"/>
      <c r="K1493" s="137"/>
      <c r="L1493" s="137"/>
      <c r="M1493" s="137"/>
      <c r="N1493" s="137"/>
      <c r="O1493" s="137"/>
      <c r="P1493" s="100">
        <v>9.36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65</v>
      </c>
      <c r="B1494" s="135"/>
      <c r="C1494" s="103" t="s">
        <v>1739</v>
      </c>
      <c r="D1494" s="104"/>
      <c r="E1494" s="104"/>
      <c r="F1494" s="11" t="s">
        <v>1830</v>
      </c>
      <c r="G1494" s="143">
        <v>4.68</v>
      </c>
      <c r="H1494" s="137"/>
      <c r="I1494" s="8">
        <v>4.68</v>
      </c>
      <c r="J1494" s="137"/>
      <c r="K1494" s="137"/>
      <c r="L1494" s="137"/>
      <c r="M1494" s="137"/>
      <c r="N1494" s="137"/>
      <c r="O1494" s="137"/>
      <c r="P1494" s="100">
        <v>4.68</v>
      </c>
      <c r="Q1494" s="101"/>
      <c r="R1494" s="101"/>
      <c r="S1494" s="101"/>
      <c r="T1494" s="101"/>
      <c r="U1494" s="101"/>
    </row>
    <row r="1495" spans="1:21" s="1" customFormat="1" ht="21" hidden="1" customHeight="1" x14ac:dyDescent="0.25">
      <c r="A1495" s="134" t="s">
        <v>66</v>
      </c>
      <c r="B1495" s="135"/>
      <c r="C1495" s="103" t="s">
        <v>1740</v>
      </c>
      <c r="D1495" s="104"/>
      <c r="E1495" s="104"/>
      <c r="F1495" s="11" t="s">
        <v>1830</v>
      </c>
      <c r="G1495" s="143">
        <v>4.68</v>
      </c>
      <c r="H1495" s="137"/>
      <c r="I1495" s="8">
        <v>4.68</v>
      </c>
      <c r="J1495" s="137"/>
      <c r="K1495" s="137"/>
      <c r="L1495" s="137"/>
      <c r="M1495" s="137"/>
      <c r="N1495" s="137"/>
      <c r="O1495" s="137"/>
      <c r="P1495" s="100">
        <v>4.68</v>
      </c>
      <c r="Q1495" s="101"/>
      <c r="R1495" s="101"/>
      <c r="S1495" s="101"/>
      <c r="T1495" s="101"/>
      <c r="U1495" s="101"/>
    </row>
    <row r="1496" spans="1:21" s="1" customFormat="1" ht="21" hidden="1" customHeight="1" x14ac:dyDescent="0.25">
      <c r="A1496" s="134" t="s">
        <v>67</v>
      </c>
      <c r="B1496" s="135"/>
      <c r="C1496" s="103" t="s">
        <v>1741</v>
      </c>
      <c r="D1496" s="104"/>
      <c r="E1496" s="104"/>
      <c r="F1496" s="11" t="s">
        <v>1830</v>
      </c>
      <c r="G1496" s="143">
        <v>4.68</v>
      </c>
      <c r="H1496" s="137"/>
      <c r="I1496" s="8">
        <v>4.68</v>
      </c>
      <c r="J1496" s="137"/>
      <c r="K1496" s="137"/>
      <c r="L1496" s="137"/>
      <c r="M1496" s="137"/>
      <c r="N1496" s="137"/>
      <c r="O1496" s="137"/>
      <c r="P1496" s="100">
        <v>4.68</v>
      </c>
      <c r="Q1496" s="101"/>
      <c r="R1496" s="101"/>
      <c r="S1496" s="101"/>
      <c r="T1496" s="101"/>
      <c r="U1496" s="101"/>
    </row>
    <row r="1497" spans="1:21" s="1" customFormat="1" ht="27.75" hidden="1" customHeight="1" x14ac:dyDescent="0.25">
      <c r="A1497" s="134" t="s">
        <v>68</v>
      </c>
      <c r="B1497" s="135"/>
      <c r="C1497" s="103" t="s">
        <v>1742</v>
      </c>
      <c r="D1497" s="104"/>
      <c r="E1497" s="104"/>
      <c r="F1497" s="11" t="s">
        <v>1830</v>
      </c>
      <c r="G1497" s="143">
        <v>4.68</v>
      </c>
      <c r="H1497" s="137"/>
      <c r="I1497" s="8">
        <v>4.68</v>
      </c>
      <c r="J1497" s="137"/>
      <c r="K1497" s="137"/>
      <c r="L1497" s="137"/>
      <c r="M1497" s="137"/>
      <c r="N1497" s="137"/>
      <c r="O1497" s="137"/>
      <c r="P1497" s="100">
        <v>4.68</v>
      </c>
      <c r="Q1497" s="101"/>
      <c r="R1497" s="101"/>
      <c r="S1497" s="101"/>
      <c r="T1497" s="101"/>
      <c r="U1497" s="101"/>
    </row>
    <row r="1498" spans="1:21" s="1" customFormat="1" ht="21" hidden="1" customHeight="1" x14ac:dyDescent="0.25">
      <c r="A1498" s="134" t="s">
        <v>69</v>
      </c>
      <c r="B1498" s="135"/>
      <c r="C1498" s="103" t="s">
        <v>1743</v>
      </c>
      <c r="D1498" s="104"/>
      <c r="E1498" s="104"/>
      <c r="F1498" s="11" t="s">
        <v>1830</v>
      </c>
      <c r="G1498" s="143">
        <v>6.2</v>
      </c>
      <c r="H1498" s="137"/>
      <c r="I1498" s="8">
        <v>6.2</v>
      </c>
      <c r="J1498" s="137"/>
      <c r="K1498" s="137"/>
      <c r="L1498" s="137"/>
      <c r="M1498" s="137"/>
      <c r="N1498" s="137"/>
      <c r="O1498" s="137"/>
      <c r="P1498" s="100">
        <v>6.2</v>
      </c>
      <c r="Q1498" s="101"/>
      <c r="R1498" s="101"/>
      <c r="S1498" s="101"/>
      <c r="T1498" s="101"/>
      <c r="U1498" s="101"/>
    </row>
    <row r="1499" spans="1:21" s="1" customFormat="1" ht="26.25" hidden="1" customHeight="1" x14ac:dyDescent="0.25">
      <c r="A1499" s="134" t="s">
        <v>70</v>
      </c>
      <c r="B1499" s="135"/>
      <c r="C1499" s="103" t="s">
        <v>1744</v>
      </c>
      <c r="D1499" s="104"/>
      <c r="E1499" s="104"/>
      <c r="F1499" s="11" t="s">
        <v>1830</v>
      </c>
      <c r="G1499" s="143">
        <v>6.2</v>
      </c>
      <c r="H1499" s="137"/>
      <c r="I1499" s="8">
        <v>6.2</v>
      </c>
      <c r="J1499" s="137"/>
      <c r="K1499" s="137"/>
      <c r="L1499" s="137"/>
      <c r="M1499" s="137"/>
      <c r="N1499" s="137"/>
      <c r="O1499" s="137"/>
      <c r="P1499" s="100">
        <v>6.2</v>
      </c>
      <c r="Q1499" s="101"/>
      <c r="R1499" s="101"/>
      <c r="S1499" s="101"/>
      <c r="T1499" s="101"/>
      <c r="U1499" s="101"/>
    </row>
    <row r="1500" spans="1:21" s="1" customFormat="1" ht="39.75" hidden="1" customHeight="1" x14ac:dyDescent="0.25">
      <c r="A1500" s="134" t="s">
        <v>625</v>
      </c>
      <c r="B1500" s="135"/>
      <c r="C1500" s="103" t="s">
        <v>1745</v>
      </c>
      <c r="D1500" s="104"/>
      <c r="E1500" s="104"/>
      <c r="F1500" s="11" t="s">
        <v>1830</v>
      </c>
      <c r="G1500" s="143">
        <v>6.2</v>
      </c>
      <c r="H1500" s="137"/>
      <c r="I1500" s="8">
        <v>6.2</v>
      </c>
      <c r="J1500" s="137"/>
      <c r="K1500" s="137"/>
      <c r="L1500" s="137"/>
      <c r="M1500" s="137"/>
      <c r="N1500" s="137"/>
      <c r="O1500" s="137"/>
      <c r="P1500" s="100">
        <v>6.2</v>
      </c>
      <c r="Q1500" s="101"/>
      <c r="R1500" s="101"/>
      <c r="S1500" s="101"/>
      <c r="T1500" s="101"/>
      <c r="U1500" s="101"/>
    </row>
    <row r="1501" spans="1:21" s="1" customFormat="1" ht="24" hidden="1" customHeight="1" x14ac:dyDescent="0.25">
      <c r="A1501" s="134" t="s">
        <v>626</v>
      </c>
      <c r="B1501" s="135"/>
      <c r="C1501" s="103" t="s">
        <v>1746</v>
      </c>
      <c r="D1501" s="104"/>
      <c r="E1501" s="104"/>
      <c r="F1501" s="11" t="s">
        <v>1830</v>
      </c>
      <c r="G1501" s="143">
        <v>8.7100000000000009</v>
      </c>
      <c r="H1501" s="137"/>
      <c r="I1501" s="8">
        <v>8.7100000000000009</v>
      </c>
      <c r="J1501" s="137"/>
      <c r="K1501" s="137"/>
      <c r="L1501" s="137"/>
      <c r="M1501" s="137"/>
      <c r="N1501" s="137"/>
      <c r="O1501" s="137"/>
      <c r="P1501" s="100">
        <v>8.7100000000000009</v>
      </c>
      <c r="Q1501" s="101"/>
      <c r="R1501" s="101"/>
      <c r="S1501" s="101"/>
      <c r="T1501" s="101"/>
      <c r="U1501" s="101"/>
    </row>
    <row r="1502" spans="1:21" s="1" customFormat="1" ht="90" hidden="1" customHeight="1" x14ac:dyDescent="0.25">
      <c r="A1502" s="165">
        <v>3</v>
      </c>
      <c r="B1502" s="166"/>
      <c r="C1502" s="163" t="s">
        <v>1747</v>
      </c>
      <c r="D1502" s="164"/>
      <c r="E1502" s="164"/>
      <c r="F1502" s="7" t="s">
        <v>1829</v>
      </c>
      <c r="G1502" s="143">
        <v>3.43</v>
      </c>
      <c r="H1502" s="137"/>
      <c r="I1502" s="8">
        <v>3.43</v>
      </c>
      <c r="J1502" s="143">
        <v>3.4</v>
      </c>
      <c r="K1502" s="137"/>
      <c r="L1502" s="137"/>
      <c r="M1502" s="137"/>
      <c r="N1502" s="137"/>
      <c r="O1502" s="137"/>
      <c r="P1502" s="100">
        <v>6.83</v>
      </c>
      <c r="Q1502" s="101"/>
      <c r="R1502" s="101"/>
      <c r="S1502" s="101"/>
      <c r="T1502" s="101"/>
      <c r="U1502" s="101"/>
    </row>
    <row r="1503" spans="1:21" s="1" customFormat="1" ht="36.75" hidden="1" customHeight="1" x14ac:dyDescent="0.25">
      <c r="A1503" s="165">
        <v>4</v>
      </c>
      <c r="B1503" s="166"/>
      <c r="C1503" s="129" t="s">
        <v>1748</v>
      </c>
      <c r="D1503" s="130"/>
      <c r="E1503" s="130"/>
      <c r="F1503" s="4"/>
      <c r="G1503" s="136"/>
      <c r="H1503" s="136"/>
      <c r="I1503" s="5"/>
      <c r="J1503" s="136"/>
      <c r="K1503" s="136"/>
      <c r="L1503" s="136"/>
      <c r="M1503" s="136"/>
      <c r="N1503" s="136"/>
      <c r="O1503" s="136"/>
      <c r="P1503" s="126"/>
      <c r="Q1503" s="126"/>
      <c r="R1503" s="126"/>
      <c r="S1503" s="126"/>
      <c r="T1503" s="126"/>
      <c r="U1503" s="126"/>
    </row>
    <row r="1504" spans="1:21" s="1" customFormat="1" ht="39" hidden="1" customHeight="1" x14ac:dyDescent="0.25">
      <c r="A1504" s="134" t="s">
        <v>28</v>
      </c>
      <c r="B1504" s="135"/>
      <c r="C1504" s="163" t="s">
        <v>1748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s="1" customFormat="1" ht="21" hidden="1" customHeight="1" x14ac:dyDescent="0.25">
      <c r="A1505" s="134" t="s">
        <v>71</v>
      </c>
      <c r="B1505" s="135"/>
      <c r="C1505" s="103" t="s">
        <v>1749</v>
      </c>
      <c r="D1505" s="104"/>
      <c r="E1505" s="104"/>
      <c r="F1505" s="11" t="s">
        <v>1824</v>
      </c>
      <c r="G1505" s="143">
        <v>7.85</v>
      </c>
      <c r="H1505" s="137"/>
      <c r="I1505" s="8">
        <v>7.85</v>
      </c>
      <c r="J1505" s="137"/>
      <c r="K1505" s="137"/>
      <c r="L1505" s="137"/>
      <c r="M1505" s="137"/>
      <c r="N1505" s="137"/>
      <c r="O1505" s="137"/>
      <c r="P1505" s="100">
        <v>7.85</v>
      </c>
      <c r="Q1505" s="101"/>
      <c r="R1505" s="101"/>
      <c r="S1505" s="101"/>
      <c r="T1505" s="101"/>
      <c r="U1505" s="101"/>
    </row>
    <row r="1506" spans="1:21" s="1" customFormat="1" ht="21" hidden="1" customHeight="1" x14ac:dyDescent="0.25">
      <c r="A1506" s="134" t="s">
        <v>72</v>
      </c>
      <c r="B1506" s="135"/>
      <c r="C1506" s="103" t="s">
        <v>1750</v>
      </c>
      <c r="D1506" s="104"/>
      <c r="E1506" s="104"/>
      <c r="F1506" s="11" t="s">
        <v>1824</v>
      </c>
      <c r="G1506" s="143">
        <v>8.1</v>
      </c>
      <c r="H1506" s="137"/>
      <c r="I1506" s="8">
        <v>8.1</v>
      </c>
      <c r="J1506" s="137"/>
      <c r="K1506" s="137"/>
      <c r="L1506" s="137"/>
      <c r="M1506" s="137"/>
      <c r="N1506" s="137"/>
      <c r="O1506" s="137"/>
      <c r="P1506" s="100">
        <v>8.1</v>
      </c>
      <c r="Q1506" s="101"/>
      <c r="R1506" s="101"/>
      <c r="S1506" s="101"/>
      <c r="T1506" s="101"/>
      <c r="U1506" s="101"/>
    </row>
    <row r="1507" spans="1:21" s="1" customFormat="1" ht="24.75" hidden="1" customHeight="1" x14ac:dyDescent="0.25">
      <c r="A1507" s="134" t="s">
        <v>317</v>
      </c>
      <c r="B1507" s="135"/>
      <c r="C1507" s="103" t="s">
        <v>1751</v>
      </c>
      <c r="D1507" s="104"/>
      <c r="E1507" s="104"/>
      <c r="F1507" s="11" t="s">
        <v>1824</v>
      </c>
      <c r="G1507" s="143">
        <v>8.66</v>
      </c>
      <c r="H1507" s="137"/>
      <c r="I1507" s="8">
        <v>8.66</v>
      </c>
      <c r="J1507" s="137"/>
      <c r="K1507" s="137"/>
      <c r="L1507" s="137"/>
      <c r="M1507" s="137"/>
      <c r="N1507" s="137"/>
      <c r="O1507" s="137"/>
      <c r="P1507" s="100">
        <v>8.66</v>
      </c>
      <c r="Q1507" s="101"/>
      <c r="R1507" s="101"/>
      <c r="S1507" s="101"/>
      <c r="T1507" s="101"/>
      <c r="U1507" s="101"/>
    </row>
    <row r="1508" spans="1:21" s="1" customFormat="1" ht="52.5" hidden="1" customHeight="1" x14ac:dyDescent="0.25">
      <c r="A1508" s="134" t="s">
        <v>29</v>
      </c>
      <c r="B1508" s="135"/>
      <c r="C1508" s="163" t="s">
        <v>1752</v>
      </c>
      <c r="D1508" s="164"/>
      <c r="E1508" s="164"/>
      <c r="F1508" s="9"/>
      <c r="G1508" s="137"/>
      <c r="H1508" s="137"/>
      <c r="I1508" s="10"/>
      <c r="J1508" s="137"/>
      <c r="K1508" s="137"/>
      <c r="L1508" s="137"/>
      <c r="M1508" s="137"/>
      <c r="N1508" s="137"/>
      <c r="O1508" s="137"/>
      <c r="P1508" s="101"/>
      <c r="Q1508" s="101"/>
      <c r="R1508" s="101"/>
      <c r="S1508" s="101"/>
      <c r="T1508" s="101"/>
      <c r="U1508" s="101"/>
    </row>
    <row r="1509" spans="1:21" s="1" customFormat="1" ht="21" hidden="1" customHeight="1" x14ac:dyDescent="0.25">
      <c r="A1509" s="134" t="s">
        <v>73</v>
      </c>
      <c r="B1509" s="135"/>
      <c r="C1509" s="103" t="s">
        <v>1750</v>
      </c>
      <c r="D1509" s="104"/>
      <c r="E1509" s="104"/>
      <c r="F1509" s="11" t="s">
        <v>1824</v>
      </c>
      <c r="G1509" s="143">
        <v>11.72</v>
      </c>
      <c r="H1509" s="137"/>
      <c r="I1509" s="8">
        <v>11.72</v>
      </c>
      <c r="J1509" s="137"/>
      <c r="K1509" s="137"/>
      <c r="L1509" s="137"/>
      <c r="M1509" s="137"/>
      <c r="N1509" s="137"/>
      <c r="O1509" s="137"/>
      <c r="P1509" s="100">
        <v>11.72</v>
      </c>
      <c r="Q1509" s="101"/>
      <c r="R1509" s="101"/>
      <c r="S1509" s="101"/>
      <c r="T1509" s="101"/>
      <c r="U1509" s="101"/>
    </row>
    <row r="1510" spans="1:21" s="1" customFormat="1" ht="24.75" hidden="1" customHeight="1" x14ac:dyDescent="0.25">
      <c r="A1510" s="134" t="s">
        <v>74</v>
      </c>
      <c r="B1510" s="135"/>
      <c r="C1510" s="103" t="s">
        <v>1751</v>
      </c>
      <c r="D1510" s="104"/>
      <c r="E1510" s="104"/>
      <c r="F1510" s="11" t="s">
        <v>1824</v>
      </c>
      <c r="G1510" s="143">
        <v>13.77</v>
      </c>
      <c r="H1510" s="137"/>
      <c r="I1510" s="8">
        <v>13.77</v>
      </c>
      <c r="J1510" s="137"/>
      <c r="K1510" s="137"/>
      <c r="L1510" s="137"/>
      <c r="M1510" s="137"/>
      <c r="N1510" s="137"/>
      <c r="O1510" s="137"/>
      <c r="P1510" s="100">
        <v>13.77</v>
      </c>
      <c r="Q1510" s="101"/>
      <c r="R1510" s="101"/>
      <c r="S1510" s="101"/>
      <c r="T1510" s="101"/>
      <c r="U1510" s="101"/>
    </row>
    <row r="1511" spans="1:21" s="1" customFormat="1" ht="12" hidden="1" customHeight="1" x14ac:dyDescent="0.25">
      <c r="A1511" s="186" t="s">
        <v>814</v>
      </c>
      <c r="B1511" s="187"/>
      <c r="C1511" s="187"/>
      <c r="D1511" s="187"/>
      <c r="E1511" s="187"/>
      <c r="F1511" s="187"/>
      <c r="G1511" s="187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</row>
    <row r="1512" spans="1:21" s="1" customFormat="1" ht="27" hidden="1" customHeight="1" x14ac:dyDescent="0.25">
      <c r="A1512" s="165">
        <v>1</v>
      </c>
      <c r="B1512" s="166"/>
      <c r="C1512" s="129" t="s">
        <v>1753</v>
      </c>
      <c r="D1512" s="130"/>
      <c r="E1512" s="130"/>
      <c r="F1512" s="4"/>
      <c r="G1512" s="136"/>
      <c r="H1512" s="136"/>
      <c r="I1512" s="5"/>
      <c r="J1512" s="136"/>
      <c r="K1512" s="136"/>
      <c r="L1512" s="136"/>
      <c r="M1512" s="136"/>
      <c r="N1512" s="136"/>
      <c r="O1512" s="136"/>
      <c r="P1512" s="126"/>
      <c r="Q1512" s="126"/>
      <c r="R1512" s="126"/>
      <c r="S1512" s="126"/>
      <c r="T1512" s="126"/>
      <c r="U1512" s="126"/>
    </row>
    <row r="1513" spans="1:21" s="1" customFormat="1" ht="21" hidden="1" customHeight="1" x14ac:dyDescent="0.25">
      <c r="A1513" s="134" t="s">
        <v>53</v>
      </c>
      <c r="B1513" s="135"/>
      <c r="C1513" s="163" t="s">
        <v>1754</v>
      </c>
      <c r="D1513" s="164"/>
      <c r="E1513" s="164"/>
      <c r="F1513" s="9"/>
      <c r="G1513" s="137"/>
      <c r="H1513" s="137"/>
      <c r="I1513" s="10"/>
      <c r="J1513" s="137"/>
      <c r="K1513" s="137"/>
      <c r="L1513" s="137"/>
      <c r="M1513" s="137"/>
      <c r="N1513" s="137"/>
      <c r="O1513" s="137"/>
      <c r="P1513" s="101"/>
      <c r="Q1513" s="101"/>
      <c r="R1513" s="101"/>
      <c r="S1513" s="101"/>
      <c r="T1513" s="101"/>
      <c r="U1513" s="101"/>
    </row>
    <row r="1514" spans="1:21" s="1" customFormat="1" ht="41.25" hidden="1" customHeight="1" x14ac:dyDescent="0.25">
      <c r="A1514" s="134" t="s">
        <v>136</v>
      </c>
      <c r="B1514" s="135"/>
      <c r="C1514" s="103" t="s">
        <v>1755</v>
      </c>
      <c r="D1514" s="104"/>
      <c r="E1514" s="104"/>
      <c r="F1514" s="11" t="s">
        <v>1813</v>
      </c>
      <c r="G1514" s="143">
        <v>13.22</v>
      </c>
      <c r="H1514" s="137"/>
      <c r="I1514" s="8">
        <v>13.22</v>
      </c>
      <c r="J1514" s="143">
        <v>6.39</v>
      </c>
      <c r="K1514" s="137"/>
      <c r="L1514" s="137"/>
      <c r="M1514" s="137"/>
      <c r="N1514" s="137"/>
      <c r="O1514" s="137"/>
      <c r="P1514" s="100">
        <v>19.61</v>
      </c>
      <c r="Q1514" s="101"/>
      <c r="R1514" s="101"/>
      <c r="S1514" s="101"/>
      <c r="T1514" s="101"/>
      <c r="U1514" s="101"/>
    </row>
    <row r="1515" spans="1:21" s="1" customFormat="1" ht="26.25" hidden="1" customHeight="1" x14ac:dyDescent="0.25">
      <c r="A1515" s="134" t="s">
        <v>144</v>
      </c>
      <c r="B1515" s="135"/>
      <c r="C1515" s="103" t="s">
        <v>1756</v>
      </c>
      <c r="D1515" s="104"/>
      <c r="E1515" s="104"/>
      <c r="F1515" s="11" t="s">
        <v>1813</v>
      </c>
      <c r="G1515" s="143">
        <v>7.97</v>
      </c>
      <c r="H1515" s="137"/>
      <c r="I1515" s="8">
        <v>7.97</v>
      </c>
      <c r="J1515" s="143">
        <v>6.39</v>
      </c>
      <c r="K1515" s="137"/>
      <c r="L1515" s="137"/>
      <c r="M1515" s="137"/>
      <c r="N1515" s="137"/>
      <c r="O1515" s="137"/>
      <c r="P1515" s="100">
        <v>14.36</v>
      </c>
      <c r="Q1515" s="101"/>
      <c r="R1515" s="101"/>
      <c r="S1515" s="101"/>
      <c r="T1515" s="101"/>
      <c r="U1515" s="101"/>
    </row>
    <row r="1516" spans="1:21" s="1" customFormat="1" ht="21" hidden="1" customHeight="1" x14ac:dyDescent="0.25">
      <c r="A1516" s="134" t="s">
        <v>54</v>
      </c>
      <c r="B1516" s="135"/>
      <c r="C1516" s="163" t="s">
        <v>1757</v>
      </c>
      <c r="D1516" s="164"/>
      <c r="E1516" s="164"/>
      <c r="F1516" s="9"/>
      <c r="G1516" s="137"/>
      <c r="H1516" s="137"/>
      <c r="I1516" s="10"/>
      <c r="J1516" s="137"/>
      <c r="K1516" s="137"/>
      <c r="L1516" s="137"/>
      <c r="M1516" s="137"/>
      <c r="N1516" s="137"/>
      <c r="O1516" s="137"/>
      <c r="P1516" s="101"/>
      <c r="Q1516" s="101"/>
      <c r="R1516" s="101"/>
      <c r="S1516" s="101"/>
      <c r="T1516" s="101"/>
      <c r="U1516" s="101"/>
    </row>
    <row r="1517" spans="1:21" s="1" customFormat="1" ht="39" hidden="1" customHeight="1" x14ac:dyDescent="0.25">
      <c r="A1517" s="134" t="s">
        <v>153</v>
      </c>
      <c r="B1517" s="135"/>
      <c r="C1517" s="103" t="s">
        <v>1758</v>
      </c>
      <c r="D1517" s="104"/>
      <c r="E1517" s="104"/>
      <c r="F1517" s="11" t="s">
        <v>1813</v>
      </c>
      <c r="G1517" s="143">
        <v>19.190000000000001</v>
      </c>
      <c r="H1517" s="137"/>
      <c r="I1517" s="8">
        <v>19.190000000000001</v>
      </c>
      <c r="J1517" s="143">
        <v>6.39</v>
      </c>
      <c r="K1517" s="137"/>
      <c r="L1517" s="137"/>
      <c r="M1517" s="137"/>
      <c r="N1517" s="137"/>
      <c r="O1517" s="137"/>
      <c r="P1517" s="100">
        <v>25.58</v>
      </c>
      <c r="Q1517" s="101"/>
      <c r="R1517" s="101"/>
      <c r="S1517" s="101"/>
      <c r="T1517" s="101"/>
      <c r="U1517" s="101"/>
    </row>
    <row r="1518" spans="1:21" s="1" customFormat="1" ht="24.75" hidden="1" customHeight="1" x14ac:dyDescent="0.25">
      <c r="A1518" s="134" t="s">
        <v>432</v>
      </c>
      <c r="B1518" s="135"/>
      <c r="C1518" s="103" t="s">
        <v>1759</v>
      </c>
      <c r="D1518" s="104"/>
      <c r="E1518" s="104"/>
      <c r="F1518" s="11" t="s">
        <v>1813</v>
      </c>
      <c r="G1518" s="143">
        <v>11.39</v>
      </c>
      <c r="H1518" s="137"/>
      <c r="I1518" s="8">
        <v>11.39</v>
      </c>
      <c r="J1518" s="143">
        <v>6.39</v>
      </c>
      <c r="K1518" s="137"/>
      <c r="L1518" s="137"/>
      <c r="M1518" s="137"/>
      <c r="N1518" s="137"/>
      <c r="O1518" s="137"/>
      <c r="P1518" s="100">
        <v>17.78</v>
      </c>
      <c r="Q1518" s="101"/>
      <c r="R1518" s="101"/>
      <c r="S1518" s="101"/>
      <c r="T1518" s="101"/>
      <c r="U1518" s="101"/>
    </row>
    <row r="1519" spans="1:21" s="1" customFormat="1" ht="21" hidden="1" customHeight="1" x14ac:dyDescent="0.25">
      <c r="A1519" s="134" t="s">
        <v>55</v>
      </c>
      <c r="B1519" s="135"/>
      <c r="C1519" s="163" t="s">
        <v>1760</v>
      </c>
      <c r="D1519" s="164"/>
      <c r="E1519" s="164"/>
      <c r="F1519" s="9"/>
      <c r="G1519" s="137"/>
      <c r="H1519" s="137"/>
      <c r="I1519" s="10"/>
      <c r="J1519" s="137"/>
      <c r="K1519" s="137"/>
      <c r="L1519" s="137"/>
      <c r="M1519" s="137"/>
      <c r="N1519" s="137"/>
      <c r="O1519" s="137"/>
      <c r="P1519" s="101"/>
      <c r="Q1519" s="101"/>
      <c r="R1519" s="101"/>
      <c r="S1519" s="101"/>
      <c r="T1519" s="101"/>
      <c r="U1519" s="101"/>
    </row>
    <row r="1520" spans="1:21" s="1" customFormat="1" ht="49.5" hidden="1" customHeight="1" x14ac:dyDescent="0.25">
      <c r="A1520" s="134" t="s">
        <v>157</v>
      </c>
      <c r="B1520" s="135"/>
      <c r="C1520" s="103" t="s">
        <v>1761</v>
      </c>
      <c r="D1520" s="104"/>
      <c r="E1520" s="104"/>
      <c r="F1520" s="11" t="s">
        <v>1813</v>
      </c>
      <c r="G1520" s="143">
        <v>25.16</v>
      </c>
      <c r="H1520" s="137"/>
      <c r="I1520" s="8">
        <v>25.16</v>
      </c>
      <c r="J1520" s="143">
        <v>6.39</v>
      </c>
      <c r="K1520" s="137"/>
      <c r="L1520" s="137"/>
      <c r="M1520" s="137"/>
      <c r="N1520" s="137"/>
      <c r="O1520" s="137"/>
      <c r="P1520" s="100">
        <v>31.55</v>
      </c>
      <c r="Q1520" s="101"/>
      <c r="R1520" s="101"/>
      <c r="S1520" s="101"/>
      <c r="T1520" s="101"/>
      <c r="U1520" s="101"/>
    </row>
    <row r="1521" spans="1:21" s="1" customFormat="1" ht="39" hidden="1" customHeight="1" x14ac:dyDescent="0.25">
      <c r="A1521" s="134" t="s">
        <v>160</v>
      </c>
      <c r="B1521" s="135"/>
      <c r="C1521" s="103" t="s">
        <v>1762</v>
      </c>
      <c r="D1521" s="104"/>
      <c r="E1521" s="104"/>
      <c r="F1521" s="11" t="s">
        <v>1813</v>
      </c>
      <c r="G1521" s="143">
        <v>14.8</v>
      </c>
      <c r="H1521" s="137"/>
      <c r="I1521" s="8">
        <v>14.8</v>
      </c>
      <c r="J1521" s="143">
        <v>6.39</v>
      </c>
      <c r="K1521" s="137"/>
      <c r="L1521" s="137"/>
      <c r="M1521" s="137"/>
      <c r="N1521" s="137"/>
      <c r="O1521" s="137"/>
      <c r="P1521" s="100">
        <v>21.19</v>
      </c>
      <c r="Q1521" s="101"/>
      <c r="R1521" s="101"/>
      <c r="S1521" s="101"/>
      <c r="T1521" s="101"/>
      <c r="U1521" s="101"/>
    </row>
    <row r="1522" spans="1:21" s="1" customFormat="1" ht="21" hidden="1" customHeight="1" x14ac:dyDescent="0.25">
      <c r="A1522" s="134" t="s">
        <v>56</v>
      </c>
      <c r="B1522" s="135"/>
      <c r="C1522" s="163" t="s">
        <v>1763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25.5" hidden="1" customHeight="1" x14ac:dyDescent="0.25">
      <c r="A1523" s="134" t="s">
        <v>178</v>
      </c>
      <c r="B1523" s="135"/>
      <c r="C1523" s="103" t="s">
        <v>1764</v>
      </c>
      <c r="D1523" s="104"/>
      <c r="E1523" s="104"/>
      <c r="F1523" s="11" t="s">
        <v>1813</v>
      </c>
      <c r="G1523" s="143">
        <v>14.04</v>
      </c>
      <c r="H1523" s="137"/>
      <c r="I1523" s="8">
        <v>14.04</v>
      </c>
      <c r="J1523" s="143">
        <v>6.16</v>
      </c>
      <c r="K1523" s="137"/>
      <c r="L1523" s="137"/>
      <c r="M1523" s="137"/>
      <c r="N1523" s="137"/>
      <c r="O1523" s="137"/>
      <c r="P1523" s="100">
        <v>20.2</v>
      </c>
      <c r="Q1523" s="101"/>
      <c r="R1523" s="101"/>
      <c r="S1523" s="101"/>
      <c r="T1523" s="101"/>
      <c r="U1523" s="101"/>
    </row>
    <row r="1524" spans="1:21" s="1" customFormat="1" ht="21" hidden="1" customHeight="1" x14ac:dyDescent="0.25">
      <c r="A1524" s="134" t="s">
        <v>57</v>
      </c>
      <c r="B1524" s="135"/>
      <c r="C1524" s="163" t="s">
        <v>1765</v>
      </c>
      <c r="D1524" s="164"/>
      <c r="E1524" s="164"/>
      <c r="F1524" s="9"/>
      <c r="G1524" s="137"/>
      <c r="H1524" s="137"/>
      <c r="I1524" s="10"/>
      <c r="J1524" s="137"/>
      <c r="K1524" s="137"/>
      <c r="L1524" s="137"/>
      <c r="M1524" s="137"/>
      <c r="N1524" s="137"/>
      <c r="O1524" s="137"/>
      <c r="P1524" s="101"/>
      <c r="Q1524" s="101"/>
      <c r="R1524" s="101"/>
      <c r="S1524" s="101"/>
      <c r="T1524" s="101"/>
      <c r="U1524" s="101"/>
    </row>
    <row r="1525" spans="1:21" s="1" customFormat="1" ht="39" hidden="1" customHeight="1" x14ac:dyDescent="0.25">
      <c r="A1525" s="134" t="s">
        <v>181</v>
      </c>
      <c r="B1525" s="135"/>
      <c r="C1525" s="103" t="s">
        <v>1766</v>
      </c>
      <c r="D1525" s="104"/>
      <c r="E1525" s="104"/>
      <c r="F1525" s="11" t="s">
        <v>1813</v>
      </c>
      <c r="G1525" s="143">
        <v>13.22</v>
      </c>
      <c r="H1525" s="137"/>
      <c r="I1525" s="8">
        <v>13.22</v>
      </c>
      <c r="J1525" s="143">
        <v>5.73</v>
      </c>
      <c r="K1525" s="137"/>
      <c r="L1525" s="137"/>
      <c r="M1525" s="137"/>
      <c r="N1525" s="137"/>
      <c r="O1525" s="137"/>
      <c r="P1525" s="100">
        <v>18.95</v>
      </c>
      <c r="Q1525" s="101"/>
      <c r="R1525" s="101"/>
      <c r="S1525" s="101"/>
      <c r="T1525" s="101"/>
      <c r="U1525" s="101"/>
    </row>
    <row r="1526" spans="1:21" s="1" customFormat="1" ht="26.25" hidden="1" customHeight="1" x14ac:dyDescent="0.25">
      <c r="A1526" s="134" t="s">
        <v>439</v>
      </c>
      <c r="B1526" s="135"/>
      <c r="C1526" s="103" t="s">
        <v>1767</v>
      </c>
      <c r="D1526" s="104"/>
      <c r="E1526" s="104"/>
      <c r="F1526" s="11" t="s">
        <v>1813</v>
      </c>
      <c r="G1526" s="143">
        <v>7.97</v>
      </c>
      <c r="H1526" s="137"/>
      <c r="I1526" s="8">
        <v>7.97</v>
      </c>
      <c r="J1526" s="143">
        <v>5.73</v>
      </c>
      <c r="K1526" s="137"/>
      <c r="L1526" s="137"/>
      <c r="M1526" s="137"/>
      <c r="N1526" s="137"/>
      <c r="O1526" s="137"/>
      <c r="P1526" s="100">
        <v>13.7</v>
      </c>
      <c r="Q1526" s="101"/>
      <c r="R1526" s="101"/>
      <c r="S1526" s="101"/>
      <c r="T1526" s="101"/>
      <c r="U1526" s="101"/>
    </row>
    <row r="1527" spans="1:21" s="1" customFormat="1" ht="21" hidden="1" customHeight="1" x14ac:dyDescent="0.25">
      <c r="A1527" s="134" t="s">
        <v>58</v>
      </c>
      <c r="B1527" s="135"/>
      <c r="C1527" s="163" t="s">
        <v>1768</v>
      </c>
      <c r="D1527" s="164"/>
      <c r="E1527" s="164"/>
      <c r="F1527" s="9"/>
      <c r="G1527" s="137"/>
      <c r="H1527" s="137"/>
      <c r="I1527" s="10"/>
      <c r="J1527" s="137"/>
      <c r="K1527" s="137"/>
      <c r="L1527" s="137"/>
      <c r="M1527" s="137"/>
      <c r="N1527" s="137"/>
      <c r="O1527" s="137"/>
      <c r="P1527" s="101"/>
      <c r="Q1527" s="101"/>
      <c r="R1527" s="101"/>
      <c r="S1527" s="101"/>
      <c r="T1527" s="101"/>
      <c r="U1527" s="101"/>
    </row>
    <row r="1528" spans="1:21" s="1" customFormat="1" ht="38.25" hidden="1" customHeight="1" x14ac:dyDescent="0.25">
      <c r="A1528" s="134" t="s">
        <v>122</v>
      </c>
      <c r="B1528" s="135"/>
      <c r="C1528" s="103" t="s">
        <v>1769</v>
      </c>
      <c r="D1528" s="104"/>
      <c r="E1528" s="104"/>
      <c r="F1528" s="11" t="s">
        <v>1813</v>
      </c>
      <c r="G1528" s="143">
        <v>25.16</v>
      </c>
      <c r="H1528" s="137"/>
      <c r="I1528" s="8">
        <v>25.16</v>
      </c>
      <c r="J1528" s="143">
        <v>6.02</v>
      </c>
      <c r="K1528" s="137"/>
      <c r="L1528" s="137"/>
      <c r="M1528" s="137"/>
      <c r="N1528" s="137"/>
      <c r="O1528" s="137"/>
      <c r="P1528" s="100">
        <v>31.18</v>
      </c>
      <c r="Q1528" s="101"/>
      <c r="R1528" s="101"/>
      <c r="S1528" s="101"/>
      <c r="T1528" s="101"/>
      <c r="U1528" s="101"/>
    </row>
    <row r="1529" spans="1:21" s="1" customFormat="1" ht="27.75" hidden="1" customHeight="1" x14ac:dyDescent="0.25">
      <c r="A1529" s="134" t="s">
        <v>123</v>
      </c>
      <c r="B1529" s="135"/>
      <c r="C1529" s="103" t="s">
        <v>1770</v>
      </c>
      <c r="D1529" s="104"/>
      <c r="E1529" s="104"/>
      <c r="F1529" s="11" t="s">
        <v>1813</v>
      </c>
      <c r="G1529" s="143">
        <v>14.8</v>
      </c>
      <c r="H1529" s="137"/>
      <c r="I1529" s="8">
        <v>14.8</v>
      </c>
      <c r="J1529" s="143">
        <v>6.02</v>
      </c>
      <c r="K1529" s="137"/>
      <c r="L1529" s="137"/>
      <c r="M1529" s="137"/>
      <c r="N1529" s="137"/>
      <c r="O1529" s="137"/>
      <c r="P1529" s="100">
        <v>20.82</v>
      </c>
      <c r="Q1529" s="101"/>
      <c r="R1529" s="101"/>
      <c r="S1529" s="101"/>
      <c r="T1529" s="101"/>
      <c r="U1529" s="101"/>
    </row>
    <row r="1530" spans="1:21" s="1" customFormat="1" ht="21" hidden="1" customHeight="1" x14ac:dyDescent="0.25">
      <c r="A1530" s="134" t="s">
        <v>59</v>
      </c>
      <c r="B1530" s="135"/>
      <c r="C1530" s="163" t="s">
        <v>1771</v>
      </c>
      <c r="D1530" s="164"/>
      <c r="E1530" s="164"/>
      <c r="F1530" s="9"/>
      <c r="G1530" s="137"/>
      <c r="H1530" s="137"/>
      <c r="I1530" s="10"/>
      <c r="J1530" s="137"/>
      <c r="K1530" s="137"/>
      <c r="L1530" s="137"/>
      <c r="M1530" s="137"/>
      <c r="N1530" s="137"/>
      <c r="O1530" s="137"/>
      <c r="P1530" s="101"/>
      <c r="Q1530" s="101"/>
      <c r="R1530" s="101"/>
      <c r="S1530" s="101"/>
      <c r="T1530" s="101"/>
      <c r="U1530" s="101"/>
    </row>
    <row r="1531" spans="1:21" s="1" customFormat="1" ht="42" hidden="1" customHeight="1" x14ac:dyDescent="0.25">
      <c r="A1531" s="134" t="s">
        <v>127</v>
      </c>
      <c r="B1531" s="135"/>
      <c r="C1531" s="103" t="s">
        <v>1772</v>
      </c>
      <c r="D1531" s="104"/>
      <c r="E1531" s="104"/>
      <c r="F1531" s="11" t="s">
        <v>1813</v>
      </c>
      <c r="G1531" s="143">
        <v>41.44</v>
      </c>
      <c r="H1531" s="137"/>
      <c r="I1531" s="8">
        <v>41.44</v>
      </c>
      <c r="J1531" s="143">
        <v>6.02</v>
      </c>
      <c r="K1531" s="137"/>
      <c r="L1531" s="137"/>
      <c r="M1531" s="137"/>
      <c r="N1531" s="137"/>
      <c r="O1531" s="137"/>
      <c r="P1531" s="100">
        <v>47.46</v>
      </c>
      <c r="Q1531" s="101"/>
      <c r="R1531" s="101"/>
      <c r="S1531" s="101"/>
      <c r="T1531" s="101"/>
      <c r="U1531" s="101"/>
    </row>
    <row r="1532" spans="1:21" s="1" customFormat="1" ht="27" hidden="1" customHeight="1" x14ac:dyDescent="0.25">
      <c r="A1532" s="134" t="s">
        <v>128</v>
      </c>
      <c r="B1532" s="135"/>
      <c r="C1532" s="103" t="s">
        <v>1773</v>
      </c>
      <c r="D1532" s="104"/>
      <c r="E1532" s="104"/>
      <c r="F1532" s="11" t="s">
        <v>1813</v>
      </c>
      <c r="G1532" s="143">
        <v>23.91</v>
      </c>
      <c r="H1532" s="137"/>
      <c r="I1532" s="8">
        <v>23.91</v>
      </c>
      <c r="J1532" s="143">
        <v>6.02</v>
      </c>
      <c r="K1532" s="137"/>
      <c r="L1532" s="137"/>
      <c r="M1532" s="137"/>
      <c r="N1532" s="137"/>
      <c r="O1532" s="137"/>
      <c r="P1532" s="100">
        <v>29.93</v>
      </c>
      <c r="Q1532" s="101"/>
      <c r="R1532" s="101"/>
      <c r="S1532" s="101"/>
      <c r="T1532" s="101"/>
      <c r="U1532" s="101"/>
    </row>
    <row r="1533" spans="1:21" s="1" customFormat="1" ht="35.25" hidden="1" customHeight="1" x14ac:dyDescent="0.25">
      <c r="A1533" s="165">
        <v>2</v>
      </c>
      <c r="B1533" s="166"/>
      <c r="C1533" s="129" t="s">
        <v>1774</v>
      </c>
      <c r="D1533" s="130"/>
      <c r="E1533" s="130"/>
      <c r="F1533" s="4"/>
      <c r="G1533" s="136"/>
      <c r="H1533" s="136"/>
      <c r="I1533" s="5"/>
      <c r="J1533" s="136"/>
      <c r="K1533" s="136"/>
      <c r="L1533" s="136"/>
      <c r="M1533" s="136"/>
      <c r="N1533" s="136"/>
      <c r="O1533" s="136"/>
      <c r="P1533" s="126"/>
      <c r="Q1533" s="126"/>
      <c r="R1533" s="126"/>
      <c r="S1533" s="126"/>
      <c r="T1533" s="126"/>
      <c r="U1533" s="126"/>
    </row>
    <row r="1534" spans="1:21" s="1" customFormat="1" ht="21" hidden="1" customHeight="1" x14ac:dyDescent="0.25">
      <c r="A1534" s="134" t="s">
        <v>61</v>
      </c>
      <c r="B1534" s="135"/>
      <c r="C1534" s="163" t="s">
        <v>1775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s="1" customFormat="1" ht="37.5" hidden="1" customHeight="1" x14ac:dyDescent="0.25">
      <c r="A1535" s="134" t="s">
        <v>190</v>
      </c>
      <c r="B1535" s="135"/>
      <c r="C1535" s="103" t="s">
        <v>1776</v>
      </c>
      <c r="D1535" s="104"/>
      <c r="E1535" s="104"/>
      <c r="F1535" s="11" t="s">
        <v>1813</v>
      </c>
      <c r="G1535" s="143">
        <v>25.38</v>
      </c>
      <c r="H1535" s="137"/>
      <c r="I1535" s="8">
        <v>25.38</v>
      </c>
      <c r="J1535" s="143">
        <v>6.39</v>
      </c>
      <c r="K1535" s="137"/>
      <c r="L1535" s="137"/>
      <c r="M1535" s="137"/>
      <c r="N1535" s="137"/>
      <c r="O1535" s="137"/>
      <c r="P1535" s="100">
        <v>31.77</v>
      </c>
      <c r="Q1535" s="101"/>
      <c r="R1535" s="101"/>
      <c r="S1535" s="101"/>
      <c r="T1535" s="101"/>
      <c r="U1535" s="101"/>
    </row>
    <row r="1536" spans="1:21" s="1" customFormat="1" ht="28.5" hidden="1" customHeight="1" x14ac:dyDescent="0.25">
      <c r="A1536" s="134" t="s">
        <v>191</v>
      </c>
      <c r="B1536" s="135"/>
      <c r="C1536" s="103" t="s">
        <v>1777</v>
      </c>
      <c r="D1536" s="104"/>
      <c r="E1536" s="104"/>
      <c r="F1536" s="11" t="s">
        <v>1813</v>
      </c>
      <c r="G1536" s="143">
        <v>14.8</v>
      </c>
      <c r="H1536" s="137"/>
      <c r="I1536" s="8">
        <v>14.8</v>
      </c>
      <c r="J1536" s="143">
        <v>6.39</v>
      </c>
      <c r="K1536" s="137"/>
      <c r="L1536" s="137"/>
      <c r="M1536" s="137"/>
      <c r="N1536" s="137"/>
      <c r="O1536" s="137"/>
      <c r="P1536" s="100">
        <v>21.19</v>
      </c>
      <c r="Q1536" s="101"/>
      <c r="R1536" s="101"/>
      <c r="S1536" s="101"/>
      <c r="T1536" s="101"/>
      <c r="U1536" s="101"/>
    </row>
    <row r="1537" spans="1:21" s="1" customFormat="1" ht="21" hidden="1" customHeight="1" x14ac:dyDescent="0.25">
      <c r="A1537" s="134" t="s">
        <v>62</v>
      </c>
      <c r="B1537" s="135"/>
      <c r="C1537" s="163" t="s">
        <v>1778</v>
      </c>
      <c r="D1537" s="164"/>
      <c r="E1537" s="164"/>
      <c r="F1537" s="9"/>
      <c r="G1537" s="137"/>
      <c r="H1537" s="137"/>
      <c r="I1537" s="10"/>
      <c r="J1537" s="137"/>
      <c r="K1537" s="137"/>
      <c r="L1537" s="137"/>
      <c r="M1537" s="137"/>
      <c r="N1537" s="137"/>
      <c r="O1537" s="137"/>
      <c r="P1537" s="101"/>
      <c r="Q1537" s="101"/>
      <c r="R1537" s="101"/>
      <c r="S1537" s="101"/>
      <c r="T1537" s="101"/>
      <c r="U1537" s="101"/>
    </row>
    <row r="1538" spans="1:21" s="1" customFormat="1" ht="43.5" hidden="1" customHeight="1" x14ac:dyDescent="0.25">
      <c r="A1538" s="134" t="s">
        <v>196</v>
      </c>
      <c r="B1538" s="135"/>
      <c r="C1538" s="103" t="s">
        <v>1779</v>
      </c>
      <c r="D1538" s="104"/>
      <c r="E1538" s="104"/>
      <c r="F1538" s="11" t="s">
        <v>1813</v>
      </c>
      <c r="G1538" s="143">
        <v>25.38</v>
      </c>
      <c r="H1538" s="137"/>
      <c r="I1538" s="8">
        <v>25.38</v>
      </c>
      <c r="J1538" s="143">
        <v>6.39</v>
      </c>
      <c r="K1538" s="137"/>
      <c r="L1538" s="137"/>
      <c r="M1538" s="137"/>
      <c r="N1538" s="137"/>
      <c r="O1538" s="137"/>
      <c r="P1538" s="100">
        <v>31.77</v>
      </c>
      <c r="Q1538" s="101"/>
      <c r="R1538" s="101"/>
      <c r="S1538" s="101"/>
      <c r="T1538" s="101"/>
      <c r="U1538" s="101"/>
    </row>
    <row r="1539" spans="1:21" s="1" customFormat="1" ht="27" hidden="1" customHeight="1" x14ac:dyDescent="0.25">
      <c r="A1539" s="134" t="s">
        <v>197</v>
      </c>
      <c r="B1539" s="135"/>
      <c r="C1539" s="103" t="s">
        <v>1780</v>
      </c>
      <c r="D1539" s="104"/>
      <c r="E1539" s="104"/>
      <c r="F1539" s="11" t="s">
        <v>1813</v>
      </c>
      <c r="G1539" s="143">
        <v>14.8</v>
      </c>
      <c r="H1539" s="137"/>
      <c r="I1539" s="8">
        <v>14.8</v>
      </c>
      <c r="J1539" s="143">
        <v>6.39</v>
      </c>
      <c r="K1539" s="137"/>
      <c r="L1539" s="137"/>
      <c r="M1539" s="137"/>
      <c r="N1539" s="137"/>
      <c r="O1539" s="137"/>
      <c r="P1539" s="100">
        <v>21.19</v>
      </c>
      <c r="Q1539" s="101"/>
      <c r="R1539" s="101"/>
      <c r="S1539" s="101"/>
      <c r="T1539" s="101"/>
      <c r="U1539" s="101"/>
    </row>
    <row r="1540" spans="1:21" s="1" customFormat="1" ht="21" hidden="1" customHeight="1" x14ac:dyDescent="0.25">
      <c r="A1540" s="134" t="s">
        <v>63</v>
      </c>
      <c r="B1540" s="135"/>
      <c r="C1540" s="163" t="s">
        <v>1781</v>
      </c>
      <c r="D1540" s="164"/>
      <c r="E1540" s="164"/>
      <c r="F1540" s="9"/>
      <c r="G1540" s="137"/>
      <c r="H1540" s="137"/>
      <c r="I1540" s="10"/>
      <c r="J1540" s="137"/>
      <c r="K1540" s="137"/>
      <c r="L1540" s="137"/>
      <c r="M1540" s="137"/>
      <c r="N1540" s="137"/>
      <c r="O1540" s="137"/>
      <c r="P1540" s="101"/>
      <c r="Q1540" s="101"/>
      <c r="R1540" s="101"/>
      <c r="S1540" s="101"/>
      <c r="T1540" s="101"/>
      <c r="U1540" s="101"/>
    </row>
    <row r="1541" spans="1:21" s="1" customFormat="1" ht="49.5" hidden="1" customHeight="1" x14ac:dyDescent="0.25">
      <c r="A1541" s="134" t="s">
        <v>204</v>
      </c>
      <c r="B1541" s="135"/>
      <c r="C1541" s="103" t="s">
        <v>1782</v>
      </c>
      <c r="D1541" s="104"/>
      <c r="E1541" s="104"/>
      <c r="F1541" s="11" t="s">
        <v>1813</v>
      </c>
      <c r="G1541" s="143">
        <v>31.4</v>
      </c>
      <c r="H1541" s="137"/>
      <c r="I1541" s="8">
        <v>31.4</v>
      </c>
      <c r="J1541" s="143">
        <v>6.39</v>
      </c>
      <c r="K1541" s="137"/>
      <c r="L1541" s="137"/>
      <c r="M1541" s="137"/>
      <c r="N1541" s="137"/>
      <c r="O1541" s="137"/>
      <c r="P1541" s="100">
        <v>37.79</v>
      </c>
      <c r="Q1541" s="101"/>
      <c r="R1541" s="101"/>
      <c r="S1541" s="101"/>
      <c r="T1541" s="101"/>
      <c r="U1541" s="101"/>
    </row>
    <row r="1542" spans="1:21" s="1" customFormat="1" ht="41.25" hidden="1" customHeight="1" x14ac:dyDescent="0.25">
      <c r="A1542" s="134" t="s">
        <v>205</v>
      </c>
      <c r="B1542" s="135"/>
      <c r="C1542" s="103" t="s">
        <v>1783</v>
      </c>
      <c r="D1542" s="104"/>
      <c r="E1542" s="104"/>
      <c r="F1542" s="11" t="s">
        <v>1813</v>
      </c>
      <c r="G1542" s="143">
        <v>18.22</v>
      </c>
      <c r="H1542" s="137"/>
      <c r="I1542" s="8">
        <v>18.22</v>
      </c>
      <c r="J1542" s="143">
        <v>6.39</v>
      </c>
      <c r="K1542" s="137"/>
      <c r="L1542" s="137"/>
      <c r="M1542" s="137"/>
      <c r="N1542" s="137"/>
      <c r="O1542" s="137"/>
      <c r="P1542" s="100">
        <v>24.61</v>
      </c>
      <c r="Q1542" s="101"/>
      <c r="R1542" s="101"/>
      <c r="S1542" s="101"/>
      <c r="T1542" s="101"/>
      <c r="U1542" s="101"/>
    </row>
    <row r="1543" spans="1:21" s="1" customFormat="1" ht="27" hidden="1" customHeight="1" x14ac:dyDescent="0.25">
      <c r="A1543" s="134" t="s">
        <v>64</v>
      </c>
      <c r="B1543" s="135"/>
      <c r="C1543" s="163" t="s">
        <v>1784</v>
      </c>
      <c r="D1543" s="164"/>
      <c r="E1543" s="164"/>
      <c r="F1543" s="9"/>
      <c r="G1543" s="137"/>
      <c r="H1543" s="137"/>
      <c r="I1543" s="10"/>
      <c r="J1543" s="137"/>
      <c r="K1543" s="137"/>
      <c r="L1543" s="137"/>
      <c r="M1543" s="137"/>
      <c r="N1543" s="137"/>
      <c r="O1543" s="137"/>
      <c r="P1543" s="101"/>
      <c r="Q1543" s="101"/>
      <c r="R1543" s="101"/>
      <c r="S1543" s="101"/>
      <c r="T1543" s="101"/>
      <c r="U1543" s="101"/>
    </row>
    <row r="1544" spans="1:21" s="1" customFormat="1" ht="64.5" hidden="1" customHeight="1" x14ac:dyDescent="0.25">
      <c r="A1544" s="134" t="s">
        <v>206</v>
      </c>
      <c r="B1544" s="135"/>
      <c r="C1544" s="103" t="s">
        <v>1785</v>
      </c>
      <c r="D1544" s="104"/>
      <c r="E1544" s="104"/>
      <c r="F1544" s="11" t="s">
        <v>1813</v>
      </c>
      <c r="G1544" s="143">
        <v>37.42</v>
      </c>
      <c r="H1544" s="137"/>
      <c r="I1544" s="8">
        <v>37.42</v>
      </c>
      <c r="J1544" s="143">
        <v>6.39</v>
      </c>
      <c r="K1544" s="137"/>
      <c r="L1544" s="137"/>
      <c r="M1544" s="137"/>
      <c r="N1544" s="137"/>
      <c r="O1544" s="137"/>
      <c r="P1544" s="100">
        <v>43.81</v>
      </c>
      <c r="Q1544" s="101"/>
      <c r="R1544" s="101"/>
      <c r="S1544" s="101"/>
      <c r="T1544" s="101"/>
      <c r="U1544" s="101"/>
    </row>
    <row r="1545" spans="1:21" s="1" customFormat="1" ht="37.5" hidden="1" customHeight="1" x14ac:dyDescent="0.25">
      <c r="A1545" s="134" t="s">
        <v>207</v>
      </c>
      <c r="B1545" s="135"/>
      <c r="C1545" s="103" t="s">
        <v>1786</v>
      </c>
      <c r="D1545" s="104"/>
      <c r="E1545" s="104"/>
      <c r="F1545" s="11" t="s">
        <v>1813</v>
      </c>
      <c r="G1545" s="143">
        <v>21.63</v>
      </c>
      <c r="H1545" s="137"/>
      <c r="I1545" s="8">
        <v>21.63</v>
      </c>
      <c r="J1545" s="143">
        <v>6.39</v>
      </c>
      <c r="K1545" s="137"/>
      <c r="L1545" s="137"/>
      <c r="M1545" s="137"/>
      <c r="N1545" s="137"/>
      <c r="O1545" s="137"/>
      <c r="P1545" s="100">
        <v>28.02</v>
      </c>
      <c r="Q1545" s="101"/>
      <c r="R1545" s="101"/>
      <c r="S1545" s="101"/>
      <c r="T1545" s="101"/>
      <c r="U1545" s="101"/>
    </row>
    <row r="1546" spans="1:21" s="1" customFormat="1" ht="21" hidden="1" customHeight="1" x14ac:dyDescent="0.25">
      <c r="A1546" s="134" t="s">
        <v>65</v>
      </c>
      <c r="B1546" s="135"/>
      <c r="C1546" s="163" t="s">
        <v>1787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27" hidden="1" customHeight="1" x14ac:dyDescent="0.25">
      <c r="A1547" s="134" t="s">
        <v>208</v>
      </c>
      <c r="B1547" s="135"/>
      <c r="C1547" s="103" t="s">
        <v>1788</v>
      </c>
      <c r="D1547" s="104"/>
      <c r="E1547" s="104"/>
      <c r="F1547" s="11" t="s">
        <v>1813</v>
      </c>
      <c r="G1547" s="143">
        <v>13.68</v>
      </c>
      <c r="H1547" s="137"/>
      <c r="I1547" s="8">
        <v>13.68</v>
      </c>
      <c r="J1547" s="143">
        <v>6.16</v>
      </c>
      <c r="K1547" s="137"/>
      <c r="L1547" s="137"/>
      <c r="M1547" s="137"/>
      <c r="N1547" s="137"/>
      <c r="O1547" s="137"/>
      <c r="P1547" s="100">
        <v>19.84</v>
      </c>
      <c r="Q1547" s="101"/>
      <c r="R1547" s="101"/>
      <c r="S1547" s="101"/>
      <c r="T1547" s="101"/>
      <c r="U1547" s="101"/>
    </row>
    <row r="1548" spans="1:21" s="1" customFormat="1" ht="21" hidden="1" customHeight="1" x14ac:dyDescent="0.25">
      <c r="A1548" s="134" t="s">
        <v>66</v>
      </c>
      <c r="B1548" s="135"/>
      <c r="C1548" s="163" t="s">
        <v>1789</v>
      </c>
      <c r="D1548" s="164"/>
      <c r="E1548" s="164"/>
      <c r="F1548" s="9"/>
      <c r="G1548" s="137"/>
      <c r="H1548" s="137"/>
      <c r="I1548" s="10"/>
      <c r="J1548" s="137"/>
      <c r="K1548" s="137"/>
      <c r="L1548" s="137"/>
      <c r="M1548" s="137"/>
      <c r="N1548" s="137"/>
      <c r="O1548" s="137"/>
      <c r="P1548" s="101"/>
      <c r="Q1548" s="101"/>
      <c r="R1548" s="101"/>
      <c r="S1548" s="101"/>
      <c r="T1548" s="101"/>
      <c r="U1548" s="101"/>
    </row>
    <row r="1549" spans="1:21" s="1" customFormat="1" ht="39" hidden="1" customHeight="1" x14ac:dyDescent="0.25">
      <c r="A1549" s="134" t="s">
        <v>209</v>
      </c>
      <c r="B1549" s="135"/>
      <c r="C1549" s="103" t="s">
        <v>1790</v>
      </c>
      <c r="D1549" s="104"/>
      <c r="E1549" s="104"/>
      <c r="F1549" s="11" t="s">
        <v>1813</v>
      </c>
      <c r="G1549" s="143">
        <v>17.2</v>
      </c>
      <c r="H1549" s="137"/>
      <c r="I1549" s="8">
        <v>17.2</v>
      </c>
      <c r="J1549" s="143">
        <v>5.73</v>
      </c>
      <c r="K1549" s="137"/>
      <c r="L1549" s="137"/>
      <c r="M1549" s="137"/>
      <c r="N1549" s="137"/>
      <c r="O1549" s="137"/>
      <c r="P1549" s="100">
        <v>22.93</v>
      </c>
      <c r="Q1549" s="101"/>
      <c r="R1549" s="101"/>
      <c r="S1549" s="101"/>
      <c r="T1549" s="101"/>
      <c r="U1549" s="101"/>
    </row>
    <row r="1550" spans="1:21" s="1" customFormat="1" ht="27.75" hidden="1" customHeight="1" x14ac:dyDescent="0.25">
      <c r="A1550" s="134" t="s">
        <v>815</v>
      </c>
      <c r="B1550" s="135"/>
      <c r="C1550" s="103" t="s">
        <v>1791</v>
      </c>
      <c r="D1550" s="104"/>
      <c r="E1550" s="104"/>
      <c r="F1550" s="11" t="s">
        <v>1813</v>
      </c>
      <c r="G1550" s="143">
        <v>10.25</v>
      </c>
      <c r="H1550" s="137"/>
      <c r="I1550" s="8">
        <v>10.25</v>
      </c>
      <c r="J1550" s="143">
        <v>5.73</v>
      </c>
      <c r="K1550" s="137"/>
      <c r="L1550" s="137"/>
      <c r="M1550" s="137"/>
      <c r="N1550" s="137"/>
      <c r="O1550" s="137"/>
      <c r="P1550" s="100">
        <v>15.98</v>
      </c>
      <c r="Q1550" s="101"/>
      <c r="R1550" s="101"/>
      <c r="S1550" s="101"/>
      <c r="T1550" s="101"/>
      <c r="U1550" s="101"/>
    </row>
    <row r="1551" spans="1:21" s="1" customFormat="1" ht="21" hidden="1" customHeight="1" x14ac:dyDescent="0.25">
      <c r="A1551" s="134" t="s">
        <v>67</v>
      </c>
      <c r="B1551" s="135"/>
      <c r="C1551" s="163" t="s">
        <v>1792</v>
      </c>
      <c r="D1551" s="164"/>
      <c r="E1551" s="164"/>
      <c r="F1551" s="9"/>
      <c r="G1551" s="137"/>
      <c r="H1551" s="137"/>
      <c r="I1551" s="10"/>
      <c r="J1551" s="137"/>
      <c r="K1551" s="137"/>
      <c r="L1551" s="137"/>
      <c r="M1551" s="137"/>
      <c r="N1551" s="137"/>
      <c r="O1551" s="137"/>
      <c r="P1551" s="101"/>
      <c r="Q1551" s="101"/>
      <c r="R1551" s="101"/>
      <c r="S1551" s="101"/>
      <c r="T1551" s="101"/>
      <c r="U1551" s="101"/>
    </row>
    <row r="1552" spans="1:21" s="1" customFormat="1" ht="38.25" hidden="1" customHeight="1" x14ac:dyDescent="0.25">
      <c r="A1552" s="134" t="s">
        <v>210</v>
      </c>
      <c r="B1552" s="135"/>
      <c r="C1552" s="103" t="s">
        <v>1793</v>
      </c>
      <c r="D1552" s="104"/>
      <c r="E1552" s="104"/>
      <c r="F1552" s="11" t="s">
        <v>1813</v>
      </c>
      <c r="G1552" s="143">
        <v>37.42</v>
      </c>
      <c r="H1552" s="137"/>
      <c r="I1552" s="8">
        <v>37.42</v>
      </c>
      <c r="J1552" s="143">
        <v>6.02</v>
      </c>
      <c r="K1552" s="137"/>
      <c r="L1552" s="137"/>
      <c r="M1552" s="137"/>
      <c r="N1552" s="137"/>
      <c r="O1552" s="137"/>
      <c r="P1552" s="100">
        <v>43.44</v>
      </c>
      <c r="Q1552" s="101"/>
      <c r="R1552" s="101"/>
      <c r="S1552" s="101"/>
      <c r="T1552" s="101"/>
      <c r="U1552" s="101"/>
    </row>
    <row r="1553" spans="1:21" s="1" customFormat="1" ht="29.25" hidden="1" customHeight="1" x14ac:dyDescent="0.25">
      <c r="A1553" s="134" t="s">
        <v>816</v>
      </c>
      <c r="B1553" s="135"/>
      <c r="C1553" s="103" t="s">
        <v>1794</v>
      </c>
      <c r="D1553" s="104"/>
      <c r="E1553" s="104"/>
      <c r="F1553" s="11" t="s">
        <v>1813</v>
      </c>
      <c r="G1553" s="143">
        <v>21.63</v>
      </c>
      <c r="H1553" s="137"/>
      <c r="I1553" s="8">
        <v>21.63</v>
      </c>
      <c r="J1553" s="143">
        <v>6.02</v>
      </c>
      <c r="K1553" s="137"/>
      <c r="L1553" s="137"/>
      <c r="M1553" s="137"/>
      <c r="N1553" s="137"/>
      <c r="O1553" s="137"/>
      <c r="P1553" s="100">
        <v>27.65</v>
      </c>
      <c r="Q1553" s="101"/>
      <c r="R1553" s="101"/>
      <c r="S1553" s="101"/>
      <c r="T1553" s="101"/>
      <c r="U1553" s="101"/>
    </row>
    <row r="1554" spans="1:21" s="1" customFormat="1" ht="21" hidden="1" customHeight="1" x14ac:dyDescent="0.25">
      <c r="A1554" s="134" t="s">
        <v>68</v>
      </c>
      <c r="B1554" s="135"/>
      <c r="C1554" s="163" t="s">
        <v>1795</v>
      </c>
      <c r="D1554" s="164"/>
      <c r="E1554" s="164"/>
      <c r="F1554" s="9"/>
      <c r="G1554" s="137"/>
      <c r="H1554" s="137"/>
      <c r="I1554" s="10"/>
      <c r="J1554" s="137"/>
      <c r="K1554" s="137"/>
      <c r="L1554" s="137"/>
      <c r="M1554" s="137"/>
      <c r="N1554" s="137"/>
      <c r="O1554" s="137"/>
      <c r="P1554" s="101"/>
      <c r="Q1554" s="101"/>
      <c r="R1554" s="101"/>
      <c r="S1554" s="101"/>
      <c r="T1554" s="101"/>
      <c r="U1554" s="101"/>
    </row>
    <row r="1555" spans="1:21" s="1" customFormat="1" ht="39" hidden="1" customHeight="1" x14ac:dyDescent="0.25">
      <c r="A1555" s="134" t="s">
        <v>817</v>
      </c>
      <c r="B1555" s="135"/>
      <c r="C1555" s="103" t="s">
        <v>1796</v>
      </c>
      <c r="D1555" s="104"/>
      <c r="E1555" s="104"/>
      <c r="F1555" s="11" t="s">
        <v>1813</v>
      </c>
      <c r="G1555" s="143">
        <v>61.51</v>
      </c>
      <c r="H1555" s="137"/>
      <c r="I1555" s="8">
        <v>61.51</v>
      </c>
      <c r="J1555" s="143">
        <v>6.02</v>
      </c>
      <c r="K1555" s="137"/>
      <c r="L1555" s="137"/>
      <c r="M1555" s="137"/>
      <c r="N1555" s="137"/>
      <c r="O1555" s="137"/>
      <c r="P1555" s="100">
        <v>67.53</v>
      </c>
      <c r="Q1555" s="101"/>
      <c r="R1555" s="101"/>
      <c r="S1555" s="101"/>
      <c r="T1555" s="101"/>
      <c r="U1555" s="101"/>
    </row>
    <row r="1556" spans="1:21" s="1" customFormat="1" ht="29.25" hidden="1" customHeight="1" x14ac:dyDescent="0.25">
      <c r="A1556" s="134" t="s">
        <v>818</v>
      </c>
      <c r="B1556" s="135"/>
      <c r="C1556" s="103" t="s">
        <v>1797</v>
      </c>
      <c r="D1556" s="104"/>
      <c r="E1556" s="104"/>
      <c r="F1556" s="11" t="s">
        <v>1813</v>
      </c>
      <c r="G1556" s="143">
        <v>35.29</v>
      </c>
      <c r="H1556" s="137"/>
      <c r="I1556" s="8">
        <v>35.29</v>
      </c>
      <c r="J1556" s="143">
        <v>6.02</v>
      </c>
      <c r="K1556" s="137"/>
      <c r="L1556" s="137"/>
      <c r="M1556" s="137"/>
      <c r="N1556" s="137"/>
      <c r="O1556" s="137"/>
      <c r="P1556" s="100">
        <v>41.31</v>
      </c>
      <c r="Q1556" s="101"/>
      <c r="R1556" s="101"/>
      <c r="S1556" s="101"/>
      <c r="T1556" s="101"/>
      <c r="U1556" s="101"/>
    </row>
    <row r="1557" spans="1:21" s="1" customFormat="1" ht="18" hidden="1" customHeight="1" x14ac:dyDescent="0.25">
      <c r="A1557" s="165">
        <v>3</v>
      </c>
      <c r="B1557" s="166"/>
      <c r="C1557" s="129" t="s">
        <v>1798</v>
      </c>
      <c r="D1557" s="130"/>
      <c r="E1557" s="130"/>
      <c r="F1557" s="4"/>
      <c r="G1557" s="136"/>
      <c r="H1557" s="136"/>
      <c r="I1557" s="5"/>
      <c r="J1557" s="136"/>
      <c r="K1557" s="136"/>
      <c r="L1557" s="136"/>
      <c r="M1557" s="136"/>
      <c r="N1557" s="136"/>
      <c r="O1557" s="136"/>
      <c r="P1557" s="126"/>
      <c r="Q1557" s="126"/>
      <c r="R1557" s="126"/>
      <c r="S1557" s="126"/>
      <c r="T1557" s="126"/>
      <c r="U1557" s="126"/>
    </row>
    <row r="1558" spans="1:21" s="1" customFormat="1" ht="39.75" hidden="1" customHeight="1" x14ac:dyDescent="0.25">
      <c r="A1558" s="134" t="s">
        <v>5</v>
      </c>
      <c r="B1558" s="135"/>
      <c r="C1558" s="163" t="s">
        <v>1799</v>
      </c>
      <c r="D1558" s="164"/>
      <c r="E1558" s="164"/>
      <c r="F1558" s="9"/>
      <c r="G1558" s="137"/>
      <c r="H1558" s="137"/>
      <c r="I1558" s="10"/>
      <c r="J1558" s="137"/>
      <c r="K1558" s="137"/>
      <c r="L1558" s="137"/>
      <c r="M1558" s="137"/>
      <c r="N1558" s="137"/>
      <c r="O1558" s="137"/>
      <c r="P1558" s="101"/>
      <c r="Q1558" s="101"/>
      <c r="R1558" s="101"/>
      <c r="S1558" s="101"/>
      <c r="T1558" s="101"/>
      <c r="U1558" s="101"/>
    </row>
    <row r="1559" spans="1:21" s="1" customFormat="1" ht="61.5" hidden="1" customHeight="1" x14ac:dyDescent="0.25">
      <c r="A1559" s="134" t="s">
        <v>6</v>
      </c>
      <c r="B1559" s="135"/>
      <c r="C1559" s="103" t="s">
        <v>1800</v>
      </c>
      <c r="D1559" s="104"/>
      <c r="E1559" s="104"/>
      <c r="F1559" s="11" t="s">
        <v>1813</v>
      </c>
      <c r="G1559" s="143">
        <v>6.45</v>
      </c>
      <c r="H1559" s="137"/>
      <c r="I1559" s="8">
        <v>6.45</v>
      </c>
      <c r="J1559" s="137"/>
      <c r="K1559" s="137"/>
      <c r="L1559" s="137"/>
      <c r="M1559" s="137"/>
      <c r="N1559" s="137"/>
      <c r="O1559" s="137"/>
      <c r="P1559" s="100">
        <v>6.45</v>
      </c>
      <c r="Q1559" s="101"/>
      <c r="R1559" s="101"/>
      <c r="S1559" s="101"/>
      <c r="T1559" s="101"/>
      <c r="U1559" s="101"/>
    </row>
    <row r="1560" spans="1:21" s="1" customFormat="1" ht="51" hidden="1" customHeight="1" x14ac:dyDescent="0.25">
      <c r="A1560" s="134" t="s">
        <v>7</v>
      </c>
      <c r="B1560" s="135"/>
      <c r="C1560" s="103" t="s">
        <v>1801</v>
      </c>
      <c r="D1560" s="104"/>
      <c r="E1560" s="104"/>
      <c r="F1560" s="11" t="s">
        <v>1813</v>
      </c>
      <c r="G1560" s="143">
        <v>3.83</v>
      </c>
      <c r="H1560" s="137"/>
      <c r="I1560" s="8">
        <v>3.83</v>
      </c>
      <c r="J1560" s="137"/>
      <c r="K1560" s="137"/>
      <c r="L1560" s="137"/>
      <c r="M1560" s="137"/>
      <c r="N1560" s="137"/>
      <c r="O1560" s="137"/>
      <c r="P1560" s="100">
        <v>3.83</v>
      </c>
      <c r="Q1560" s="101"/>
      <c r="R1560" s="101"/>
      <c r="S1560" s="101"/>
      <c r="T1560" s="101"/>
      <c r="U1560" s="101"/>
    </row>
    <row r="1561" spans="1:21" s="1" customFormat="1" ht="39.75" hidden="1" customHeight="1" x14ac:dyDescent="0.25">
      <c r="A1561" s="134" t="s">
        <v>8</v>
      </c>
      <c r="B1561" s="135"/>
      <c r="C1561" s="163" t="s">
        <v>1802</v>
      </c>
      <c r="D1561" s="164"/>
      <c r="E1561" s="164"/>
      <c r="F1561" s="9"/>
      <c r="G1561" s="137"/>
      <c r="H1561" s="137"/>
      <c r="I1561" s="10"/>
      <c r="J1561" s="137"/>
      <c r="K1561" s="137"/>
      <c r="L1561" s="137"/>
      <c r="M1561" s="137"/>
      <c r="N1561" s="137"/>
      <c r="O1561" s="137"/>
      <c r="P1561" s="101"/>
      <c r="Q1561" s="101"/>
      <c r="R1561" s="101"/>
      <c r="S1561" s="101"/>
      <c r="T1561" s="101"/>
      <c r="U1561" s="101"/>
    </row>
    <row r="1562" spans="1:21" s="1" customFormat="1" ht="65.25" hidden="1" customHeight="1" x14ac:dyDescent="0.25">
      <c r="A1562" s="134" t="s">
        <v>9</v>
      </c>
      <c r="B1562" s="135"/>
      <c r="C1562" s="103" t="s">
        <v>1803</v>
      </c>
      <c r="D1562" s="104"/>
      <c r="E1562" s="104"/>
      <c r="F1562" s="11" t="s">
        <v>1813</v>
      </c>
      <c r="G1562" s="143">
        <v>6.45</v>
      </c>
      <c r="H1562" s="137"/>
      <c r="I1562" s="8">
        <v>6.45</v>
      </c>
      <c r="J1562" s="137"/>
      <c r="K1562" s="137"/>
      <c r="L1562" s="137"/>
      <c r="M1562" s="137"/>
      <c r="N1562" s="137"/>
      <c r="O1562" s="137"/>
      <c r="P1562" s="100">
        <v>6.45</v>
      </c>
      <c r="Q1562" s="101"/>
      <c r="R1562" s="101"/>
      <c r="S1562" s="101"/>
      <c r="T1562" s="101"/>
      <c r="U1562" s="101"/>
    </row>
    <row r="1563" spans="1:21" s="1" customFormat="1" ht="50.25" hidden="1" customHeight="1" x14ac:dyDescent="0.25">
      <c r="A1563" s="134" t="s">
        <v>10</v>
      </c>
      <c r="B1563" s="135"/>
      <c r="C1563" s="103" t="s">
        <v>1804</v>
      </c>
      <c r="D1563" s="104"/>
      <c r="E1563" s="104"/>
      <c r="F1563" s="11" t="s">
        <v>1813</v>
      </c>
      <c r="G1563" s="143">
        <v>3.83</v>
      </c>
      <c r="H1563" s="137"/>
      <c r="I1563" s="8">
        <v>3.83</v>
      </c>
      <c r="J1563" s="137"/>
      <c r="K1563" s="137"/>
      <c r="L1563" s="137"/>
      <c r="M1563" s="137"/>
      <c r="N1563" s="137"/>
      <c r="O1563" s="137"/>
      <c r="P1563" s="100">
        <v>3.83</v>
      </c>
      <c r="Q1563" s="101"/>
      <c r="R1563" s="101"/>
      <c r="S1563" s="101"/>
      <c r="T1563" s="101"/>
      <c r="U1563" s="101"/>
    </row>
    <row r="1564" spans="1:21" s="1" customFormat="1" ht="18.75" hidden="1" customHeight="1" x14ac:dyDescent="0.25">
      <c r="A1564" s="134" t="s">
        <v>15</v>
      </c>
      <c r="B1564" s="135"/>
      <c r="C1564" s="163" t="s">
        <v>1805</v>
      </c>
      <c r="D1564" s="164"/>
      <c r="E1564" s="164"/>
      <c r="F1564" s="9"/>
      <c r="G1564" s="137"/>
      <c r="H1564" s="137"/>
      <c r="I1564" s="10"/>
      <c r="J1564" s="137"/>
      <c r="K1564" s="137"/>
      <c r="L1564" s="137"/>
      <c r="M1564" s="137"/>
      <c r="N1564" s="137"/>
      <c r="O1564" s="137"/>
      <c r="P1564" s="101"/>
      <c r="Q1564" s="101"/>
      <c r="R1564" s="101"/>
      <c r="S1564" s="101"/>
      <c r="T1564" s="101"/>
      <c r="U1564" s="101"/>
    </row>
    <row r="1565" spans="1:21" s="1" customFormat="1" ht="42" hidden="1" customHeight="1" x14ac:dyDescent="0.25">
      <c r="A1565" s="134" t="s">
        <v>16</v>
      </c>
      <c r="B1565" s="135"/>
      <c r="C1565" s="103" t="s">
        <v>1806</v>
      </c>
      <c r="D1565" s="104"/>
      <c r="E1565" s="104"/>
      <c r="F1565" s="11" t="s">
        <v>1813</v>
      </c>
      <c r="G1565" s="143">
        <v>8.24</v>
      </c>
      <c r="H1565" s="137"/>
      <c r="I1565" s="8">
        <v>8.24</v>
      </c>
      <c r="J1565" s="137"/>
      <c r="K1565" s="137"/>
      <c r="L1565" s="137"/>
      <c r="M1565" s="137"/>
      <c r="N1565" s="137"/>
      <c r="O1565" s="137"/>
      <c r="P1565" s="100">
        <v>8.24</v>
      </c>
      <c r="Q1565" s="101"/>
      <c r="R1565" s="101"/>
      <c r="S1565" s="101"/>
      <c r="T1565" s="101"/>
      <c r="U1565" s="101"/>
    </row>
    <row r="1566" spans="1:21" s="1" customFormat="1" ht="27" hidden="1" customHeight="1" x14ac:dyDescent="0.25">
      <c r="A1566" s="134" t="s">
        <v>17</v>
      </c>
      <c r="B1566" s="135"/>
      <c r="C1566" s="103" t="s">
        <v>1807</v>
      </c>
      <c r="D1566" s="104"/>
      <c r="E1566" s="104"/>
      <c r="F1566" s="11" t="s">
        <v>1813</v>
      </c>
      <c r="G1566" s="143">
        <v>4.93</v>
      </c>
      <c r="H1566" s="137"/>
      <c r="I1566" s="8">
        <v>4.93</v>
      </c>
      <c r="J1566" s="137"/>
      <c r="K1566" s="137"/>
      <c r="L1566" s="137"/>
      <c r="M1566" s="137"/>
      <c r="N1566" s="137"/>
      <c r="O1566" s="137"/>
      <c r="P1566" s="100">
        <v>4.93</v>
      </c>
      <c r="Q1566" s="101"/>
      <c r="R1566" s="101"/>
      <c r="S1566" s="101"/>
      <c r="T1566" s="101"/>
      <c r="U1566" s="101"/>
    </row>
    <row r="1567" spans="1:21" s="1" customFormat="1" ht="27" hidden="1" customHeight="1" x14ac:dyDescent="0.25">
      <c r="A1567" s="134" t="s">
        <v>24</v>
      </c>
      <c r="B1567" s="135"/>
      <c r="C1567" s="163" t="s">
        <v>1808</v>
      </c>
      <c r="D1567" s="164"/>
      <c r="E1567" s="164"/>
      <c r="F1567" s="9"/>
      <c r="G1567" s="137"/>
      <c r="H1567" s="137"/>
      <c r="I1567" s="10"/>
      <c r="J1567" s="137"/>
      <c r="K1567" s="137"/>
      <c r="L1567" s="137"/>
      <c r="M1567" s="137"/>
      <c r="N1567" s="137"/>
      <c r="O1567" s="137"/>
      <c r="P1567" s="101"/>
      <c r="Q1567" s="101"/>
      <c r="R1567" s="101"/>
      <c r="S1567" s="101"/>
      <c r="T1567" s="101"/>
      <c r="U1567" s="101"/>
    </row>
    <row r="1568" spans="1:21" s="1" customFormat="1" ht="40.5" hidden="1" customHeight="1" x14ac:dyDescent="0.25">
      <c r="A1568" s="134" t="s">
        <v>25</v>
      </c>
      <c r="B1568" s="135"/>
      <c r="C1568" s="103" t="s">
        <v>1809</v>
      </c>
      <c r="D1568" s="104"/>
      <c r="E1568" s="104"/>
      <c r="F1568" s="11" t="s">
        <v>1842</v>
      </c>
      <c r="G1568" s="137"/>
      <c r="H1568" s="137"/>
      <c r="I1568" s="10"/>
      <c r="J1568" s="143">
        <v>3.62</v>
      </c>
      <c r="K1568" s="137"/>
      <c r="L1568" s="137"/>
      <c r="M1568" s="137"/>
      <c r="N1568" s="137"/>
      <c r="O1568" s="137"/>
      <c r="P1568" s="100">
        <v>3.62</v>
      </c>
      <c r="Q1568" s="101"/>
      <c r="R1568" s="101"/>
      <c r="S1568" s="101"/>
      <c r="T1568" s="101"/>
      <c r="U1568" s="101"/>
    </row>
    <row r="1569" spans="1:22" s="1" customFormat="1" ht="23.25" hidden="1" customHeight="1" x14ac:dyDescent="0.25">
      <c r="A1569" s="134" t="s">
        <v>819</v>
      </c>
      <c r="B1569" s="135"/>
      <c r="C1569" s="103" t="s">
        <v>1810</v>
      </c>
      <c r="D1569" s="104"/>
      <c r="E1569" s="104"/>
      <c r="F1569" s="11" t="s">
        <v>1830</v>
      </c>
      <c r="G1569" s="137"/>
      <c r="H1569" s="137"/>
      <c r="I1569" s="10"/>
      <c r="J1569" s="143">
        <v>0.51</v>
      </c>
      <c r="K1569" s="137"/>
      <c r="L1569" s="137"/>
      <c r="M1569" s="137"/>
      <c r="N1569" s="137"/>
      <c r="O1569" s="137"/>
      <c r="P1569" s="100">
        <v>0.51</v>
      </c>
      <c r="Q1569" s="101"/>
      <c r="R1569" s="101"/>
      <c r="S1569" s="101"/>
      <c r="T1569" s="101"/>
      <c r="U1569" s="101"/>
    </row>
    <row r="1570" spans="1:22" s="1" customFormat="1" ht="6" customHeight="1" x14ac:dyDescent="0.25">
      <c r="F1570" s="3"/>
    </row>
    <row r="1571" spans="1:22" s="1" customFormat="1" ht="21" customHeight="1" x14ac:dyDescent="0.25">
      <c r="A1571" s="183" t="s">
        <v>820</v>
      </c>
      <c r="B1571" s="184"/>
      <c r="C1571" s="184"/>
      <c r="D1571" s="184"/>
      <c r="E1571" s="184"/>
      <c r="F1571" s="184"/>
      <c r="G1571" s="184"/>
      <c r="H1571" s="184"/>
      <c r="I1571" s="184"/>
      <c r="J1571" s="184"/>
      <c r="K1571" s="184"/>
      <c r="L1571" s="184"/>
      <c r="M1571" s="184"/>
      <c r="N1571" s="184"/>
      <c r="O1571" s="184"/>
      <c r="P1571" s="184"/>
      <c r="Q1571" s="184"/>
      <c r="R1571" s="184"/>
      <c r="S1571" s="184"/>
      <c r="T1571" s="184"/>
    </row>
    <row r="1572" spans="1:22" s="1" customFormat="1" ht="15" customHeight="1" x14ac:dyDescent="0.25">
      <c r="F1572" s="3"/>
    </row>
    <row r="1573" spans="1:22" s="1" customFormat="1" ht="15" customHeight="1" x14ac:dyDescent="0.25">
      <c r="B1573" s="188" t="s">
        <v>1888</v>
      </c>
      <c r="C1573" s="189"/>
      <c r="D1573" s="189"/>
      <c r="F1573" s="3"/>
      <c r="H1573" s="188" t="s">
        <v>1889</v>
      </c>
      <c r="I1573" s="189"/>
      <c r="J1573" s="189"/>
      <c r="K1573" s="189"/>
      <c r="L1573" s="189"/>
      <c r="M1573" s="189"/>
      <c r="N1573" s="189"/>
      <c r="O1573" s="189"/>
      <c r="P1573" s="189"/>
      <c r="Q1573" s="189"/>
      <c r="R1573" s="189"/>
      <c r="S1573" s="189"/>
      <c r="T1573" s="189"/>
      <c r="U1573" s="189"/>
      <c r="V1573" s="189"/>
    </row>
  </sheetData>
  <mergeCells count="9185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B625"/>
    <mergeCell ref="C625:E625"/>
    <mergeCell ref="G625:H625"/>
    <mergeCell ref="J625:M625"/>
    <mergeCell ref="N625:O625"/>
    <mergeCell ref="P625:U625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26:B626"/>
    <mergeCell ref="C626:E626"/>
    <mergeCell ref="G626:H626"/>
    <mergeCell ref="J626:M626"/>
    <mergeCell ref="N626:O626"/>
    <mergeCell ref="P626:U626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29:B629"/>
    <mergeCell ref="C629:E629"/>
    <mergeCell ref="G629:H629"/>
    <mergeCell ref="J629:M629"/>
    <mergeCell ref="N629:O629"/>
    <mergeCell ref="P629:U629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2:B632"/>
    <mergeCell ref="C632:E632"/>
    <mergeCell ref="G632:H632"/>
    <mergeCell ref="J632:M632"/>
    <mergeCell ref="N632:O632"/>
    <mergeCell ref="P632:U632"/>
    <mergeCell ref="A637:U637"/>
    <mergeCell ref="A638:B638"/>
    <mergeCell ref="C638:E638"/>
    <mergeCell ref="G638:H638"/>
    <mergeCell ref="J638:M638"/>
    <mergeCell ref="N638:O638"/>
    <mergeCell ref="P638:U638"/>
    <mergeCell ref="A636:B636"/>
    <mergeCell ref="C636:E636"/>
    <mergeCell ref="G636:H636"/>
    <mergeCell ref="J636:M636"/>
    <mergeCell ref="N636:O636"/>
    <mergeCell ref="P636:U636"/>
    <mergeCell ref="A635:B635"/>
    <mergeCell ref="C635:E635"/>
    <mergeCell ref="G635:H635"/>
    <mergeCell ref="J635:M635"/>
    <mergeCell ref="N635:O635"/>
    <mergeCell ref="P635:U635"/>
    <mergeCell ref="A641:B641"/>
    <mergeCell ref="C641:E641"/>
    <mergeCell ref="G641:H641"/>
    <mergeCell ref="J641:M641"/>
    <mergeCell ref="N641:O641"/>
    <mergeCell ref="P641:U641"/>
    <mergeCell ref="A640:B640"/>
    <mergeCell ref="C640:E640"/>
    <mergeCell ref="G640:H640"/>
    <mergeCell ref="J640:M640"/>
    <mergeCell ref="N640:O640"/>
    <mergeCell ref="P640:U640"/>
    <mergeCell ref="A639:B639"/>
    <mergeCell ref="C639:E639"/>
    <mergeCell ref="G639:H639"/>
    <mergeCell ref="J639:M639"/>
    <mergeCell ref="N639:O639"/>
    <mergeCell ref="P639:U639"/>
    <mergeCell ref="A644:B644"/>
    <mergeCell ref="C644:E644"/>
    <mergeCell ref="G644:H644"/>
    <mergeCell ref="J644:M644"/>
    <mergeCell ref="N644:O644"/>
    <mergeCell ref="P644:U644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7:B647"/>
    <mergeCell ref="C647:E647"/>
    <mergeCell ref="G647:H647"/>
    <mergeCell ref="J647:M647"/>
    <mergeCell ref="N647:O647"/>
    <mergeCell ref="P647:U647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51:U651"/>
    <mergeCell ref="A652:B652"/>
    <mergeCell ref="C652:E652"/>
    <mergeCell ref="G652:H652"/>
    <mergeCell ref="J652:M652"/>
    <mergeCell ref="N652:O652"/>
    <mergeCell ref="P652:U652"/>
    <mergeCell ref="A650:B650"/>
    <mergeCell ref="C650:E650"/>
    <mergeCell ref="G650:H650"/>
    <mergeCell ref="J650:M650"/>
    <mergeCell ref="N650:O650"/>
    <mergeCell ref="P650:U650"/>
    <mergeCell ref="A648:U648"/>
    <mergeCell ref="A649:B649"/>
    <mergeCell ref="C649:E649"/>
    <mergeCell ref="G649:H649"/>
    <mergeCell ref="J649:M649"/>
    <mergeCell ref="N649:O649"/>
    <mergeCell ref="P649:U649"/>
    <mergeCell ref="A655:B655"/>
    <mergeCell ref="C655:E655"/>
    <mergeCell ref="G655:H655"/>
    <mergeCell ref="J655:M655"/>
    <mergeCell ref="N655:O655"/>
    <mergeCell ref="P655:U655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56:B656"/>
    <mergeCell ref="C656:E656"/>
    <mergeCell ref="G656:H656"/>
    <mergeCell ref="J656:M656"/>
    <mergeCell ref="N656:O656"/>
    <mergeCell ref="P656:U656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59:B659"/>
    <mergeCell ref="C659:E659"/>
    <mergeCell ref="G659:H659"/>
    <mergeCell ref="J659:M659"/>
    <mergeCell ref="N659:O659"/>
    <mergeCell ref="P659:U659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2:B662"/>
    <mergeCell ref="C662:E662"/>
    <mergeCell ref="G662:H662"/>
    <mergeCell ref="J662:M662"/>
    <mergeCell ref="N662:O662"/>
    <mergeCell ref="P662:U662"/>
    <mergeCell ref="A667:U667"/>
    <mergeCell ref="A668:B668"/>
    <mergeCell ref="C668:E668"/>
    <mergeCell ref="G668:H668"/>
    <mergeCell ref="J668:M668"/>
    <mergeCell ref="N668:O668"/>
    <mergeCell ref="P668:U668"/>
    <mergeCell ref="A666:B666"/>
    <mergeCell ref="C666:E666"/>
    <mergeCell ref="G666:H666"/>
    <mergeCell ref="J666:M666"/>
    <mergeCell ref="N666:O666"/>
    <mergeCell ref="P666:U666"/>
    <mergeCell ref="A665:B665"/>
    <mergeCell ref="C665:E665"/>
    <mergeCell ref="G665:H665"/>
    <mergeCell ref="J665:M665"/>
    <mergeCell ref="N665:O665"/>
    <mergeCell ref="P665:U665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29:B929"/>
    <mergeCell ref="C929:E929"/>
    <mergeCell ref="G929:H929"/>
    <mergeCell ref="J929:M929"/>
    <mergeCell ref="N929:O929"/>
    <mergeCell ref="P929:U929"/>
    <mergeCell ref="A928:B928"/>
    <mergeCell ref="C928:E928"/>
    <mergeCell ref="G928:H928"/>
    <mergeCell ref="J928:M928"/>
    <mergeCell ref="N928:O928"/>
    <mergeCell ref="P928:U928"/>
    <mergeCell ref="A927:B927"/>
    <mergeCell ref="C927:E927"/>
    <mergeCell ref="G927:H927"/>
    <mergeCell ref="J927:M927"/>
    <mergeCell ref="N927:O927"/>
    <mergeCell ref="P927:U927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0:B930"/>
    <mergeCell ref="C930:E930"/>
    <mergeCell ref="G930:H930"/>
    <mergeCell ref="J930:M930"/>
    <mergeCell ref="N930:O930"/>
    <mergeCell ref="P930:U930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33:B933"/>
    <mergeCell ref="C933:E933"/>
    <mergeCell ref="G933:H933"/>
    <mergeCell ref="J933:M933"/>
    <mergeCell ref="N933:O933"/>
    <mergeCell ref="P933:U933"/>
    <mergeCell ref="A938:B938"/>
    <mergeCell ref="C938:E938"/>
    <mergeCell ref="G938:H938"/>
    <mergeCell ref="J938:M938"/>
    <mergeCell ref="N938:O938"/>
    <mergeCell ref="P938:U938"/>
    <mergeCell ref="A937:B937"/>
    <mergeCell ref="C937:E937"/>
    <mergeCell ref="G937:H937"/>
    <mergeCell ref="J937:M937"/>
    <mergeCell ref="N937:O937"/>
    <mergeCell ref="P937:U937"/>
    <mergeCell ref="A936:B936"/>
    <mergeCell ref="C936:E936"/>
    <mergeCell ref="G936:H936"/>
    <mergeCell ref="J936:M936"/>
    <mergeCell ref="N936:O936"/>
    <mergeCell ref="P936:U936"/>
    <mergeCell ref="A942:B942"/>
    <mergeCell ref="C942:E942"/>
    <mergeCell ref="G942:H942"/>
    <mergeCell ref="J942:M942"/>
    <mergeCell ref="N942:O942"/>
    <mergeCell ref="P942:U942"/>
    <mergeCell ref="A940:U940"/>
    <mergeCell ref="A941:B941"/>
    <mergeCell ref="C941:E941"/>
    <mergeCell ref="G941:H941"/>
    <mergeCell ref="J941:M941"/>
    <mergeCell ref="N941:O941"/>
    <mergeCell ref="P941:U941"/>
    <mergeCell ref="A939:B939"/>
    <mergeCell ref="C939:E939"/>
    <mergeCell ref="G939:H939"/>
    <mergeCell ref="J939:M939"/>
    <mergeCell ref="N939:O939"/>
    <mergeCell ref="P939:U939"/>
    <mergeCell ref="A945:B945"/>
    <mergeCell ref="C945:E945"/>
    <mergeCell ref="G945:H945"/>
    <mergeCell ref="J945:M945"/>
    <mergeCell ref="N945:O945"/>
    <mergeCell ref="P945:U945"/>
    <mergeCell ref="A944:B944"/>
    <mergeCell ref="C944:E944"/>
    <mergeCell ref="G944:H944"/>
    <mergeCell ref="J944:M944"/>
    <mergeCell ref="N944:O944"/>
    <mergeCell ref="P944:U944"/>
    <mergeCell ref="A943:B943"/>
    <mergeCell ref="C943:E943"/>
    <mergeCell ref="G943:H943"/>
    <mergeCell ref="J943:M943"/>
    <mergeCell ref="N943:O943"/>
    <mergeCell ref="P943:U943"/>
    <mergeCell ref="A948:B948"/>
    <mergeCell ref="C948:E948"/>
    <mergeCell ref="G948:H948"/>
    <mergeCell ref="J948:M948"/>
    <mergeCell ref="N948:O948"/>
    <mergeCell ref="P948:U948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52:B952"/>
    <mergeCell ref="C952:E952"/>
    <mergeCell ref="G952:H952"/>
    <mergeCell ref="J952:M952"/>
    <mergeCell ref="N952:O952"/>
    <mergeCell ref="P952:U952"/>
    <mergeCell ref="A950:U950"/>
    <mergeCell ref="A951:B951"/>
    <mergeCell ref="C951:E951"/>
    <mergeCell ref="G951:H951"/>
    <mergeCell ref="J951:M951"/>
    <mergeCell ref="N951:O951"/>
    <mergeCell ref="P951:U951"/>
    <mergeCell ref="A949:B949"/>
    <mergeCell ref="C949:E949"/>
    <mergeCell ref="G949:H949"/>
    <mergeCell ref="J949:M949"/>
    <mergeCell ref="N949:O949"/>
    <mergeCell ref="P949:U949"/>
    <mergeCell ref="A956:B956"/>
    <mergeCell ref="C956:E956"/>
    <mergeCell ref="G956:H956"/>
    <mergeCell ref="J956:M956"/>
    <mergeCell ref="N956:O956"/>
    <mergeCell ref="P956:U956"/>
    <mergeCell ref="A954:U954"/>
    <mergeCell ref="A955:B955"/>
    <mergeCell ref="C955:E955"/>
    <mergeCell ref="G955:H955"/>
    <mergeCell ref="J955:M955"/>
    <mergeCell ref="N955:O955"/>
    <mergeCell ref="P955:U955"/>
    <mergeCell ref="A953:B953"/>
    <mergeCell ref="C953:E953"/>
    <mergeCell ref="G953:H953"/>
    <mergeCell ref="J953:M953"/>
    <mergeCell ref="N953:O953"/>
    <mergeCell ref="P953:U953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B965"/>
    <mergeCell ref="C965:E965"/>
    <mergeCell ref="G965:H965"/>
    <mergeCell ref="J965:M965"/>
    <mergeCell ref="N965:O965"/>
    <mergeCell ref="P965:U965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66:B966"/>
    <mergeCell ref="C966:E966"/>
    <mergeCell ref="G966:H966"/>
    <mergeCell ref="J966:M966"/>
    <mergeCell ref="N966:O966"/>
    <mergeCell ref="P966:U966"/>
    <mergeCell ref="A971:B971"/>
    <mergeCell ref="C971:E971"/>
    <mergeCell ref="G971:H971"/>
    <mergeCell ref="J971:M971"/>
    <mergeCell ref="N971:O971"/>
    <mergeCell ref="P971:U971"/>
    <mergeCell ref="A970:B970"/>
    <mergeCell ref="C970:E970"/>
    <mergeCell ref="G970:H970"/>
    <mergeCell ref="J970:M970"/>
    <mergeCell ref="N970:O970"/>
    <mergeCell ref="P970:U970"/>
    <mergeCell ref="A969:B969"/>
    <mergeCell ref="C969:E969"/>
    <mergeCell ref="G969:H969"/>
    <mergeCell ref="J969:M969"/>
    <mergeCell ref="N969:O969"/>
    <mergeCell ref="P969:U969"/>
    <mergeCell ref="A974:B974"/>
    <mergeCell ref="C974:E974"/>
    <mergeCell ref="G974:H974"/>
    <mergeCell ref="J974:M974"/>
    <mergeCell ref="N974:O974"/>
    <mergeCell ref="P974:U974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7:U977"/>
    <mergeCell ref="A978:B978"/>
    <mergeCell ref="C978:E978"/>
    <mergeCell ref="G978:H978"/>
    <mergeCell ref="J978:M978"/>
    <mergeCell ref="N978:O978"/>
    <mergeCell ref="P978:U978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79:B979"/>
    <mergeCell ref="C979:E979"/>
    <mergeCell ref="G979:H979"/>
    <mergeCell ref="J979:M979"/>
    <mergeCell ref="N979:O979"/>
    <mergeCell ref="P979:U979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2:U982"/>
    <mergeCell ref="A983:B983"/>
    <mergeCell ref="C983:E983"/>
    <mergeCell ref="G983:H983"/>
    <mergeCell ref="J983:M983"/>
    <mergeCell ref="N983:O983"/>
    <mergeCell ref="P983:U983"/>
    <mergeCell ref="A988:B988"/>
    <mergeCell ref="C988:E988"/>
    <mergeCell ref="G988:H988"/>
    <mergeCell ref="J988:M988"/>
    <mergeCell ref="N988:O988"/>
    <mergeCell ref="P988:U988"/>
    <mergeCell ref="A987:B987"/>
    <mergeCell ref="C987:E987"/>
    <mergeCell ref="G987:H987"/>
    <mergeCell ref="J987:M987"/>
    <mergeCell ref="N987:O987"/>
    <mergeCell ref="P987:U987"/>
    <mergeCell ref="A986:B986"/>
    <mergeCell ref="C986:E986"/>
    <mergeCell ref="G986:H986"/>
    <mergeCell ref="J986:M986"/>
    <mergeCell ref="N986:O986"/>
    <mergeCell ref="P986:U986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89:B989"/>
    <mergeCell ref="C989:E989"/>
    <mergeCell ref="G989:H989"/>
    <mergeCell ref="J989:M989"/>
    <mergeCell ref="N989:O989"/>
    <mergeCell ref="P989:U989"/>
    <mergeCell ref="A994:B994"/>
    <mergeCell ref="C994:E994"/>
    <mergeCell ref="G994:H994"/>
    <mergeCell ref="J994:M994"/>
    <mergeCell ref="N994:O994"/>
    <mergeCell ref="P994:U994"/>
    <mergeCell ref="A993:B993"/>
    <mergeCell ref="C993:E993"/>
    <mergeCell ref="G993:H993"/>
    <mergeCell ref="J993:M993"/>
    <mergeCell ref="N993:O993"/>
    <mergeCell ref="P993:U993"/>
    <mergeCell ref="A992:B992"/>
    <mergeCell ref="C992:E992"/>
    <mergeCell ref="G992:H992"/>
    <mergeCell ref="J992:M992"/>
    <mergeCell ref="N992:O992"/>
    <mergeCell ref="P992:U992"/>
    <mergeCell ref="A997:B997"/>
    <mergeCell ref="C997:E997"/>
    <mergeCell ref="G997:H997"/>
    <mergeCell ref="J997:M997"/>
    <mergeCell ref="N997:O997"/>
    <mergeCell ref="P997:U997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1001:B1001"/>
    <mergeCell ref="C1001:E1001"/>
    <mergeCell ref="G1001:H1001"/>
    <mergeCell ref="J1001:M1001"/>
    <mergeCell ref="N1001:O1001"/>
    <mergeCell ref="P1001:U1001"/>
    <mergeCell ref="A999:U999"/>
    <mergeCell ref="A1000:B1000"/>
    <mergeCell ref="C1000:E1000"/>
    <mergeCell ref="G1000:H1000"/>
    <mergeCell ref="J1000:M1000"/>
    <mergeCell ref="N1000:O1000"/>
    <mergeCell ref="P1000:U1000"/>
    <mergeCell ref="A998:B998"/>
    <mergeCell ref="C998:E998"/>
    <mergeCell ref="G998:H998"/>
    <mergeCell ref="J998:M998"/>
    <mergeCell ref="N998:O998"/>
    <mergeCell ref="P998:U998"/>
    <mergeCell ref="A1004:U1004"/>
    <mergeCell ref="A1005:B1005"/>
    <mergeCell ref="C1005:E1005"/>
    <mergeCell ref="G1005:H1005"/>
    <mergeCell ref="J1005:M1005"/>
    <mergeCell ref="N1005:O1005"/>
    <mergeCell ref="P1005:U1005"/>
    <mergeCell ref="A1003:B1003"/>
    <mergeCell ref="C1003:E1003"/>
    <mergeCell ref="G1003:H1003"/>
    <mergeCell ref="J1003:M1003"/>
    <mergeCell ref="N1003:O1003"/>
    <mergeCell ref="P1003:U1003"/>
    <mergeCell ref="A1002:B1002"/>
    <mergeCell ref="C1002:E1002"/>
    <mergeCell ref="G1002:H1002"/>
    <mergeCell ref="J1002:M1002"/>
    <mergeCell ref="N1002:O1002"/>
    <mergeCell ref="P1002:U1002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4:B1014"/>
    <mergeCell ref="C1014:E1014"/>
    <mergeCell ref="G1014:H1014"/>
    <mergeCell ref="J1014:M1014"/>
    <mergeCell ref="N1014:O1014"/>
    <mergeCell ref="P1014:U1014"/>
    <mergeCell ref="A1013:B1013"/>
    <mergeCell ref="C1013:E1013"/>
    <mergeCell ref="G1013:H1013"/>
    <mergeCell ref="J1013:M1013"/>
    <mergeCell ref="N1013:O1013"/>
    <mergeCell ref="P1013:U1013"/>
    <mergeCell ref="A1012:B1012"/>
    <mergeCell ref="C1012:E1012"/>
    <mergeCell ref="G1012:H1012"/>
    <mergeCell ref="J1012:M1012"/>
    <mergeCell ref="N1012:O1012"/>
    <mergeCell ref="P1012:U1012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15:B1015"/>
    <mergeCell ref="C1015:E1015"/>
    <mergeCell ref="G1015:H1015"/>
    <mergeCell ref="J1015:M1015"/>
    <mergeCell ref="N1015:O1015"/>
    <mergeCell ref="P1015:U1015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18:B1018"/>
    <mergeCell ref="C1018:E1018"/>
    <mergeCell ref="G1018:H1018"/>
    <mergeCell ref="J1018:M1018"/>
    <mergeCell ref="N1018:O1018"/>
    <mergeCell ref="P1018:U1018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1:B1021"/>
    <mergeCell ref="C1021:E1021"/>
    <mergeCell ref="G1021:H1021"/>
    <mergeCell ref="J1021:M1021"/>
    <mergeCell ref="N1021:O1021"/>
    <mergeCell ref="P1021:U1021"/>
    <mergeCell ref="A1027:B1027"/>
    <mergeCell ref="C1027:E1027"/>
    <mergeCell ref="G1027:H1027"/>
    <mergeCell ref="J1027:M1027"/>
    <mergeCell ref="N1027:O1027"/>
    <mergeCell ref="P1027:U1027"/>
    <mergeCell ref="A1025:U1025"/>
    <mergeCell ref="A1026:B1026"/>
    <mergeCell ref="C1026:E1026"/>
    <mergeCell ref="G1026:H1026"/>
    <mergeCell ref="J1026:M1026"/>
    <mergeCell ref="N1026:O1026"/>
    <mergeCell ref="P1026:U1026"/>
    <mergeCell ref="A1024:B1024"/>
    <mergeCell ref="C1024:E1024"/>
    <mergeCell ref="G1024:H1024"/>
    <mergeCell ref="J1024:M1024"/>
    <mergeCell ref="N1024:O1024"/>
    <mergeCell ref="P1024:U1024"/>
    <mergeCell ref="A1030:B1030"/>
    <mergeCell ref="C1030:E1030"/>
    <mergeCell ref="G1030:H1030"/>
    <mergeCell ref="J1030:M1030"/>
    <mergeCell ref="N1030:O1030"/>
    <mergeCell ref="P1030:U1030"/>
    <mergeCell ref="A1029:B1029"/>
    <mergeCell ref="C1029:E1029"/>
    <mergeCell ref="G1029:H1029"/>
    <mergeCell ref="J1029:M1029"/>
    <mergeCell ref="N1029:O1029"/>
    <mergeCell ref="P1029:U1029"/>
    <mergeCell ref="A1028:B1028"/>
    <mergeCell ref="C1028:E1028"/>
    <mergeCell ref="G1028:H1028"/>
    <mergeCell ref="J1028:M1028"/>
    <mergeCell ref="N1028:O1028"/>
    <mergeCell ref="P1028:U1028"/>
    <mergeCell ref="A1033:B1033"/>
    <mergeCell ref="C1033:E1033"/>
    <mergeCell ref="G1033:H1033"/>
    <mergeCell ref="J1033:M1033"/>
    <mergeCell ref="N1033:O1033"/>
    <mergeCell ref="P1033:U1033"/>
    <mergeCell ref="A1032:B1032"/>
    <mergeCell ref="C1032:E1032"/>
    <mergeCell ref="G1032:H1032"/>
    <mergeCell ref="J1032:M1032"/>
    <mergeCell ref="N1032:O1032"/>
    <mergeCell ref="P1032:U1032"/>
    <mergeCell ref="A1031:B1031"/>
    <mergeCell ref="C1031:E1031"/>
    <mergeCell ref="G1031:H1031"/>
    <mergeCell ref="J1031:M1031"/>
    <mergeCell ref="N1031:O1031"/>
    <mergeCell ref="P1031:U1031"/>
    <mergeCell ref="A1036:B1036"/>
    <mergeCell ref="C1036:E1036"/>
    <mergeCell ref="G1036:H1036"/>
    <mergeCell ref="J1036:M1036"/>
    <mergeCell ref="N1036:O1036"/>
    <mergeCell ref="P1036:U1036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9:B1039"/>
    <mergeCell ref="C1039:E1039"/>
    <mergeCell ref="G1039:H1039"/>
    <mergeCell ref="J1039:M1039"/>
    <mergeCell ref="N1039:O1039"/>
    <mergeCell ref="P1039:U1039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44:B1044"/>
    <mergeCell ref="C1044:E1044"/>
    <mergeCell ref="G1044:H1044"/>
    <mergeCell ref="J1044:M1044"/>
    <mergeCell ref="N1044:O1044"/>
    <mergeCell ref="P1044:U1044"/>
    <mergeCell ref="A1042:U1042"/>
    <mergeCell ref="A1043:B1043"/>
    <mergeCell ref="C1043:E1043"/>
    <mergeCell ref="G1043:H1043"/>
    <mergeCell ref="J1043:M1043"/>
    <mergeCell ref="N1043:O1043"/>
    <mergeCell ref="P1043:U1043"/>
    <mergeCell ref="A1040:U1040"/>
    <mergeCell ref="A1041:B1041"/>
    <mergeCell ref="C1041:E1041"/>
    <mergeCell ref="G1041:H1041"/>
    <mergeCell ref="J1041:M1041"/>
    <mergeCell ref="N1041:O1041"/>
    <mergeCell ref="P1041:U1041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3:B1083"/>
    <mergeCell ref="C1083:E1083"/>
    <mergeCell ref="G1083:H1083"/>
    <mergeCell ref="J1083:M1083"/>
    <mergeCell ref="N1083:O1083"/>
    <mergeCell ref="P1083:U1083"/>
    <mergeCell ref="A1082:B1082"/>
    <mergeCell ref="C1082:E1082"/>
    <mergeCell ref="G1082:H1082"/>
    <mergeCell ref="J1082:M1082"/>
    <mergeCell ref="N1082:O1082"/>
    <mergeCell ref="P1082:U1082"/>
    <mergeCell ref="A1081:B1081"/>
    <mergeCell ref="C1081:E1081"/>
    <mergeCell ref="G1081:H1081"/>
    <mergeCell ref="J1081:M1081"/>
    <mergeCell ref="N1081:O1081"/>
    <mergeCell ref="P1081:U1081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84:B1084"/>
    <mergeCell ref="C1084:E1084"/>
    <mergeCell ref="G1084:H1084"/>
    <mergeCell ref="J1084:M1084"/>
    <mergeCell ref="N1084:O1084"/>
    <mergeCell ref="P1084:U1084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87:B1087"/>
    <mergeCell ref="C1087:E1087"/>
    <mergeCell ref="G1087:H1087"/>
    <mergeCell ref="J1087:M1087"/>
    <mergeCell ref="N1087:O1087"/>
    <mergeCell ref="P1087:U1087"/>
    <mergeCell ref="A1092:B1092"/>
    <mergeCell ref="C1092:E1092"/>
    <mergeCell ref="G1092:H1092"/>
    <mergeCell ref="J1092:M1092"/>
    <mergeCell ref="N1092:O1092"/>
    <mergeCell ref="P1092:U1092"/>
    <mergeCell ref="A1091:B1091"/>
    <mergeCell ref="C1091:E1091"/>
    <mergeCell ref="G1091:H1091"/>
    <mergeCell ref="J1091:M1091"/>
    <mergeCell ref="N1091:O1091"/>
    <mergeCell ref="P1091:U1091"/>
    <mergeCell ref="A1090:B1090"/>
    <mergeCell ref="C1090:E1090"/>
    <mergeCell ref="G1090:H1090"/>
    <mergeCell ref="J1090:M1090"/>
    <mergeCell ref="N1090:O1090"/>
    <mergeCell ref="P1090:U1090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093:U1093"/>
    <mergeCell ref="A1094:B1094"/>
    <mergeCell ref="C1094:E1094"/>
    <mergeCell ref="G1094:H1094"/>
    <mergeCell ref="J1094:M1094"/>
    <mergeCell ref="N1094:O1094"/>
    <mergeCell ref="P1094:U1094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097:B1097"/>
    <mergeCell ref="C1097:E1097"/>
    <mergeCell ref="G1097:H1097"/>
    <mergeCell ref="J1097:M1097"/>
    <mergeCell ref="N1097:O1097"/>
    <mergeCell ref="P1097:U1097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0:B1100"/>
    <mergeCell ref="C1100:E1100"/>
    <mergeCell ref="G1100:H1100"/>
    <mergeCell ref="J1100:M1100"/>
    <mergeCell ref="N1100:O1100"/>
    <mergeCell ref="P1100:U1100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3:U1103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8:B1118"/>
    <mergeCell ref="C1118:E1118"/>
    <mergeCell ref="G1118:H1118"/>
    <mergeCell ref="J1118:M1118"/>
    <mergeCell ref="N1118:O1118"/>
    <mergeCell ref="P1118:U1118"/>
    <mergeCell ref="A1117:B1117"/>
    <mergeCell ref="C1117:E1117"/>
    <mergeCell ref="G1117:H1117"/>
    <mergeCell ref="J1117:M1117"/>
    <mergeCell ref="N1117:O1117"/>
    <mergeCell ref="P1117:U1117"/>
    <mergeCell ref="A1116:B1116"/>
    <mergeCell ref="C1116:E1116"/>
    <mergeCell ref="G1116:H1116"/>
    <mergeCell ref="J1116:M1116"/>
    <mergeCell ref="N1116:O1116"/>
    <mergeCell ref="P1116:U1116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19:B1119"/>
    <mergeCell ref="C1119:E1119"/>
    <mergeCell ref="G1119:H1119"/>
    <mergeCell ref="J1119:M1119"/>
    <mergeCell ref="N1119:O1119"/>
    <mergeCell ref="P1119:U1119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2:B1122"/>
    <mergeCell ref="C1122:E1122"/>
    <mergeCell ref="G1122:H1122"/>
    <mergeCell ref="J1122:M1122"/>
    <mergeCell ref="N1122:O1122"/>
    <mergeCell ref="P1122:U1122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25:B1125"/>
    <mergeCell ref="C1125:E1125"/>
    <mergeCell ref="G1125:H1125"/>
    <mergeCell ref="J1125:M1125"/>
    <mergeCell ref="N1125:O1125"/>
    <mergeCell ref="P1125:U1125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8:U1128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1:B1221"/>
    <mergeCell ref="C1221:E1221"/>
    <mergeCell ref="G1221:H1221"/>
    <mergeCell ref="J1221:M1221"/>
    <mergeCell ref="N1221:O1221"/>
    <mergeCell ref="P1221:U1221"/>
    <mergeCell ref="A1220:B1220"/>
    <mergeCell ref="C1220:E1220"/>
    <mergeCell ref="G1220:H1220"/>
    <mergeCell ref="J1220:M1220"/>
    <mergeCell ref="N1220:O1220"/>
    <mergeCell ref="P1220:U1220"/>
    <mergeCell ref="A1219:B1219"/>
    <mergeCell ref="C1219:E1219"/>
    <mergeCell ref="G1219:H1219"/>
    <mergeCell ref="J1219:M1219"/>
    <mergeCell ref="N1219:O1219"/>
    <mergeCell ref="P1219:U1219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2:B1222"/>
    <mergeCell ref="C1222:E1222"/>
    <mergeCell ref="G1222:H1222"/>
    <mergeCell ref="J1222:M1222"/>
    <mergeCell ref="N1222:O1222"/>
    <mergeCell ref="P1222:U1222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25:B1225"/>
    <mergeCell ref="C1225:E1225"/>
    <mergeCell ref="G1225:H1225"/>
    <mergeCell ref="J1225:M1225"/>
    <mergeCell ref="N1225:O1225"/>
    <mergeCell ref="P1225:U1225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28:B1228"/>
    <mergeCell ref="C1228:E1228"/>
    <mergeCell ref="G1228:H1228"/>
    <mergeCell ref="J1228:M1228"/>
    <mergeCell ref="N1228:O1228"/>
    <mergeCell ref="P1228:U1228"/>
    <mergeCell ref="A1234:B1234"/>
    <mergeCell ref="C1234:E1234"/>
    <mergeCell ref="G1234:H1234"/>
    <mergeCell ref="J1234:M1234"/>
    <mergeCell ref="N1234:O1234"/>
    <mergeCell ref="P1234:U1234"/>
    <mergeCell ref="A1232:U1232"/>
    <mergeCell ref="A1233:B1233"/>
    <mergeCell ref="C1233:E1233"/>
    <mergeCell ref="G1233:H1233"/>
    <mergeCell ref="J1233:M1233"/>
    <mergeCell ref="N1233:O1233"/>
    <mergeCell ref="P1233:U1233"/>
    <mergeCell ref="A1231:B1231"/>
    <mergeCell ref="C1231:E1231"/>
    <mergeCell ref="G1231:H1231"/>
    <mergeCell ref="J1231:M1231"/>
    <mergeCell ref="N1231:O1231"/>
    <mergeCell ref="P1231:U1231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B1279"/>
    <mergeCell ref="C1279:E1279"/>
    <mergeCell ref="G1279:H1279"/>
    <mergeCell ref="J1279:M1279"/>
    <mergeCell ref="N1279:O1279"/>
    <mergeCell ref="P1279:U1279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0:B1280"/>
    <mergeCell ref="C1280:E1280"/>
    <mergeCell ref="G1280:H1280"/>
    <mergeCell ref="J1280:M1280"/>
    <mergeCell ref="N1280:O1280"/>
    <mergeCell ref="P1280:U1280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83:B1283"/>
    <mergeCell ref="C1283:E1283"/>
    <mergeCell ref="G1283:H1283"/>
    <mergeCell ref="J1283:M1283"/>
    <mergeCell ref="N1283:O1283"/>
    <mergeCell ref="P1283:U1283"/>
    <mergeCell ref="A1288:B1288"/>
    <mergeCell ref="C1288:E1288"/>
    <mergeCell ref="G1288:H1288"/>
    <mergeCell ref="J1288:M1288"/>
    <mergeCell ref="N1288:O1288"/>
    <mergeCell ref="P1288:U1288"/>
    <mergeCell ref="A1287:B1287"/>
    <mergeCell ref="C1287:E1287"/>
    <mergeCell ref="G1287:H1287"/>
    <mergeCell ref="J1287:M1287"/>
    <mergeCell ref="N1287:O1287"/>
    <mergeCell ref="P1287:U1287"/>
    <mergeCell ref="A1286:B1286"/>
    <mergeCell ref="C1286:E1286"/>
    <mergeCell ref="G1286:H1286"/>
    <mergeCell ref="J1286:M1286"/>
    <mergeCell ref="N1286:O1286"/>
    <mergeCell ref="P1286:U1286"/>
    <mergeCell ref="A1291:U1291"/>
    <mergeCell ref="A1292:B1292"/>
    <mergeCell ref="C1292:E1292"/>
    <mergeCell ref="G1292:H1292"/>
    <mergeCell ref="J1292:M1292"/>
    <mergeCell ref="N1292:O1292"/>
    <mergeCell ref="P1292:U1292"/>
    <mergeCell ref="A1290:B1290"/>
    <mergeCell ref="C1290:E1290"/>
    <mergeCell ref="G1290:H1290"/>
    <mergeCell ref="J1290:M1290"/>
    <mergeCell ref="N1290:O1290"/>
    <mergeCell ref="P1290:U1290"/>
    <mergeCell ref="A1289:B1289"/>
    <mergeCell ref="C1289:E1289"/>
    <mergeCell ref="G1289:H1289"/>
    <mergeCell ref="J1289:M1289"/>
    <mergeCell ref="N1289:O1289"/>
    <mergeCell ref="P1289:U1289"/>
    <mergeCell ref="A1295:B1295"/>
    <mergeCell ref="C1295:E1295"/>
    <mergeCell ref="G1295:H1295"/>
    <mergeCell ref="J1295:M1295"/>
    <mergeCell ref="N1295:O1295"/>
    <mergeCell ref="P1295:U1295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8:B1298"/>
    <mergeCell ref="C1298:E1298"/>
    <mergeCell ref="G1298:H1298"/>
    <mergeCell ref="J1298:M1298"/>
    <mergeCell ref="N1298:O1298"/>
    <mergeCell ref="P1298:U1298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303:B1303"/>
    <mergeCell ref="C1303:E1303"/>
    <mergeCell ref="G1303:H1303"/>
    <mergeCell ref="J1303:M1303"/>
    <mergeCell ref="N1303:O1303"/>
    <mergeCell ref="P1303:U1303"/>
    <mergeCell ref="A1301:U1301"/>
    <mergeCell ref="A1302:B1302"/>
    <mergeCell ref="C1302:E1302"/>
    <mergeCell ref="G1302:H1302"/>
    <mergeCell ref="J1302:M1302"/>
    <mergeCell ref="N1302:O1302"/>
    <mergeCell ref="P1302:U1302"/>
    <mergeCell ref="A1299:U1299"/>
    <mergeCell ref="A1300:B1300"/>
    <mergeCell ref="C1300:E1300"/>
    <mergeCell ref="G1300:H1300"/>
    <mergeCell ref="J1300:M1300"/>
    <mergeCell ref="N1300:O1300"/>
    <mergeCell ref="P1300:U1300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69:B1369"/>
    <mergeCell ref="C1369:E1369"/>
    <mergeCell ref="G1369:H1369"/>
    <mergeCell ref="J1369:M1369"/>
    <mergeCell ref="N1369:O1369"/>
    <mergeCell ref="P1369:U1369"/>
    <mergeCell ref="A1368:B1368"/>
    <mergeCell ref="C1368:E1368"/>
    <mergeCell ref="G1368:H1368"/>
    <mergeCell ref="J1368:M1368"/>
    <mergeCell ref="N1368:O1368"/>
    <mergeCell ref="P1368:U1368"/>
    <mergeCell ref="A1367:B1367"/>
    <mergeCell ref="C1367:E1367"/>
    <mergeCell ref="G1367:H1367"/>
    <mergeCell ref="J1367:M1367"/>
    <mergeCell ref="N1367:O1367"/>
    <mergeCell ref="P1367:U1367"/>
    <mergeCell ref="A1372:B1372"/>
    <mergeCell ref="C1372:E1372"/>
    <mergeCell ref="G1372:H1372"/>
    <mergeCell ref="J1372:M1372"/>
    <mergeCell ref="N1372:O1372"/>
    <mergeCell ref="P1372:U1372"/>
    <mergeCell ref="A1371:B1371"/>
    <mergeCell ref="C1371:E1371"/>
    <mergeCell ref="G1371:H1371"/>
    <mergeCell ref="J1371:M1371"/>
    <mergeCell ref="N1371:O1371"/>
    <mergeCell ref="P1371:U1371"/>
    <mergeCell ref="A1370:B1370"/>
    <mergeCell ref="C1370:E1370"/>
    <mergeCell ref="G1370:H1370"/>
    <mergeCell ref="J1370:M1370"/>
    <mergeCell ref="N1370:O1370"/>
    <mergeCell ref="P1370:U1370"/>
    <mergeCell ref="A1375:B1375"/>
    <mergeCell ref="C1375:E1375"/>
    <mergeCell ref="G1375:H1375"/>
    <mergeCell ref="J1375:M1375"/>
    <mergeCell ref="N1375:O1375"/>
    <mergeCell ref="P1375:U1375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8:B1378"/>
    <mergeCell ref="C1378:E1378"/>
    <mergeCell ref="G1378:H1378"/>
    <mergeCell ref="J1378:M1378"/>
    <mergeCell ref="N1378:O1378"/>
    <mergeCell ref="P1378:U1378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83:B1383"/>
    <mergeCell ref="C1383:E1383"/>
    <mergeCell ref="G1383:H1383"/>
    <mergeCell ref="J1383:M1383"/>
    <mergeCell ref="N1383:O1383"/>
    <mergeCell ref="P1383:U1383"/>
    <mergeCell ref="A1381:U1381"/>
    <mergeCell ref="A1382:B1382"/>
    <mergeCell ref="C1382:E1382"/>
    <mergeCell ref="G1382:H1382"/>
    <mergeCell ref="J1382:M1382"/>
    <mergeCell ref="N1382:O1382"/>
    <mergeCell ref="P1382:U1382"/>
    <mergeCell ref="A1379:U1379"/>
    <mergeCell ref="A1380:B1380"/>
    <mergeCell ref="C1380:E1380"/>
    <mergeCell ref="G1380:H1380"/>
    <mergeCell ref="J1380:M1380"/>
    <mergeCell ref="N1380:O1380"/>
    <mergeCell ref="P1380:U1380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0:B1410"/>
    <mergeCell ref="C1410:E1410"/>
    <mergeCell ref="G1410:H1410"/>
    <mergeCell ref="J1410:M1410"/>
    <mergeCell ref="N1410:O1410"/>
    <mergeCell ref="P1410:U1410"/>
    <mergeCell ref="A1409:B1409"/>
    <mergeCell ref="C1409:E1409"/>
    <mergeCell ref="G1409:H1409"/>
    <mergeCell ref="J1409:M1409"/>
    <mergeCell ref="N1409:O1409"/>
    <mergeCell ref="P1409:U1409"/>
    <mergeCell ref="A1408:B1408"/>
    <mergeCell ref="C1408:E1408"/>
    <mergeCell ref="G1408:H1408"/>
    <mergeCell ref="J1408:M1408"/>
    <mergeCell ref="N1408:O1408"/>
    <mergeCell ref="P1408:U1408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1:B1411"/>
    <mergeCell ref="C1411:E1411"/>
    <mergeCell ref="G1411:H1411"/>
    <mergeCell ref="J1411:M1411"/>
    <mergeCell ref="N1411:O1411"/>
    <mergeCell ref="P1411:U1411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14:B1414"/>
    <mergeCell ref="C1414:E1414"/>
    <mergeCell ref="G1414:H1414"/>
    <mergeCell ref="J1414:M1414"/>
    <mergeCell ref="N1414:O1414"/>
    <mergeCell ref="P1414:U1414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17:B1417"/>
    <mergeCell ref="C1417:E1417"/>
    <mergeCell ref="G1417:H1417"/>
    <mergeCell ref="J1417:M1417"/>
    <mergeCell ref="N1417:O1417"/>
    <mergeCell ref="P1417:U1417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0:U1420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4:B1444"/>
    <mergeCell ref="C1444:E1444"/>
    <mergeCell ref="G1444:H1444"/>
    <mergeCell ref="J1444:M1444"/>
    <mergeCell ref="N1444:O1444"/>
    <mergeCell ref="P1444:U1444"/>
    <mergeCell ref="A1443:B1443"/>
    <mergeCell ref="C1443:E1443"/>
    <mergeCell ref="G1443:H1443"/>
    <mergeCell ref="J1443:M1443"/>
    <mergeCell ref="N1443:O1443"/>
    <mergeCell ref="P1443:U1443"/>
    <mergeCell ref="A1442:B1442"/>
    <mergeCell ref="C1442:E1442"/>
    <mergeCell ref="G1442:H1442"/>
    <mergeCell ref="J1442:M1442"/>
    <mergeCell ref="N1442:O1442"/>
    <mergeCell ref="P1442:U1442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45:B1445"/>
    <mergeCell ref="C1445:E1445"/>
    <mergeCell ref="G1445:H1445"/>
    <mergeCell ref="J1445:M1445"/>
    <mergeCell ref="N1445:O1445"/>
    <mergeCell ref="P1445:U1445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48:B1448"/>
    <mergeCell ref="C1448:E1448"/>
    <mergeCell ref="G1448:H1448"/>
    <mergeCell ref="J1448:M1448"/>
    <mergeCell ref="N1448:O1448"/>
    <mergeCell ref="P1448:U1448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1:B1451"/>
    <mergeCell ref="C1451:E1451"/>
    <mergeCell ref="G1451:H1451"/>
    <mergeCell ref="J1451:M1451"/>
    <mergeCell ref="N1451:O1451"/>
    <mergeCell ref="P1451:U1451"/>
    <mergeCell ref="A1457:B1457"/>
    <mergeCell ref="C1457:E1457"/>
    <mergeCell ref="G1457:H1457"/>
    <mergeCell ref="J1457:M1457"/>
    <mergeCell ref="N1457:O1457"/>
    <mergeCell ref="P1457:U1457"/>
    <mergeCell ref="A1455:U1455"/>
    <mergeCell ref="A1456:B1456"/>
    <mergeCell ref="C1456:E1456"/>
    <mergeCell ref="G1456:H1456"/>
    <mergeCell ref="J1456:M1456"/>
    <mergeCell ref="N1456:O1456"/>
    <mergeCell ref="P1456:U1456"/>
    <mergeCell ref="A1454:B1454"/>
    <mergeCell ref="C1454:E1454"/>
    <mergeCell ref="G1454:H1454"/>
    <mergeCell ref="J1454:M1454"/>
    <mergeCell ref="N1454:O1454"/>
    <mergeCell ref="P1454:U1454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B1499"/>
    <mergeCell ref="C1499:E1499"/>
    <mergeCell ref="G1499:H1499"/>
    <mergeCell ref="J1499:M1499"/>
    <mergeCell ref="N1499:O1499"/>
    <mergeCell ref="P1499:U1499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0:B1500"/>
    <mergeCell ref="C1500:E1500"/>
    <mergeCell ref="G1500:H1500"/>
    <mergeCell ref="J1500:M1500"/>
    <mergeCell ref="N1500:O1500"/>
    <mergeCell ref="P1500:U1500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3:B1503"/>
    <mergeCell ref="C1503:E1503"/>
    <mergeCell ref="G1503:H1503"/>
    <mergeCell ref="J1503:M1503"/>
    <mergeCell ref="N1503:O1503"/>
    <mergeCell ref="P1503:U1503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06:B1506"/>
    <mergeCell ref="C1506:E1506"/>
    <mergeCell ref="G1506:H1506"/>
    <mergeCell ref="J1506:M1506"/>
    <mergeCell ref="N1506:O1506"/>
    <mergeCell ref="P1506:U1506"/>
    <mergeCell ref="A1511:U1511"/>
    <mergeCell ref="A1512:B1512"/>
    <mergeCell ref="C1512:E1512"/>
    <mergeCell ref="G1512:H1512"/>
    <mergeCell ref="J1512:M1512"/>
    <mergeCell ref="N1512:O1512"/>
    <mergeCell ref="P1512:U1512"/>
    <mergeCell ref="A1510:B1510"/>
    <mergeCell ref="C1510:E1510"/>
    <mergeCell ref="G1510:H1510"/>
    <mergeCell ref="J1510:M1510"/>
    <mergeCell ref="N1510:O1510"/>
    <mergeCell ref="P1510:U1510"/>
    <mergeCell ref="A1509:B1509"/>
    <mergeCell ref="C1509:E1509"/>
    <mergeCell ref="G1509:H1509"/>
    <mergeCell ref="J1509:M1509"/>
    <mergeCell ref="N1509:O1509"/>
    <mergeCell ref="P1509:U1509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  <mergeCell ref="A1560:B1560"/>
    <mergeCell ref="C1560:E1560"/>
    <mergeCell ref="G1560:H1560"/>
    <mergeCell ref="J1560:M1560"/>
    <mergeCell ref="N1560:O1560"/>
    <mergeCell ref="P1560:U1560"/>
    <mergeCell ref="A1559:B1559"/>
    <mergeCell ref="C1559:E1559"/>
    <mergeCell ref="G1559:H1559"/>
    <mergeCell ref="J1559:M1559"/>
    <mergeCell ref="N1559:O1559"/>
    <mergeCell ref="P1559:U1559"/>
    <mergeCell ref="A1558:B1558"/>
    <mergeCell ref="C1558:E1558"/>
    <mergeCell ref="G1558:H1558"/>
    <mergeCell ref="J1558:M1558"/>
    <mergeCell ref="N1558:O1558"/>
    <mergeCell ref="P1558:U1558"/>
    <mergeCell ref="A1563:B1563"/>
    <mergeCell ref="C1563:E1563"/>
    <mergeCell ref="G1563:H1563"/>
    <mergeCell ref="J1563:M1563"/>
    <mergeCell ref="N1563:O1563"/>
    <mergeCell ref="P1563:U1563"/>
    <mergeCell ref="A1562:B1562"/>
    <mergeCell ref="C1562:E1562"/>
    <mergeCell ref="G1562:H1562"/>
    <mergeCell ref="J1562:M1562"/>
    <mergeCell ref="N1562:O1562"/>
    <mergeCell ref="P1562:U1562"/>
    <mergeCell ref="A1561:B1561"/>
    <mergeCell ref="C1561:E1561"/>
    <mergeCell ref="G1561:H1561"/>
    <mergeCell ref="J1561:M1561"/>
    <mergeCell ref="N1561:O1561"/>
    <mergeCell ref="P1561:U1561"/>
    <mergeCell ref="A1566:B1566"/>
    <mergeCell ref="C1566:E1566"/>
    <mergeCell ref="G1566:H1566"/>
    <mergeCell ref="J1566:M1566"/>
    <mergeCell ref="N1566:O1566"/>
    <mergeCell ref="P1566:U1566"/>
    <mergeCell ref="A1565:B1565"/>
    <mergeCell ref="C1565:E1565"/>
    <mergeCell ref="G1565:H1565"/>
    <mergeCell ref="J1565:M1565"/>
    <mergeCell ref="N1565:O1565"/>
    <mergeCell ref="P1565:U1565"/>
    <mergeCell ref="A1564:B1564"/>
    <mergeCell ref="C1564:E1564"/>
    <mergeCell ref="G1564:H1564"/>
    <mergeCell ref="J1564:M1564"/>
    <mergeCell ref="N1564:O1564"/>
    <mergeCell ref="P1564:U1564"/>
    <mergeCell ref="A1571:T1571"/>
    <mergeCell ref="B1573:D1573"/>
    <mergeCell ref="H1573:V1573"/>
    <mergeCell ref="A1569:B1569"/>
    <mergeCell ref="C1569:E1569"/>
    <mergeCell ref="G1569:H1569"/>
    <mergeCell ref="J1569:M1569"/>
    <mergeCell ref="N1569:O1569"/>
    <mergeCell ref="P1569:U1569"/>
    <mergeCell ref="A1568:B1568"/>
    <mergeCell ref="C1568:E1568"/>
    <mergeCell ref="G1568:H1568"/>
    <mergeCell ref="J1568:M1568"/>
    <mergeCell ref="N1568:O1568"/>
    <mergeCell ref="P1568:U1568"/>
    <mergeCell ref="A1567:B1567"/>
    <mergeCell ref="C1567:E1567"/>
    <mergeCell ref="G1567:H1567"/>
    <mergeCell ref="J1567:M1567"/>
    <mergeCell ref="N1567:O1567"/>
    <mergeCell ref="P1567:U1567"/>
    <mergeCell ref="A299:B299"/>
    <mergeCell ref="C299:E299"/>
    <mergeCell ref="G299:H299"/>
    <mergeCell ref="J299:M299"/>
    <mergeCell ref="N299:O299"/>
    <mergeCell ref="P299:U299"/>
    <mergeCell ref="A300:B300"/>
    <mergeCell ref="C300:E300"/>
    <mergeCell ref="G300:H300"/>
    <mergeCell ref="J300:M300"/>
    <mergeCell ref="N300:O300"/>
    <mergeCell ref="P300:U300"/>
    <mergeCell ref="A301:B301"/>
    <mergeCell ref="C301:E301"/>
    <mergeCell ref="G301:H301"/>
    <mergeCell ref="J301:M301"/>
    <mergeCell ref="N301:O301"/>
    <mergeCell ref="P301:U301"/>
    <mergeCell ref="A302:B302"/>
    <mergeCell ref="C302:E302"/>
    <mergeCell ref="G302:H302"/>
    <mergeCell ref="J302:M302"/>
    <mergeCell ref="N302:O302"/>
    <mergeCell ref="P302:U302"/>
    <mergeCell ref="A303:B303"/>
    <mergeCell ref="C303:E303"/>
    <mergeCell ref="G303:H303"/>
    <mergeCell ref="J303:M303"/>
    <mergeCell ref="N303:O303"/>
    <mergeCell ref="P303:U303"/>
    <mergeCell ref="A304:B304"/>
    <mergeCell ref="C304:E304"/>
    <mergeCell ref="G304:H304"/>
    <mergeCell ref="J304:M304"/>
    <mergeCell ref="N304:O304"/>
    <mergeCell ref="P304:U304"/>
    <mergeCell ref="A305:B305"/>
    <mergeCell ref="C305:E305"/>
    <mergeCell ref="G305:H305"/>
    <mergeCell ref="J305:M305"/>
    <mergeCell ref="N305:O305"/>
    <mergeCell ref="P305:U305"/>
    <mergeCell ref="A306:B306"/>
    <mergeCell ref="C306:E306"/>
    <mergeCell ref="G306:H306"/>
    <mergeCell ref="J306:M306"/>
    <mergeCell ref="N306:O306"/>
    <mergeCell ref="P306:U306"/>
    <mergeCell ref="A307:B307"/>
    <mergeCell ref="C307:E307"/>
    <mergeCell ref="G307:H307"/>
    <mergeCell ref="J307:M307"/>
    <mergeCell ref="N307:O307"/>
    <mergeCell ref="P307:U307"/>
    <mergeCell ref="A308:B308"/>
    <mergeCell ref="C308:E308"/>
    <mergeCell ref="G308:H308"/>
    <mergeCell ref="J308:M308"/>
    <mergeCell ref="N308:O308"/>
    <mergeCell ref="P308:U308"/>
    <mergeCell ref="A309:B309"/>
    <mergeCell ref="C309:E309"/>
    <mergeCell ref="G309:H309"/>
    <mergeCell ref="J309:M309"/>
    <mergeCell ref="N309:O309"/>
    <mergeCell ref="P309:U309"/>
    <mergeCell ref="A310:B310"/>
    <mergeCell ref="C310:E310"/>
    <mergeCell ref="G310:H310"/>
    <mergeCell ref="J310:M310"/>
    <mergeCell ref="N310:O310"/>
    <mergeCell ref="P310:U310"/>
    <mergeCell ref="A311:B311"/>
    <mergeCell ref="C311:E311"/>
    <mergeCell ref="G311:H311"/>
    <mergeCell ref="J311:M311"/>
    <mergeCell ref="N311:O311"/>
    <mergeCell ref="P311:U311"/>
    <mergeCell ref="A312:B312"/>
    <mergeCell ref="C312:E312"/>
    <mergeCell ref="G312:H312"/>
    <mergeCell ref="J312:M312"/>
    <mergeCell ref="N312:O312"/>
    <mergeCell ref="P312:U312"/>
    <mergeCell ref="A313:B313"/>
    <mergeCell ref="C313:E313"/>
    <mergeCell ref="G313:H313"/>
    <mergeCell ref="J313:M313"/>
    <mergeCell ref="N313:O313"/>
    <mergeCell ref="P313:U313"/>
    <mergeCell ref="A314:B314"/>
    <mergeCell ref="C314:E314"/>
    <mergeCell ref="G314:H314"/>
    <mergeCell ref="J314:M314"/>
    <mergeCell ref="N314:O314"/>
    <mergeCell ref="P314:U314"/>
    <mergeCell ref="A315:B315"/>
    <mergeCell ref="C315:E315"/>
    <mergeCell ref="G315:H315"/>
    <mergeCell ref="J315:M315"/>
    <mergeCell ref="N315:O315"/>
    <mergeCell ref="P315:U315"/>
    <mergeCell ref="A316:B316"/>
    <mergeCell ref="C316:E316"/>
    <mergeCell ref="G316:H316"/>
    <mergeCell ref="J316:M316"/>
    <mergeCell ref="N316:O316"/>
    <mergeCell ref="P316:U316"/>
    <mergeCell ref="A317:B317"/>
    <mergeCell ref="C317:E317"/>
    <mergeCell ref="G317:H317"/>
    <mergeCell ref="J317:M317"/>
    <mergeCell ref="N317:O317"/>
    <mergeCell ref="P317:U317"/>
    <mergeCell ref="A318:B318"/>
    <mergeCell ref="C318:E318"/>
    <mergeCell ref="G318:H318"/>
    <mergeCell ref="J318:M318"/>
    <mergeCell ref="N318:O318"/>
    <mergeCell ref="P318:U318"/>
    <mergeCell ref="A319:B319"/>
    <mergeCell ref="C319:E319"/>
    <mergeCell ref="G319:H319"/>
    <mergeCell ref="J319:M319"/>
    <mergeCell ref="N319:O319"/>
    <mergeCell ref="P319:U319"/>
    <mergeCell ref="A320:B320"/>
    <mergeCell ref="C320:E320"/>
    <mergeCell ref="G320:H320"/>
    <mergeCell ref="J320:M320"/>
    <mergeCell ref="N320:O320"/>
    <mergeCell ref="P320:U320"/>
    <mergeCell ref="A321:B321"/>
    <mergeCell ref="C321:E321"/>
    <mergeCell ref="G321:H321"/>
    <mergeCell ref="J321:M321"/>
    <mergeCell ref="N321:O321"/>
    <mergeCell ref="P321:U321"/>
    <mergeCell ref="A322:B322"/>
    <mergeCell ref="C322:E322"/>
    <mergeCell ref="G322:H322"/>
    <mergeCell ref="J322:M322"/>
    <mergeCell ref="N322:O322"/>
    <mergeCell ref="P322:U322"/>
    <mergeCell ref="A323:B323"/>
    <mergeCell ref="C323:E323"/>
    <mergeCell ref="G323:H323"/>
    <mergeCell ref="J323:M323"/>
    <mergeCell ref="N323:O323"/>
    <mergeCell ref="P323:U323"/>
    <mergeCell ref="A324:B324"/>
    <mergeCell ref="C324:E324"/>
    <mergeCell ref="G324:H324"/>
    <mergeCell ref="J324:M324"/>
    <mergeCell ref="N324:O324"/>
    <mergeCell ref="P324:U324"/>
    <mergeCell ref="A325:B325"/>
    <mergeCell ref="C325:E325"/>
    <mergeCell ref="G325:H325"/>
    <mergeCell ref="J325:M325"/>
    <mergeCell ref="N325:O325"/>
    <mergeCell ref="P325:U325"/>
    <mergeCell ref="A326:B326"/>
    <mergeCell ref="C326:E326"/>
    <mergeCell ref="G326:H326"/>
    <mergeCell ref="J326:M326"/>
    <mergeCell ref="N326:O326"/>
    <mergeCell ref="P326:U326"/>
    <mergeCell ref="A327:B327"/>
    <mergeCell ref="C327:E327"/>
    <mergeCell ref="G327:H327"/>
    <mergeCell ref="J327:M327"/>
    <mergeCell ref="N327:O327"/>
    <mergeCell ref="P327:U327"/>
    <mergeCell ref="A328:B328"/>
    <mergeCell ref="C328:E328"/>
    <mergeCell ref="G328:H328"/>
    <mergeCell ref="J328:M328"/>
    <mergeCell ref="N328:O328"/>
    <mergeCell ref="P328:U328"/>
    <mergeCell ref="A329:B329"/>
    <mergeCell ref="C329:E329"/>
    <mergeCell ref="G329:H329"/>
    <mergeCell ref="J329:M329"/>
    <mergeCell ref="N329:O329"/>
    <mergeCell ref="P329:U329"/>
    <mergeCell ref="A330:B330"/>
    <mergeCell ref="C330:E330"/>
    <mergeCell ref="G330:H330"/>
    <mergeCell ref="J330:M330"/>
    <mergeCell ref="N330:O330"/>
    <mergeCell ref="P330:U330"/>
    <mergeCell ref="A331:B331"/>
    <mergeCell ref="C331:E331"/>
    <mergeCell ref="G331:H331"/>
    <mergeCell ref="J331:M331"/>
    <mergeCell ref="N331:O331"/>
    <mergeCell ref="P331:U331"/>
    <mergeCell ref="A332:B332"/>
    <mergeCell ref="C332:E332"/>
    <mergeCell ref="G332:H332"/>
    <mergeCell ref="J332:M332"/>
    <mergeCell ref="N332:O332"/>
    <mergeCell ref="P332:U332"/>
    <mergeCell ref="A333:B333"/>
    <mergeCell ref="C333:E333"/>
    <mergeCell ref="G333:H333"/>
    <mergeCell ref="J333:M333"/>
    <mergeCell ref="N333:O333"/>
    <mergeCell ref="P333:U333"/>
    <mergeCell ref="A334:B334"/>
    <mergeCell ref="C334:E334"/>
    <mergeCell ref="G334:H334"/>
    <mergeCell ref="J334:M334"/>
    <mergeCell ref="N334:O334"/>
    <mergeCell ref="P334:U334"/>
    <mergeCell ref="A335:B335"/>
    <mergeCell ref="C335:E335"/>
    <mergeCell ref="G335:H335"/>
    <mergeCell ref="J335:M335"/>
    <mergeCell ref="N335:O335"/>
    <mergeCell ref="P335:U335"/>
    <mergeCell ref="A336:B336"/>
    <mergeCell ref="C336:E336"/>
    <mergeCell ref="G336:H336"/>
    <mergeCell ref="J336:M336"/>
    <mergeCell ref="N336:O336"/>
    <mergeCell ref="P336:U336"/>
    <mergeCell ref="A337:B337"/>
    <mergeCell ref="C337:E337"/>
    <mergeCell ref="G337:H337"/>
    <mergeCell ref="J337:M337"/>
    <mergeCell ref="N337:O337"/>
    <mergeCell ref="P337:U337"/>
    <mergeCell ref="A338:B338"/>
    <mergeCell ref="C338:E338"/>
    <mergeCell ref="G338:H338"/>
    <mergeCell ref="J338:M338"/>
    <mergeCell ref="N338:O338"/>
    <mergeCell ref="P338:U338"/>
    <mergeCell ref="A339:B339"/>
    <mergeCell ref="C339:E339"/>
    <mergeCell ref="G339:H339"/>
    <mergeCell ref="J339:M339"/>
    <mergeCell ref="N339:O339"/>
    <mergeCell ref="P339:U339"/>
    <mergeCell ref="A340:B340"/>
    <mergeCell ref="C340:E340"/>
    <mergeCell ref="G340:H340"/>
    <mergeCell ref="J340:M340"/>
    <mergeCell ref="N340:O340"/>
    <mergeCell ref="P340:U340"/>
    <mergeCell ref="A341:B341"/>
    <mergeCell ref="C341:E341"/>
    <mergeCell ref="G341:H341"/>
    <mergeCell ref="J341:M341"/>
    <mergeCell ref="N341:O341"/>
    <mergeCell ref="P341:U341"/>
    <mergeCell ref="A342:B342"/>
    <mergeCell ref="C342:E342"/>
    <mergeCell ref="G342:H342"/>
    <mergeCell ref="J342:M342"/>
    <mergeCell ref="N342:O342"/>
    <mergeCell ref="P342:U342"/>
    <mergeCell ref="A343:B343"/>
    <mergeCell ref="C343:E343"/>
    <mergeCell ref="G343:H343"/>
    <mergeCell ref="J343:M343"/>
    <mergeCell ref="N343:O343"/>
    <mergeCell ref="P343:U343"/>
  </mergeCells>
  <pageMargins left="0.7" right="0.35" top="0.36" bottom="0.31" header="0.3" footer="0.3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68"/>
  <sheetViews>
    <sheetView zoomScale="110" zoomScaleNormal="110" workbookViewId="0">
      <selection activeCell="X4" sqref="X4"/>
    </sheetView>
  </sheetViews>
  <sheetFormatPr defaultRowHeight="15" x14ac:dyDescent="0.25"/>
  <cols>
    <col min="1" max="1" width="9" customWidth="1"/>
    <col min="2" max="2" width="9.140625" hidden="1" customWidth="1"/>
    <col min="5" max="5" width="10.7109375" customWidth="1"/>
    <col min="7" max="7" width="9.140625" customWidth="1"/>
    <col min="8" max="8" width="0.140625" customWidth="1"/>
    <col min="11" max="11" width="1.7109375" customWidth="1"/>
    <col min="12" max="13" width="9.140625" hidden="1" customWidth="1"/>
    <col min="15" max="15" width="1.28515625" customWidth="1"/>
    <col min="17" max="17" width="0.5703125" customWidth="1"/>
    <col min="18" max="20" width="9.140625" hidden="1" customWidth="1"/>
    <col min="21" max="21" width="1.570312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2" customHeight="1" x14ac:dyDescent="0.25">
      <c r="F2" s="3"/>
      <c r="K2" s="181" t="s">
        <v>1985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5.25" customHeight="1" x14ac:dyDescent="0.25">
      <c r="F3" s="3"/>
    </row>
    <row r="4" spans="1:21" s="1" customFormat="1" ht="16.5" customHeight="1" x14ac:dyDescent="0.25">
      <c r="F4" s="3"/>
      <c r="K4" s="336" t="s">
        <v>1986</v>
      </c>
      <c r="L4" s="336"/>
      <c r="M4" s="336"/>
      <c r="N4" s="336"/>
      <c r="O4" s="336"/>
      <c r="P4" s="336"/>
      <c r="R4" s="172" t="s">
        <v>1890</v>
      </c>
      <c r="S4" s="173"/>
    </row>
    <row r="5" spans="1:21" s="1" customFormat="1" ht="6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66" customHeight="1" x14ac:dyDescent="0.25">
      <c r="A184" s="165">
        <v>1</v>
      </c>
      <c r="B184" s="166"/>
      <c r="C184" s="163" t="s">
        <v>1987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68.25" customHeight="1" x14ac:dyDescent="0.25">
      <c r="A185" s="165" t="s">
        <v>53</v>
      </c>
      <c r="B185" s="166"/>
      <c r="C185" s="163" t="s">
        <v>1988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67.5" customHeight="1" x14ac:dyDescent="0.25">
      <c r="A186" s="165" t="s">
        <v>54</v>
      </c>
      <c r="B186" s="166"/>
      <c r="C186" s="163" t="s">
        <v>1989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hidden="1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hidden="1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hidden="1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18.75" hidden="1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hidden="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hidden="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hidden="1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hidden="1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4.75" hidden="1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hidden="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hidden="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hidden="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2.73</v>
      </c>
      <c r="K581" s="137"/>
      <c r="L581" s="137"/>
      <c r="M581" s="137"/>
      <c r="N581" s="137"/>
      <c r="O581" s="137"/>
      <c r="P581" s="100">
        <v>4.13</v>
      </c>
      <c r="Q581" s="101"/>
      <c r="R581" s="101"/>
      <c r="S581" s="101"/>
      <c r="T581" s="101"/>
      <c r="U581" s="101"/>
    </row>
    <row r="582" spans="1:21" s="1" customFormat="1" ht="21" hidden="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6.25" hidden="1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51" hidden="1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hidden="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hidden="1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hidden="1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hidden="1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hidden="1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hidden="1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hidden="1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hidden="1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hidden="1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hidden="1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25.5" hidden="1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hidden="1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hidden="1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hidden="1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hidden="1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hidden="1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hidden="1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hidden="1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hidden="1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hidden="1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hidden="1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hidden="1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hidden="1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hidden="1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hidden="1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hidden="1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hidden="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hidden="1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hidden="1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hidden="1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hidden="1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hidden="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hidden="1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hidden="1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hidden="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hidden="1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hidden="1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hidden="1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hidden="1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hidden="1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68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67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67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71" customFormat="1" ht="92.25" customHeight="1" x14ac:dyDescent="0.2">
      <c r="A1120" s="211" t="s">
        <v>137</v>
      </c>
      <c r="B1120" s="212"/>
      <c r="C1120" s="213" t="s">
        <v>1990</v>
      </c>
      <c r="D1120" s="214"/>
      <c r="E1120" s="214"/>
      <c r="F1120" s="69"/>
      <c r="G1120" s="215"/>
      <c r="H1120" s="215"/>
      <c r="I1120" s="70"/>
      <c r="J1120" s="215"/>
      <c r="K1120" s="215"/>
      <c r="L1120" s="215"/>
      <c r="M1120" s="215"/>
      <c r="N1120" s="215"/>
      <c r="O1120" s="215"/>
      <c r="P1120" s="216"/>
      <c r="Q1120" s="216"/>
      <c r="R1120" s="216"/>
      <c r="S1120" s="216"/>
      <c r="T1120" s="216"/>
      <c r="U1120" s="216"/>
    </row>
    <row r="1121" spans="1:21" s="74" customFormat="1" ht="95.25" customHeight="1" x14ac:dyDescent="0.25">
      <c r="A1121" s="217" t="s">
        <v>636</v>
      </c>
      <c r="B1121" s="218"/>
      <c r="C1121" s="219" t="s">
        <v>1443</v>
      </c>
      <c r="D1121" s="220"/>
      <c r="E1121" s="220"/>
      <c r="F1121" s="72" t="s">
        <v>1813</v>
      </c>
      <c r="G1121" s="190">
        <v>21.97</v>
      </c>
      <c r="H1121" s="191"/>
      <c r="I1121" s="73">
        <v>21.97</v>
      </c>
      <c r="J1121" s="190">
        <v>0.22</v>
      </c>
      <c r="K1121" s="191"/>
      <c r="L1121" s="191"/>
      <c r="M1121" s="191"/>
      <c r="N1121" s="191"/>
      <c r="O1121" s="191"/>
      <c r="P1121" s="221">
        <v>22.19</v>
      </c>
      <c r="Q1121" s="216"/>
      <c r="R1121" s="216"/>
      <c r="S1121" s="216"/>
      <c r="T1121" s="216"/>
      <c r="U1121" s="216"/>
    </row>
    <row r="1122" spans="1:21" s="74" customFormat="1" ht="30" customHeight="1" x14ac:dyDescent="0.25">
      <c r="A1122" s="217" t="s">
        <v>637</v>
      </c>
      <c r="B1122" s="218"/>
      <c r="C1122" s="219" t="s">
        <v>1444</v>
      </c>
      <c r="D1122" s="220"/>
      <c r="E1122" s="220"/>
      <c r="F1122" s="72" t="s">
        <v>1813</v>
      </c>
      <c r="G1122" s="190">
        <v>7.53</v>
      </c>
      <c r="H1122" s="191"/>
      <c r="I1122" s="73">
        <v>7.53</v>
      </c>
      <c r="J1122" s="191"/>
      <c r="K1122" s="191"/>
      <c r="L1122" s="191"/>
      <c r="M1122" s="191"/>
      <c r="N1122" s="191"/>
      <c r="O1122" s="191"/>
      <c r="P1122" s="221">
        <v>7.53</v>
      </c>
      <c r="Q1122" s="216"/>
      <c r="R1122" s="216"/>
      <c r="S1122" s="216"/>
      <c r="T1122" s="216"/>
      <c r="U1122" s="216"/>
    </row>
    <row r="1123" spans="1:21" s="74" customFormat="1" ht="39.75" customHeight="1" x14ac:dyDescent="0.25">
      <c r="A1123" s="217" t="s">
        <v>638</v>
      </c>
      <c r="B1123" s="218"/>
      <c r="C1123" s="219" t="s">
        <v>1445</v>
      </c>
      <c r="D1123" s="220"/>
      <c r="E1123" s="220"/>
      <c r="F1123" s="72" t="s">
        <v>1813</v>
      </c>
      <c r="G1123" s="190">
        <v>9.0299999999999994</v>
      </c>
      <c r="H1123" s="191"/>
      <c r="I1123" s="73">
        <v>9.0299999999999994</v>
      </c>
      <c r="J1123" s="191"/>
      <c r="K1123" s="191"/>
      <c r="L1123" s="191"/>
      <c r="M1123" s="191"/>
      <c r="N1123" s="191"/>
      <c r="O1123" s="191"/>
      <c r="P1123" s="221">
        <v>9.0299999999999994</v>
      </c>
      <c r="Q1123" s="216"/>
      <c r="R1123" s="216"/>
      <c r="S1123" s="216"/>
      <c r="T1123" s="216"/>
      <c r="U1123" s="216"/>
    </row>
    <row r="1124" spans="1:21" s="71" customFormat="1" ht="18.75" customHeight="1" x14ac:dyDescent="0.2">
      <c r="A1124" s="211"/>
      <c r="B1124" s="212"/>
      <c r="C1124" s="213" t="s">
        <v>1856</v>
      </c>
      <c r="D1124" s="214"/>
      <c r="E1124" s="214"/>
      <c r="F1124" s="69"/>
      <c r="G1124" s="235">
        <f>G1121+G1122+G1123</f>
        <v>38.53</v>
      </c>
      <c r="H1124" s="215"/>
      <c r="I1124" s="75">
        <f>I1121+I1122+I1123</f>
        <v>38.53</v>
      </c>
      <c r="J1124" s="235">
        <f>J1121+J1122+J1123</f>
        <v>0.22</v>
      </c>
      <c r="K1124" s="215"/>
      <c r="L1124" s="215"/>
      <c r="M1124" s="215"/>
      <c r="N1124" s="215"/>
      <c r="O1124" s="215"/>
      <c r="P1124" s="221">
        <f>P1121+P1122+P1123</f>
        <v>38.75</v>
      </c>
      <c r="Q1124" s="216"/>
      <c r="R1124" s="216"/>
      <c r="S1124" s="216"/>
      <c r="T1124" s="216"/>
      <c r="U1124" s="216"/>
    </row>
    <row r="1125" spans="1:21" s="71" customFormat="1" ht="93" customHeight="1" x14ac:dyDescent="0.2">
      <c r="A1125" s="211" t="s">
        <v>138</v>
      </c>
      <c r="B1125" s="212"/>
      <c r="C1125" s="213" t="s">
        <v>1446</v>
      </c>
      <c r="D1125" s="214"/>
      <c r="E1125" s="214"/>
      <c r="F1125" s="69"/>
      <c r="G1125" s="215"/>
      <c r="H1125" s="215"/>
      <c r="I1125" s="70"/>
      <c r="J1125" s="215"/>
      <c r="K1125" s="215"/>
      <c r="L1125" s="215"/>
      <c r="M1125" s="215"/>
      <c r="N1125" s="215"/>
      <c r="O1125" s="215"/>
      <c r="P1125" s="216"/>
      <c r="Q1125" s="216"/>
      <c r="R1125" s="216"/>
      <c r="S1125" s="216"/>
      <c r="T1125" s="216"/>
      <c r="U1125" s="216"/>
    </row>
    <row r="1126" spans="1:21" s="74" customFormat="1" ht="93" customHeight="1" x14ac:dyDescent="0.25">
      <c r="A1126" s="217" t="s">
        <v>639</v>
      </c>
      <c r="B1126" s="218"/>
      <c r="C1126" s="219" t="s">
        <v>1447</v>
      </c>
      <c r="D1126" s="220"/>
      <c r="E1126" s="220"/>
      <c r="F1126" s="72" t="s">
        <v>1813</v>
      </c>
      <c r="G1126" s="190">
        <v>29.48</v>
      </c>
      <c r="H1126" s="191"/>
      <c r="I1126" s="73">
        <v>29.48</v>
      </c>
      <c r="J1126" s="190">
        <v>1.27</v>
      </c>
      <c r="K1126" s="191"/>
      <c r="L1126" s="191"/>
      <c r="M1126" s="191"/>
      <c r="N1126" s="191"/>
      <c r="O1126" s="191"/>
      <c r="P1126" s="221">
        <v>30.75</v>
      </c>
      <c r="Q1126" s="216"/>
      <c r="R1126" s="216"/>
      <c r="S1126" s="216"/>
      <c r="T1126" s="216"/>
      <c r="U1126" s="216"/>
    </row>
    <row r="1127" spans="1:21" s="74" customFormat="1" ht="30.75" customHeight="1" x14ac:dyDescent="0.25">
      <c r="A1127" s="236" t="s">
        <v>640</v>
      </c>
      <c r="B1127" s="237"/>
      <c r="C1127" s="238" t="s">
        <v>1444</v>
      </c>
      <c r="D1127" s="239"/>
      <c r="E1127" s="240"/>
      <c r="F1127" s="72" t="s">
        <v>1813</v>
      </c>
      <c r="G1127" s="241">
        <v>7.53</v>
      </c>
      <c r="H1127" s="242"/>
      <c r="I1127" s="73">
        <v>7.53</v>
      </c>
      <c r="J1127" s="243"/>
      <c r="K1127" s="244"/>
      <c r="L1127" s="244"/>
      <c r="M1127" s="245"/>
      <c r="N1127" s="243"/>
      <c r="O1127" s="245"/>
      <c r="P1127" s="246">
        <v>7.53</v>
      </c>
      <c r="Q1127" s="247"/>
      <c r="R1127" s="247"/>
      <c r="S1127" s="247"/>
      <c r="T1127" s="247"/>
      <c r="U1127" s="248"/>
    </row>
    <row r="1128" spans="1:21" s="74" customFormat="1" ht="41.25" customHeight="1" x14ac:dyDescent="0.25">
      <c r="A1128" s="217" t="s">
        <v>1962</v>
      </c>
      <c r="B1128" s="218"/>
      <c r="C1128" s="219" t="s">
        <v>1445</v>
      </c>
      <c r="D1128" s="220"/>
      <c r="E1128" s="220"/>
      <c r="F1128" s="72" t="s">
        <v>1813</v>
      </c>
      <c r="G1128" s="190">
        <v>9.0299999999999994</v>
      </c>
      <c r="H1128" s="191"/>
      <c r="I1128" s="73">
        <v>9.0299999999999994</v>
      </c>
      <c r="J1128" s="191"/>
      <c r="K1128" s="191"/>
      <c r="L1128" s="191"/>
      <c r="M1128" s="191"/>
      <c r="N1128" s="191"/>
      <c r="O1128" s="191"/>
      <c r="P1128" s="221">
        <v>9.0299999999999994</v>
      </c>
      <c r="Q1128" s="216"/>
      <c r="R1128" s="216"/>
      <c r="S1128" s="216"/>
      <c r="T1128" s="216"/>
      <c r="U1128" s="216"/>
    </row>
    <row r="1129" spans="1:21" s="71" customFormat="1" ht="20.25" customHeight="1" x14ac:dyDescent="0.2">
      <c r="A1129" s="211"/>
      <c r="B1129" s="212"/>
      <c r="C1129" s="213" t="s">
        <v>1856</v>
      </c>
      <c r="D1129" s="214"/>
      <c r="E1129" s="214"/>
      <c r="F1129" s="69"/>
      <c r="G1129" s="235">
        <f>G1126+G1128+G1127</f>
        <v>46.04</v>
      </c>
      <c r="H1129" s="215"/>
      <c r="I1129" s="75">
        <f>I1126+I1128+I1127</f>
        <v>46.04</v>
      </c>
      <c r="J1129" s="235">
        <f>J1126+J1128+J1127</f>
        <v>1.27</v>
      </c>
      <c r="K1129" s="215"/>
      <c r="L1129" s="215"/>
      <c r="M1129" s="215"/>
      <c r="N1129" s="215"/>
      <c r="O1129" s="215"/>
      <c r="P1129" s="221">
        <f>P1126+P1128+P1127</f>
        <v>47.31</v>
      </c>
      <c r="Q1129" s="216"/>
      <c r="R1129" s="216"/>
      <c r="S1129" s="216"/>
      <c r="T1129" s="216"/>
      <c r="U1129" s="216"/>
    </row>
    <row r="1130" spans="1:21" s="71" customFormat="1" ht="93" customHeight="1" x14ac:dyDescent="0.2">
      <c r="A1130" s="211" t="s">
        <v>139</v>
      </c>
      <c r="B1130" s="212"/>
      <c r="C1130" s="213" t="s">
        <v>1991</v>
      </c>
      <c r="D1130" s="214"/>
      <c r="E1130" s="214"/>
      <c r="F1130" s="69"/>
      <c r="G1130" s="215"/>
      <c r="H1130" s="215"/>
      <c r="I1130" s="70"/>
      <c r="J1130" s="215"/>
      <c r="K1130" s="215"/>
      <c r="L1130" s="215"/>
      <c r="M1130" s="215"/>
      <c r="N1130" s="215"/>
      <c r="O1130" s="215"/>
      <c r="P1130" s="216"/>
      <c r="Q1130" s="216"/>
      <c r="R1130" s="216"/>
      <c r="S1130" s="216"/>
      <c r="T1130" s="216"/>
      <c r="U1130" s="216"/>
    </row>
    <row r="1131" spans="1:21" s="74" customFormat="1" ht="93.75" customHeight="1" x14ac:dyDescent="0.25">
      <c r="A1131" s="217" t="s">
        <v>641</v>
      </c>
      <c r="B1131" s="218"/>
      <c r="C1131" s="219" t="s">
        <v>1449</v>
      </c>
      <c r="D1131" s="220"/>
      <c r="E1131" s="220"/>
      <c r="F1131" s="72" t="s">
        <v>1813</v>
      </c>
      <c r="G1131" s="190">
        <v>17.579999999999998</v>
      </c>
      <c r="H1131" s="191"/>
      <c r="I1131" s="73">
        <v>17.579999999999998</v>
      </c>
      <c r="J1131" s="190">
        <v>0.22</v>
      </c>
      <c r="K1131" s="191"/>
      <c r="L1131" s="191"/>
      <c r="M1131" s="191"/>
      <c r="N1131" s="191"/>
      <c r="O1131" s="191"/>
      <c r="P1131" s="221">
        <v>17.8</v>
      </c>
      <c r="Q1131" s="216"/>
      <c r="R1131" s="216"/>
      <c r="S1131" s="216"/>
      <c r="T1131" s="216"/>
      <c r="U1131" s="216"/>
    </row>
    <row r="1132" spans="1:21" s="74" customFormat="1" ht="28.5" customHeight="1" x14ac:dyDescent="0.25">
      <c r="A1132" s="217" t="s">
        <v>642</v>
      </c>
      <c r="B1132" s="218"/>
      <c r="C1132" s="219" t="s">
        <v>1444</v>
      </c>
      <c r="D1132" s="220"/>
      <c r="E1132" s="220"/>
      <c r="F1132" s="72" t="s">
        <v>1813</v>
      </c>
      <c r="G1132" s="190">
        <v>7.53</v>
      </c>
      <c r="H1132" s="191"/>
      <c r="I1132" s="73">
        <v>7.53</v>
      </c>
      <c r="J1132" s="191"/>
      <c r="K1132" s="191"/>
      <c r="L1132" s="191"/>
      <c r="M1132" s="191"/>
      <c r="N1132" s="191"/>
      <c r="O1132" s="191"/>
      <c r="P1132" s="221">
        <v>7.53</v>
      </c>
      <c r="Q1132" s="216"/>
      <c r="R1132" s="216"/>
      <c r="S1132" s="216"/>
      <c r="T1132" s="216"/>
      <c r="U1132" s="216"/>
    </row>
    <row r="1133" spans="1:21" s="74" customFormat="1" ht="18" customHeight="1" x14ac:dyDescent="0.25">
      <c r="A1133" s="211"/>
      <c r="B1133" s="212"/>
      <c r="C1133" s="213" t="s">
        <v>1856</v>
      </c>
      <c r="D1133" s="214"/>
      <c r="E1133" s="214"/>
      <c r="F1133" s="69"/>
      <c r="G1133" s="235">
        <f>G1131+G1132</f>
        <v>25.11</v>
      </c>
      <c r="H1133" s="215"/>
      <c r="I1133" s="75">
        <f>I1131+I1132</f>
        <v>25.11</v>
      </c>
      <c r="J1133" s="235">
        <f>J1131+J1132</f>
        <v>0.22</v>
      </c>
      <c r="K1133" s="215"/>
      <c r="L1133" s="215"/>
      <c r="M1133" s="215"/>
      <c r="N1133" s="215"/>
      <c r="O1133" s="215"/>
      <c r="P1133" s="221">
        <f>P1131+P1132</f>
        <v>25.330000000000002</v>
      </c>
      <c r="Q1133" s="216"/>
      <c r="R1133" s="216"/>
      <c r="S1133" s="216"/>
      <c r="T1133" s="216"/>
      <c r="U1133" s="216"/>
    </row>
    <row r="1134" spans="1:21" s="71" customFormat="1" ht="89.25" customHeight="1" x14ac:dyDescent="0.2">
      <c r="A1134" s="211" t="s">
        <v>140</v>
      </c>
      <c r="B1134" s="212"/>
      <c r="C1134" s="213" t="s">
        <v>1450</v>
      </c>
      <c r="D1134" s="214"/>
      <c r="E1134" s="214"/>
      <c r="F1134" s="69"/>
      <c r="G1134" s="215"/>
      <c r="H1134" s="215"/>
      <c r="I1134" s="70"/>
      <c r="J1134" s="215"/>
      <c r="K1134" s="215"/>
      <c r="L1134" s="215"/>
      <c r="M1134" s="215"/>
      <c r="N1134" s="215"/>
      <c r="O1134" s="215"/>
      <c r="P1134" s="216"/>
      <c r="Q1134" s="216"/>
      <c r="R1134" s="216"/>
      <c r="S1134" s="216"/>
      <c r="T1134" s="216"/>
      <c r="U1134" s="216"/>
    </row>
    <row r="1135" spans="1:21" s="74" customFormat="1" ht="93.75" customHeight="1" x14ac:dyDescent="0.25">
      <c r="A1135" s="217" t="s">
        <v>644</v>
      </c>
      <c r="B1135" s="218"/>
      <c r="C1135" s="219" t="s">
        <v>1451</v>
      </c>
      <c r="D1135" s="220"/>
      <c r="E1135" s="220"/>
      <c r="F1135" s="72" t="s">
        <v>1813</v>
      </c>
      <c r="G1135" s="190">
        <v>23.58</v>
      </c>
      <c r="H1135" s="191"/>
      <c r="I1135" s="73">
        <v>23.58</v>
      </c>
      <c r="J1135" s="190">
        <v>1.27</v>
      </c>
      <c r="K1135" s="191"/>
      <c r="L1135" s="191"/>
      <c r="M1135" s="191"/>
      <c r="N1135" s="191"/>
      <c r="O1135" s="191"/>
      <c r="P1135" s="221">
        <v>24.85</v>
      </c>
      <c r="Q1135" s="216"/>
      <c r="R1135" s="216"/>
      <c r="S1135" s="216"/>
      <c r="T1135" s="216"/>
      <c r="U1135" s="216"/>
    </row>
    <row r="1136" spans="1:21" s="74" customFormat="1" ht="30" customHeight="1" x14ac:dyDescent="0.25">
      <c r="A1136" s="217" t="s">
        <v>645</v>
      </c>
      <c r="B1136" s="218"/>
      <c r="C1136" s="219" t="s">
        <v>1444</v>
      </c>
      <c r="D1136" s="220"/>
      <c r="E1136" s="220"/>
      <c r="F1136" s="72" t="s">
        <v>1813</v>
      </c>
      <c r="G1136" s="190">
        <v>7.53</v>
      </c>
      <c r="H1136" s="191"/>
      <c r="I1136" s="73">
        <v>7.53</v>
      </c>
      <c r="J1136" s="191"/>
      <c r="K1136" s="191"/>
      <c r="L1136" s="191"/>
      <c r="M1136" s="191"/>
      <c r="N1136" s="191"/>
      <c r="O1136" s="191"/>
      <c r="P1136" s="221">
        <v>7.53</v>
      </c>
      <c r="Q1136" s="216"/>
      <c r="R1136" s="216"/>
      <c r="S1136" s="216"/>
      <c r="T1136" s="216"/>
      <c r="U1136" s="216"/>
    </row>
    <row r="1137" spans="1:21" s="74" customFormat="1" ht="20.25" customHeight="1" x14ac:dyDescent="0.25">
      <c r="A1137" s="211"/>
      <c r="B1137" s="212"/>
      <c r="C1137" s="213" t="s">
        <v>1856</v>
      </c>
      <c r="D1137" s="214"/>
      <c r="E1137" s="214"/>
      <c r="F1137" s="69"/>
      <c r="G1137" s="235">
        <f>G1135+G1136</f>
        <v>31.11</v>
      </c>
      <c r="H1137" s="215"/>
      <c r="I1137" s="75">
        <f>I1135+I1136</f>
        <v>31.11</v>
      </c>
      <c r="J1137" s="235">
        <f>J1135+J1136</f>
        <v>1.27</v>
      </c>
      <c r="K1137" s="215"/>
      <c r="L1137" s="215"/>
      <c r="M1137" s="215"/>
      <c r="N1137" s="215"/>
      <c r="O1137" s="215"/>
      <c r="P1137" s="221">
        <f>P1135+P1136</f>
        <v>32.380000000000003</v>
      </c>
      <c r="Q1137" s="216"/>
      <c r="R1137" s="216"/>
      <c r="S1137" s="216"/>
      <c r="T1137" s="216"/>
      <c r="U1137" s="216"/>
    </row>
    <row r="1138" spans="1:21" s="71" customFormat="1" ht="93" customHeight="1" x14ac:dyDescent="0.2">
      <c r="A1138" s="211" t="s">
        <v>141</v>
      </c>
      <c r="B1138" s="212"/>
      <c r="C1138" s="213" t="s">
        <v>1992</v>
      </c>
      <c r="D1138" s="214"/>
      <c r="E1138" s="214"/>
      <c r="F1138" s="69"/>
      <c r="G1138" s="215"/>
      <c r="H1138" s="215"/>
      <c r="I1138" s="70"/>
      <c r="J1138" s="215"/>
      <c r="K1138" s="215"/>
      <c r="L1138" s="215"/>
      <c r="M1138" s="215"/>
      <c r="N1138" s="215"/>
      <c r="O1138" s="215"/>
      <c r="P1138" s="216"/>
      <c r="Q1138" s="216"/>
      <c r="R1138" s="216"/>
      <c r="S1138" s="216"/>
      <c r="T1138" s="216"/>
      <c r="U1138" s="216"/>
    </row>
    <row r="1139" spans="1:21" s="74" customFormat="1" ht="93.75" customHeight="1" x14ac:dyDescent="0.25">
      <c r="A1139" s="217" t="s">
        <v>647</v>
      </c>
      <c r="B1139" s="218"/>
      <c r="C1139" s="219" t="s">
        <v>1454</v>
      </c>
      <c r="D1139" s="220"/>
      <c r="E1139" s="220"/>
      <c r="F1139" s="72" t="s">
        <v>1813</v>
      </c>
      <c r="G1139" s="190">
        <v>21.97</v>
      </c>
      <c r="H1139" s="191"/>
      <c r="I1139" s="73">
        <v>21.97</v>
      </c>
      <c r="J1139" s="190">
        <v>0.22</v>
      </c>
      <c r="K1139" s="191"/>
      <c r="L1139" s="191"/>
      <c r="M1139" s="191"/>
      <c r="N1139" s="191"/>
      <c r="O1139" s="191"/>
      <c r="P1139" s="221">
        <v>22.19</v>
      </c>
      <c r="Q1139" s="216"/>
      <c r="R1139" s="216"/>
      <c r="S1139" s="216"/>
      <c r="T1139" s="216"/>
      <c r="U1139" s="216"/>
    </row>
    <row r="1140" spans="1:21" s="74" customFormat="1" ht="30.75" customHeight="1" x14ac:dyDescent="0.25">
      <c r="A1140" s="217" t="s">
        <v>648</v>
      </c>
      <c r="B1140" s="218"/>
      <c r="C1140" s="219" t="s">
        <v>1444</v>
      </c>
      <c r="D1140" s="220"/>
      <c r="E1140" s="220"/>
      <c r="F1140" s="72" t="s">
        <v>1813</v>
      </c>
      <c r="G1140" s="190">
        <v>7.53</v>
      </c>
      <c r="H1140" s="191"/>
      <c r="I1140" s="73">
        <v>7.53</v>
      </c>
      <c r="J1140" s="191"/>
      <c r="K1140" s="191"/>
      <c r="L1140" s="191"/>
      <c r="M1140" s="191"/>
      <c r="N1140" s="191"/>
      <c r="O1140" s="191"/>
      <c r="P1140" s="221">
        <v>7.53</v>
      </c>
      <c r="Q1140" s="216"/>
      <c r="R1140" s="216"/>
      <c r="S1140" s="216"/>
      <c r="T1140" s="216"/>
      <c r="U1140" s="216"/>
    </row>
    <row r="1141" spans="1:21" s="74" customFormat="1" ht="18" customHeight="1" x14ac:dyDescent="0.25">
      <c r="A1141" s="211"/>
      <c r="B1141" s="212"/>
      <c r="C1141" s="213" t="s">
        <v>1856</v>
      </c>
      <c r="D1141" s="214"/>
      <c r="E1141" s="214"/>
      <c r="F1141" s="69"/>
      <c r="G1141" s="235">
        <f>G1139+G1140</f>
        <v>29.5</v>
      </c>
      <c r="H1141" s="215"/>
      <c r="I1141" s="75">
        <f>I1139+I1140</f>
        <v>29.5</v>
      </c>
      <c r="J1141" s="235">
        <f>J1139+J1140</f>
        <v>0.22</v>
      </c>
      <c r="K1141" s="215"/>
      <c r="L1141" s="215"/>
      <c r="M1141" s="215"/>
      <c r="N1141" s="215"/>
      <c r="O1141" s="215"/>
      <c r="P1141" s="221">
        <f>P1139+P1140</f>
        <v>29.720000000000002</v>
      </c>
      <c r="Q1141" s="216"/>
      <c r="R1141" s="216"/>
      <c r="S1141" s="216"/>
      <c r="T1141" s="216"/>
      <c r="U1141" s="216"/>
    </row>
    <row r="1142" spans="1:21" s="71" customFormat="1" ht="92.25" customHeight="1" x14ac:dyDescent="0.2">
      <c r="A1142" s="211" t="s">
        <v>142</v>
      </c>
      <c r="B1142" s="212"/>
      <c r="C1142" s="213" t="s">
        <v>1455</v>
      </c>
      <c r="D1142" s="214"/>
      <c r="E1142" s="214"/>
      <c r="F1142" s="69"/>
      <c r="G1142" s="215"/>
      <c r="H1142" s="215"/>
      <c r="I1142" s="70"/>
      <c r="J1142" s="215"/>
      <c r="K1142" s="215"/>
      <c r="L1142" s="215"/>
      <c r="M1142" s="215"/>
      <c r="N1142" s="215"/>
      <c r="O1142" s="215"/>
      <c r="P1142" s="216"/>
      <c r="Q1142" s="216"/>
      <c r="R1142" s="216"/>
      <c r="S1142" s="216"/>
      <c r="T1142" s="216"/>
      <c r="U1142" s="216"/>
    </row>
    <row r="1143" spans="1:21" s="74" customFormat="1" ht="92.25" customHeight="1" x14ac:dyDescent="0.25">
      <c r="A1143" s="217" t="s">
        <v>650</v>
      </c>
      <c r="B1143" s="218"/>
      <c r="C1143" s="219" t="s">
        <v>1456</v>
      </c>
      <c r="D1143" s="220"/>
      <c r="E1143" s="220"/>
      <c r="F1143" s="72" t="s">
        <v>1813</v>
      </c>
      <c r="G1143" s="190">
        <v>29.48</v>
      </c>
      <c r="H1143" s="191"/>
      <c r="I1143" s="73">
        <v>29.48</v>
      </c>
      <c r="J1143" s="190">
        <v>1.27</v>
      </c>
      <c r="K1143" s="191"/>
      <c r="L1143" s="191"/>
      <c r="M1143" s="191"/>
      <c r="N1143" s="191"/>
      <c r="O1143" s="191"/>
      <c r="P1143" s="221">
        <v>30.75</v>
      </c>
      <c r="Q1143" s="216"/>
      <c r="R1143" s="216"/>
      <c r="S1143" s="216"/>
      <c r="T1143" s="216"/>
      <c r="U1143" s="216"/>
    </row>
    <row r="1144" spans="1:21" s="74" customFormat="1" ht="28.5" customHeight="1" x14ac:dyDescent="0.25">
      <c r="A1144" s="217" t="s">
        <v>651</v>
      </c>
      <c r="B1144" s="218"/>
      <c r="C1144" s="219" t="s">
        <v>1444</v>
      </c>
      <c r="D1144" s="220"/>
      <c r="E1144" s="220"/>
      <c r="F1144" s="72" t="s">
        <v>1813</v>
      </c>
      <c r="G1144" s="190">
        <v>7.53</v>
      </c>
      <c r="H1144" s="191"/>
      <c r="I1144" s="73">
        <v>7.53</v>
      </c>
      <c r="J1144" s="191"/>
      <c r="K1144" s="191"/>
      <c r="L1144" s="191"/>
      <c r="M1144" s="191"/>
      <c r="N1144" s="191"/>
      <c r="O1144" s="191"/>
      <c r="P1144" s="221">
        <v>7.53</v>
      </c>
      <c r="Q1144" s="216"/>
      <c r="R1144" s="216"/>
      <c r="S1144" s="216"/>
      <c r="T1144" s="216"/>
      <c r="U1144" s="216"/>
    </row>
    <row r="1145" spans="1:21" s="74" customFormat="1" ht="41.25" customHeight="1" x14ac:dyDescent="0.25">
      <c r="A1145" s="217" t="s">
        <v>1963</v>
      </c>
      <c r="B1145" s="218"/>
      <c r="C1145" s="219" t="s">
        <v>1445</v>
      </c>
      <c r="D1145" s="220"/>
      <c r="E1145" s="220"/>
      <c r="F1145" s="72" t="s">
        <v>1813</v>
      </c>
      <c r="G1145" s="190">
        <v>9.0299999999999994</v>
      </c>
      <c r="H1145" s="191"/>
      <c r="I1145" s="73">
        <v>9.0299999999999994</v>
      </c>
      <c r="J1145" s="191"/>
      <c r="K1145" s="191"/>
      <c r="L1145" s="191"/>
      <c r="M1145" s="191"/>
      <c r="N1145" s="191"/>
      <c r="O1145" s="191"/>
      <c r="P1145" s="221">
        <v>9.0299999999999994</v>
      </c>
      <c r="Q1145" s="216"/>
      <c r="R1145" s="216"/>
      <c r="S1145" s="216"/>
      <c r="T1145" s="216"/>
      <c r="U1145" s="216"/>
    </row>
    <row r="1146" spans="1:21" s="71" customFormat="1" ht="17.25" customHeight="1" x14ac:dyDescent="0.2">
      <c r="A1146" s="211"/>
      <c r="B1146" s="212"/>
      <c r="C1146" s="213" t="s">
        <v>1856</v>
      </c>
      <c r="D1146" s="214"/>
      <c r="E1146" s="214"/>
      <c r="F1146" s="69"/>
      <c r="G1146" s="235">
        <f>G1143+G1145+G1144</f>
        <v>46.04</v>
      </c>
      <c r="H1146" s="215"/>
      <c r="I1146" s="75">
        <f>I1143+I1145+I1144</f>
        <v>46.04</v>
      </c>
      <c r="J1146" s="235">
        <f>J1143+J1145+J1144</f>
        <v>1.27</v>
      </c>
      <c r="K1146" s="215"/>
      <c r="L1146" s="215"/>
      <c r="M1146" s="215"/>
      <c r="N1146" s="215"/>
      <c r="O1146" s="215"/>
      <c r="P1146" s="221">
        <f>P1143+P1145+P1144</f>
        <v>47.31</v>
      </c>
      <c r="Q1146" s="216"/>
      <c r="R1146" s="216"/>
      <c r="S1146" s="216"/>
      <c r="T1146" s="216"/>
      <c r="U1146" s="216"/>
    </row>
    <row r="1147" spans="1:21" s="71" customFormat="1" ht="92.25" customHeight="1" x14ac:dyDescent="0.2">
      <c r="A1147" s="211" t="s">
        <v>143</v>
      </c>
      <c r="B1147" s="212"/>
      <c r="C1147" s="213" t="s">
        <v>1993</v>
      </c>
      <c r="D1147" s="214"/>
      <c r="E1147" s="214"/>
      <c r="F1147" s="69"/>
      <c r="G1147" s="215"/>
      <c r="H1147" s="215"/>
      <c r="I1147" s="70"/>
      <c r="J1147" s="215"/>
      <c r="K1147" s="215"/>
      <c r="L1147" s="215"/>
      <c r="M1147" s="215"/>
      <c r="N1147" s="215"/>
      <c r="O1147" s="215"/>
      <c r="P1147" s="216"/>
      <c r="Q1147" s="216"/>
      <c r="R1147" s="216"/>
      <c r="S1147" s="216"/>
      <c r="T1147" s="216"/>
      <c r="U1147" s="216"/>
    </row>
    <row r="1148" spans="1:21" s="74" customFormat="1" ht="92.25" customHeight="1" x14ac:dyDescent="0.25">
      <c r="A1148" s="217" t="s">
        <v>652</v>
      </c>
      <c r="B1148" s="218"/>
      <c r="C1148" s="219" t="s">
        <v>1458</v>
      </c>
      <c r="D1148" s="220"/>
      <c r="E1148" s="220"/>
      <c r="F1148" s="72" t="s">
        <v>1813</v>
      </c>
      <c r="G1148" s="190">
        <v>26.36</v>
      </c>
      <c r="H1148" s="191"/>
      <c r="I1148" s="73">
        <v>26.36</v>
      </c>
      <c r="J1148" s="190">
        <v>0.22</v>
      </c>
      <c r="K1148" s="191"/>
      <c r="L1148" s="191"/>
      <c r="M1148" s="191"/>
      <c r="N1148" s="191"/>
      <c r="O1148" s="191"/>
      <c r="P1148" s="221">
        <v>26.58</v>
      </c>
      <c r="Q1148" s="216"/>
      <c r="R1148" s="216"/>
      <c r="S1148" s="216"/>
      <c r="T1148" s="216"/>
      <c r="U1148" s="216"/>
    </row>
    <row r="1149" spans="1:21" s="74" customFormat="1" ht="30.75" customHeight="1" x14ac:dyDescent="0.25">
      <c r="A1149" s="217" t="s">
        <v>653</v>
      </c>
      <c r="B1149" s="218"/>
      <c r="C1149" s="219" t="s">
        <v>1444</v>
      </c>
      <c r="D1149" s="220"/>
      <c r="E1149" s="220"/>
      <c r="F1149" s="72" t="s">
        <v>1813</v>
      </c>
      <c r="G1149" s="190">
        <v>7.53</v>
      </c>
      <c r="H1149" s="191"/>
      <c r="I1149" s="73">
        <v>7.53</v>
      </c>
      <c r="J1149" s="191"/>
      <c r="K1149" s="191"/>
      <c r="L1149" s="191"/>
      <c r="M1149" s="191"/>
      <c r="N1149" s="191"/>
      <c r="O1149" s="191"/>
      <c r="P1149" s="221">
        <v>7.53</v>
      </c>
      <c r="Q1149" s="216"/>
      <c r="R1149" s="216"/>
      <c r="S1149" s="216"/>
      <c r="T1149" s="216"/>
      <c r="U1149" s="216"/>
    </row>
    <row r="1150" spans="1:21" s="74" customFormat="1" ht="40.5" customHeight="1" x14ac:dyDescent="0.25">
      <c r="A1150" s="217" t="s">
        <v>654</v>
      </c>
      <c r="B1150" s="218"/>
      <c r="C1150" s="219" t="s">
        <v>1445</v>
      </c>
      <c r="D1150" s="220"/>
      <c r="E1150" s="220"/>
      <c r="F1150" s="72" t="s">
        <v>1813</v>
      </c>
      <c r="G1150" s="190">
        <v>9.0299999999999994</v>
      </c>
      <c r="H1150" s="191"/>
      <c r="I1150" s="73">
        <v>9.0299999999999994</v>
      </c>
      <c r="J1150" s="191"/>
      <c r="K1150" s="191"/>
      <c r="L1150" s="191"/>
      <c r="M1150" s="191"/>
      <c r="N1150" s="191"/>
      <c r="O1150" s="191"/>
      <c r="P1150" s="221">
        <v>9.0299999999999994</v>
      </c>
      <c r="Q1150" s="216"/>
      <c r="R1150" s="216"/>
      <c r="S1150" s="216"/>
      <c r="T1150" s="216"/>
      <c r="U1150" s="216"/>
    </row>
    <row r="1151" spans="1:21" s="74" customFormat="1" ht="93.75" customHeight="1" x14ac:dyDescent="0.25">
      <c r="A1151" s="76" t="s">
        <v>1964</v>
      </c>
      <c r="B1151" s="77"/>
      <c r="C1151" s="219" t="s">
        <v>1485</v>
      </c>
      <c r="D1151" s="220"/>
      <c r="E1151" s="220"/>
      <c r="F1151" s="72" t="s">
        <v>1813</v>
      </c>
      <c r="G1151" s="190">
        <v>9.0299999999999994</v>
      </c>
      <c r="H1151" s="191"/>
      <c r="I1151" s="73">
        <v>9.0299999999999994</v>
      </c>
      <c r="J1151" s="191"/>
      <c r="K1151" s="191"/>
      <c r="L1151" s="191"/>
      <c r="M1151" s="191"/>
      <c r="N1151" s="191"/>
      <c r="O1151" s="191"/>
      <c r="P1151" s="221">
        <v>9.0299999999999994</v>
      </c>
      <c r="Q1151" s="216"/>
      <c r="R1151" s="216"/>
      <c r="S1151" s="216"/>
      <c r="T1151" s="216"/>
      <c r="U1151" s="216"/>
    </row>
    <row r="1152" spans="1:21" s="71" customFormat="1" ht="18" customHeight="1" x14ac:dyDescent="0.2">
      <c r="A1152" s="211"/>
      <c r="B1152" s="212"/>
      <c r="C1152" s="213" t="s">
        <v>1856</v>
      </c>
      <c r="D1152" s="214"/>
      <c r="E1152" s="214"/>
      <c r="F1152" s="69"/>
      <c r="G1152" s="235">
        <f>G1148+G1149+G1150+G1151</f>
        <v>51.95</v>
      </c>
      <c r="H1152" s="215"/>
      <c r="I1152" s="75">
        <f>I1148+I1149+I1150+I1151</f>
        <v>51.95</v>
      </c>
      <c r="J1152" s="235">
        <f>J1148+J1149+J1150+J1151</f>
        <v>0.22</v>
      </c>
      <c r="K1152" s="215"/>
      <c r="L1152" s="215"/>
      <c r="M1152" s="215"/>
      <c r="N1152" s="215"/>
      <c r="O1152" s="215"/>
      <c r="P1152" s="221">
        <f>P1148+P1149+P1150+P1151</f>
        <v>52.17</v>
      </c>
      <c r="Q1152" s="216"/>
      <c r="R1152" s="216"/>
      <c r="S1152" s="216"/>
      <c r="T1152" s="216"/>
      <c r="U1152" s="216"/>
    </row>
    <row r="1153" spans="1:21" s="71" customFormat="1" ht="92.25" customHeight="1" x14ac:dyDescent="0.2">
      <c r="A1153" s="211" t="s">
        <v>655</v>
      </c>
      <c r="B1153" s="212"/>
      <c r="C1153" s="213" t="s">
        <v>1459</v>
      </c>
      <c r="D1153" s="214"/>
      <c r="E1153" s="214"/>
      <c r="F1153" s="69"/>
      <c r="G1153" s="215"/>
      <c r="H1153" s="215"/>
      <c r="I1153" s="70"/>
      <c r="J1153" s="215"/>
      <c r="K1153" s="215"/>
      <c r="L1153" s="215"/>
      <c r="M1153" s="215"/>
      <c r="N1153" s="215"/>
      <c r="O1153" s="215"/>
      <c r="P1153" s="216"/>
      <c r="Q1153" s="216"/>
      <c r="R1153" s="216"/>
      <c r="S1153" s="216"/>
      <c r="T1153" s="216"/>
      <c r="U1153" s="216"/>
    </row>
    <row r="1154" spans="1:21" s="74" customFormat="1" ht="91.5" customHeight="1" x14ac:dyDescent="0.25">
      <c r="A1154" s="217" t="s">
        <v>656</v>
      </c>
      <c r="B1154" s="218"/>
      <c r="C1154" s="219" t="s">
        <v>1460</v>
      </c>
      <c r="D1154" s="220"/>
      <c r="E1154" s="220"/>
      <c r="F1154" s="72" t="s">
        <v>1813</v>
      </c>
      <c r="G1154" s="190">
        <v>35.369999999999997</v>
      </c>
      <c r="H1154" s="191"/>
      <c r="I1154" s="73">
        <v>35.369999999999997</v>
      </c>
      <c r="J1154" s="190">
        <v>1.27</v>
      </c>
      <c r="K1154" s="191"/>
      <c r="L1154" s="191"/>
      <c r="M1154" s="191"/>
      <c r="N1154" s="191"/>
      <c r="O1154" s="191"/>
      <c r="P1154" s="221">
        <v>36.64</v>
      </c>
      <c r="Q1154" s="216"/>
      <c r="R1154" s="216"/>
      <c r="S1154" s="216"/>
      <c r="T1154" s="216"/>
      <c r="U1154" s="216"/>
    </row>
    <row r="1155" spans="1:21" s="74" customFormat="1" ht="30" customHeight="1" x14ac:dyDescent="0.25">
      <c r="A1155" s="217" t="s">
        <v>657</v>
      </c>
      <c r="B1155" s="218"/>
      <c r="C1155" s="219" t="s">
        <v>1444</v>
      </c>
      <c r="D1155" s="220"/>
      <c r="E1155" s="220"/>
      <c r="F1155" s="72" t="s">
        <v>1813</v>
      </c>
      <c r="G1155" s="190">
        <v>7.53</v>
      </c>
      <c r="H1155" s="191"/>
      <c r="I1155" s="73">
        <v>7.53</v>
      </c>
      <c r="J1155" s="191"/>
      <c r="K1155" s="191"/>
      <c r="L1155" s="191"/>
      <c r="M1155" s="191"/>
      <c r="N1155" s="191"/>
      <c r="O1155" s="191"/>
      <c r="P1155" s="221">
        <v>7.53</v>
      </c>
      <c r="Q1155" s="216"/>
      <c r="R1155" s="216"/>
      <c r="S1155" s="216"/>
      <c r="T1155" s="216"/>
      <c r="U1155" s="216"/>
    </row>
    <row r="1156" spans="1:21" s="74" customFormat="1" ht="39.75" customHeight="1" x14ac:dyDescent="0.25">
      <c r="A1156" s="217" t="s">
        <v>658</v>
      </c>
      <c r="B1156" s="218"/>
      <c r="C1156" s="219" t="s">
        <v>1445</v>
      </c>
      <c r="D1156" s="220"/>
      <c r="E1156" s="220"/>
      <c r="F1156" s="72" t="s">
        <v>1813</v>
      </c>
      <c r="G1156" s="190">
        <v>9.0299999999999994</v>
      </c>
      <c r="H1156" s="191"/>
      <c r="I1156" s="73">
        <v>9.0299999999999994</v>
      </c>
      <c r="J1156" s="191"/>
      <c r="K1156" s="191"/>
      <c r="L1156" s="191"/>
      <c r="M1156" s="191"/>
      <c r="N1156" s="191"/>
      <c r="O1156" s="191"/>
      <c r="P1156" s="221">
        <v>9.0299999999999994</v>
      </c>
      <c r="Q1156" s="216"/>
      <c r="R1156" s="216"/>
      <c r="S1156" s="216"/>
      <c r="T1156" s="216"/>
      <c r="U1156" s="216"/>
    </row>
    <row r="1157" spans="1:21" s="74" customFormat="1" ht="93.75" customHeight="1" x14ac:dyDescent="0.25">
      <c r="A1157" s="76" t="s">
        <v>1965</v>
      </c>
      <c r="B1157" s="77"/>
      <c r="C1157" s="219" t="s">
        <v>1485</v>
      </c>
      <c r="D1157" s="220"/>
      <c r="E1157" s="220"/>
      <c r="F1157" s="72" t="s">
        <v>1813</v>
      </c>
      <c r="G1157" s="190">
        <v>9.0299999999999994</v>
      </c>
      <c r="H1157" s="191"/>
      <c r="I1157" s="73">
        <v>9.0299999999999994</v>
      </c>
      <c r="J1157" s="191"/>
      <c r="K1157" s="191"/>
      <c r="L1157" s="191"/>
      <c r="M1157" s="191"/>
      <c r="N1157" s="191"/>
      <c r="O1157" s="191"/>
      <c r="P1157" s="221">
        <v>9.0299999999999994</v>
      </c>
      <c r="Q1157" s="216"/>
      <c r="R1157" s="216"/>
      <c r="S1157" s="216"/>
      <c r="T1157" s="216"/>
      <c r="U1157" s="216"/>
    </row>
    <row r="1158" spans="1:21" s="71" customFormat="1" ht="15.75" customHeight="1" x14ac:dyDescent="0.2">
      <c r="A1158" s="211"/>
      <c r="B1158" s="212"/>
      <c r="C1158" s="213" t="s">
        <v>1856</v>
      </c>
      <c r="D1158" s="214"/>
      <c r="E1158" s="214"/>
      <c r="F1158" s="69"/>
      <c r="G1158" s="235">
        <f>G1154+G1155+G1156+G1157</f>
        <v>60.96</v>
      </c>
      <c r="H1158" s="215"/>
      <c r="I1158" s="75">
        <f>I1154+I1155+I1156+I1157</f>
        <v>60.96</v>
      </c>
      <c r="J1158" s="235">
        <f>J1154+J1155+J1156+J1157</f>
        <v>1.27</v>
      </c>
      <c r="K1158" s="215"/>
      <c r="L1158" s="215"/>
      <c r="M1158" s="215"/>
      <c r="N1158" s="215"/>
      <c r="O1158" s="215"/>
      <c r="P1158" s="221">
        <f>P1154+P1155+P1156+P1157</f>
        <v>62.230000000000004</v>
      </c>
      <c r="Q1158" s="216"/>
      <c r="R1158" s="216"/>
      <c r="S1158" s="216"/>
      <c r="T1158" s="216"/>
      <c r="U1158" s="216"/>
    </row>
    <row r="1159" spans="1:21" s="71" customFormat="1" ht="91.5" customHeight="1" x14ac:dyDescent="0.2">
      <c r="A1159" s="211" t="s">
        <v>659</v>
      </c>
      <c r="B1159" s="212"/>
      <c r="C1159" s="213" t="s">
        <v>1994</v>
      </c>
      <c r="D1159" s="214"/>
      <c r="E1159" s="214"/>
      <c r="F1159" s="69"/>
      <c r="G1159" s="215"/>
      <c r="H1159" s="215"/>
      <c r="I1159" s="70"/>
      <c r="J1159" s="215"/>
      <c r="K1159" s="215"/>
      <c r="L1159" s="215"/>
      <c r="M1159" s="215"/>
      <c r="N1159" s="215"/>
      <c r="O1159" s="215"/>
      <c r="P1159" s="216"/>
      <c r="Q1159" s="216"/>
      <c r="R1159" s="216"/>
      <c r="S1159" s="216"/>
      <c r="T1159" s="216"/>
      <c r="U1159" s="216"/>
    </row>
    <row r="1160" spans="1:21" s="74" customFormat="1" ht="106.5" customHeight="1" x14ac:dyDescent="0.25">
      <c r="A1160" s="217" t="s">
        <v>660</v>
      </c>
      <c r="B1160" s="218"/>
      <c r="C1160" s="219" t="s">
        <v>1462</v>
      </c>
      <c r="D1160" s="220"/>
      <c r="E1160" s="220"/>
      <c r="F1160" s="72" t="s">
        <v>1813</v>
      </c>
      <c r="G1160" s="190">
        <v>26.36</v>
      </c>
      <c r="H1160" s="191"/>
      <c r="I1160" s="73">
        <v>26.36</v>
      </c>
      <c r="J1160" s="190">
        <v>0.22</v>
      </c>
      <c r="K1160" s="191"/>
      <c r="L1160" s="191"/>
      <c r="M1160" s="191"/>
      <c r="N1160" s="191"/>
      <c r="O1160" s="191"/>
      <c r="P1160" s="221">
        <v>26.58</v>
      </c>
      <c r="Q1160" s="216"/>
      <c r="R1160" s="216"/>
      <c r="S1160" s="216"/>
      <c r="T1160" s="216"/>
      <c r="U1160" s="216"/>
    </row>
    <row r="1161" spans="1:21" s="74" customFormat="1" ht="30.75" customHeight="1" x14ac:dyDescent="0.25">
      <c r="A1161" s="217" t="s">
        <v>661</v>
      </c>
      <c r="B1161" s="218"/>
      <c r="C1161" s="219" t="s">
        <v>1444</v>
      </c>
      <c r="D1161" s="220"/>
      <c r="E1161" s="220"/>
      <c r="F1161" s="72" t="s">
        <v>1813</v>
      </c>
      <c r="G1161" s="190">
        <v>7.53</v>
      </c>
      <c r="H1161" s="191"/>
      <c r="I1161" s="73">
        <v>7.53</v>
      </c>
      <c r="J1161" s="191"/>
      <c r="K1161" s="191"/>
      <c r="L1161" s="191"/>
      <c r="M1161" s="191"/>
      <c r="N1161" s="191"/>
      <c r="O1161" s="191"/>
      <c r="P1161" s="221">
        <v>7.53</v>
      </c>
      <c r="Q1161" s="216"/>
      <c r="R1161" s="216"/>
      <c r="S1161" s="216"/>
      <c r="T1161" s="216"/>
      <c r="U1161" s="216"/>
    </row>
    <row r="1162" spans="1:21" s="74" customFormat="1" ht="40.5" customHeight="1" x14ac:dyDescent="0.25">
      <c r="A1162" s="217" t="s">
        <v>662</v>
      </c>
      <c r="B1162" s="218"/>
      <c r="C1162" s="219" t="s">
        <v>1445</v>
      </c>
      <c r="D1162" s="220"/>
      <c r="E1162" s="220"/>
      <c r="F1162" s="72" t="s">
        <v>1813</v>
      </c>
      <c r="G1162" s="190">
        <v>9.0299999999999994</v>
      </c>
      <c r="H1162" s="191"/>
      <c r="I1162" s="73">
        <v>9.0299999999999994</v>
      </c>
      <c r="J1162" s="191"/>
      <c r="K1162" s="191"/>
      <c r="L1162" s="191"/>
      <c r="M1162" s="191"/>
      <c r="N1162" s="191"/>
      <c r="O1162" s="191"/>
      <c r="P1162" s="221">
        <v>9.0299999999999994</v>
      </c>
      <c r="Q1162" s="216"/>
      <c r="R1162" s="216"/>
      <c r="S1162" s="216"/>
      <c r="T1162" s="216"/>
      <c r="U1162" s="216"/>
    </row>
    <row r="1163" spans="1:21" s="74" customFormat="1" ht="91.5" customHeight="1" x14ac:dyDescent="0.25">
      <c r="A1163" s="76" t="s">
        <v>1966</v>
      </c>
      <c r="B1163" s="77"/>
      <c r="C1163" s="219" t="s">
        <v>1485</v>
      </c>
      <c r="D1163" s="220"/>
      <c r="E1163" s="220"/>
      <c r="F1163" s="72" t="s">
        <v>1813</v>
      </c>
      <c r="G1163" s="190">
        <v>9.0299999999999994</v>
      </c>
      <c r="H1163" s="191"/>
      <c r="I1163" s="73">
        <v>9.0299999999999994</v>
      </c>
      <c r="J1163" s="191"/>
      <c r="K1163" s="191"/>
      <c r="L1163" s="191"/>
      <c r="M1163" s="191"/>
      <c r="N1163" s="191"/>
      <c r="O1163" s="191"/>
      <c r="P1163" s="221">
        <v>9.0299999999999994</v>
      </c>
      <c r="Q1163" s="216"/>
      <c r="R1163" s="216"/>
      <c r="S1163" s="216"/>
      <c r="T1163" s="216"/>
      <c r="U1163" s="216"/>
    </row>
    <row r="1164" spans="1:21" s="71" customFormat="1" ht="15.75" customHeight="1" x14ac:dyDescent="0.2">
      <c r="A1164" s="211"/>
      <c r="B1164" s="212"/>
      <c r="C1164" s="213" t="s">
        <v>1856</v>
      </c>
      <c r="D1164" s="214"/>
      <c r="E1164" s="214"/>
      <c r="F1164" s="69"/>
      <c r="G1164" s="235">
        <f>G1160+G1161+G1162+G1163</f>
        <v>51.95</v>
      </c>
      <c r="H1164" s="215"/>
      <c r="I1164" s="75">
        <f>I1160+I1161+I1162+I1163</f>
        <v>51.95</v>
      </c>
      <c r="J1164" s="235">
        <f>J1160+J1161+J1162+J1163</f>
        <v>0.22</v>
      </c>
      <c r="K1164" s="215"/>
      <c r="L1164" s="215"/>
      <c r="M1164" s="215"/>
      <c r="N1164" s="215"/>
      <c r="O1164" s="215"/>
      <c r="P1164" s="221">
        <f>P1160+P1161+P1162+P1163</f>
        <v>52.17</v>
      </c>
      <c r="Q1164" s="216"/>
      <c r="R1164" s="216"/>
      <c r="S1164" s="216"/>
      <c r="T1164" s="216"/>
      <c r="U1164" s="216"/>
    </row>
    <row r="1165" spans="1:21" s="71" customFormat="1" ht="93" customHeight="1" x14ac:dyDescent="0.2">
      <c r="A1165" s="211" t="s">
        <v>663</v>
      </c>
      <c r="B1165" s="212"/>
      <c r="C1165" s="213" t="s">
        <v>1995</v>
      </c>
      <c r="D1165" s="214"/>
      <c r="E1165" s="214"/>
      <c r="F1165" s="69"/>
      <c r="G1165" s="215"/>
      <c r="H1165" s="215"/>
      <c r="I1165" s="70"/>
      <c r="J1165" s="215"/>
      <c r="K1165" s="215"/>
      <c r="L1165" s="215"/>
      <c r="M1165" s="215"/>
      <c r="N1165" s="215"/>
      <c r="O1165" s="215"/>
      <c r="P1165" s="216"/>
      <c r="Q1165" s="216"/>
      <c r="R1165" s="216"/>
      <c r="S1165" s="216"/>
      <c r="T1165" s="216"/>
      <c r="U1165" s="216"/>
    </row>
    <row r="1166" spans="1:21" s="74" customFormat="1" ht="93" customHeight="1" x14ac:dyDescent="0.25">
      <c r="A1166" s="217" t="s">
        <v>664</v>
      </c>
      <c r="B1166" s="218"/>
      <c r="C1166" s="219" t="s">
        <v>1464</v>
      </c>
      <c r="D1166" s="220"/>
      <c r="E1166" s="220"/>
      <c r="F1166" s="72" t="s">
        <v>1813</v>
      </c>
      <c r="G1166" s="190">
        <v>35.369999999999997</v>
      </c>
      <c r="H1166" s="191"/>
      <c r="I1166" s="73">
        <v>35.369999999999997</v>
      </c>
      <c r="J1166" s="190">
        <v>1.27</v>
      </c>
      <c r="K1166" s="191"/>
      <c r="L1166" s="191"/>
      <c r="M1166" s="191"/>
      <c r="N1166" s="191"/>
      <c r="O1166" s="191"/>
      <c r="P1166" s="221">
        <v>36.64</v>
      </c>
      <c r="Q1166" s="216"/>
      <c r="R1166" s="216"/>
      <c r="S1166" s="216"/>
      <c r="T1166" s="216"/>
      <c r="U1166" s="216"/>
    </row>
    <row r="1167" spans="1:21" s="74" customFormat="1" ht="31.5" customHeight="1" x14ac:dyDescent="0.25">
      <c r="A1167" s="217" t="s">
        <v>665</v>
      </c>
      <c r="B1167" s="218"/>
      <c r="C1167" s="219" t="s">
        <v>1444</v>
      </c>
      <c r="D1167" s="220"/>
      <c r="E1167" s="220"/>
      <c r="F1167" s="72" t="s">
        <v>1813</v>
      </c>
      <c r="G1167" s="190">
        <v>7.53</v>
      </c>
      <c r="H1167" s="191"/>
      <c r="I1167" s="73">
        <v>7.53</v>
      </c>
      <c r="J1167" s="191"/>
      <c r="K1167" s="191"/>
      <c r="L1167" s="191"/>
      <c r="M1167" s="191"/>
      <c r="N1167" s="191"/>
      <c r="O1167" s="191"/>
      <c r="P1167" s="221">
        <v>7.53</v>
      </c>
      <c r="Q1167" s="216"/>
      <c r="R1167" s="216"/>
      <c r="S1167" s="216"/>
      <c r="T1167" s="216"/>
      <c r="U1167" s="216"/>
    </row>
    <row r="1168" spans="1:21" s="74" customFormat="1" ht="41.25" customHeight="1" x14ac:dyDescent="0.25">
      <c r="A1168" s="217" t="s">
        <v>666</v>
      </c>
      <c r="B1168" s="218"/>
      <c r="C1168" s="219" t="s">
        <v>1445</v>
      </c>
      <c r="D1168" s="220"/>
      <c r="E1168" s="220"/>
      <c r="F1168" s="72" t="s">
        <v>1813</v>
      </c>
      <c r="G1168" s="190">
        <v>9.0299999999999994</v>
      </c>
      <c r="H1168" s="191"/>
      <c r="I1168" s="73">
        <v>9.0299999999999994</v>
      </c>
      <c r="J1168" s="191"/>
      <c r="K1168" s="191"/>
      <c r="L1168" s="191"/>
      <c r="M1168" s="191"/>
      <c r="N1168" s="191"/>
      <c r="O1168" s="191"/>
      <c r="P1168" s="221">
        <v>9.0299999999999994</v>
      </c>
      <c r="Q1168" s="216"/>
      <c r="R1168" s="216"/>
      <c r="S1168" s="216"/>
      <c r="T1168" s="216"/>
      <c r="U1168" s="216"/>
    </row>
    <row r="1169" spans="1:21" s="74" customFormat="1" ht="93" customHeight="1" x14ac:dyDescent="0.25">
      <c r="A1169" s="76" t="s">
        <v>1967</v>
      </c>
      <c r="B1169" s="77"/>
      <c r="C1169" s="219" t="s">
        <v>1485</v>
      </c>
      <c r="D1169" s="220"/>
      <c r="E1169" s="220"/>
      <c r="F1169" s="72" t="s">
        <v>1813</v>
      </c>
      <c r="G1169" s="190">
        <v>9.0299999999999994</v>
      </c>
      <c r="H1169" s="191"/>
      <c r="I1169" s="73">
        <v>9.0299999999999994</v>
      </c>
      <c r="J1169" s="191"/>
      <c r="K1169" s="191"/>
      <c r="L1169" s="191"/>
      <c r="M1169" s="191"/>
      <c r="N1169" s="191"/>
      <c r="O1169" s="191"/>
      <c r="P1169" s="221">
        <v>9.0299999999999994</v>
      </c>
      <c r="Q1169" s="216"/>
      <c r="R1169" s="216"/>
      <c r="S1169" s="216"/>
      <c r="T1169" s="216"/>
      <c r="U1169" s="216"/>
    </row>
    <row r="1170" spans="1:21" s="71" customFormat="1" ht="19.5" customHeight="1" x14ac:dyDescent="0.2">
      <c r="A1170" s="211"/>
      <c r="B1170" s="212"/>
      <c r="C1170" s="213" t="s">
        <v>1856</v>
      </c>
      <c r="D1170" s="214"/>
      <c r="E1170" s="214"/>
      <c r="F1170" s="69"/>
      <c r="G1170" s="235">
        <f>G1166+G1167+G1168+G1169</f>
        <v>60.96</v>
      </c>
      <c r="H1170" s="215"/>
      <c r="I1170" s="75">
        <f>I1166+I1167+I1168+I1169</f>
        <v>60.96</v>
      </c>
      <c r="J1170" s="235">
        <f>J1166+J1167+J1168+J1169</f>
        <v>1.27</v>
      </c>
      <c r="K1170" s="215"/>
      <c r="L1170" s="215"/>
      <c r="M1170" s="215"/>
      <c r="N1170" s="215"/>
      <c r="O1170" s="215"/>
      <c r="P1170" s="221">
        <f>P1168+P1167+P1166+P1169</f>
        <v>62.230000000000004</v>
      </c>
      <c r="Q1170" s="216"/>
      <c r="R1170" s="216"/>
      <c r="S1170" s="216"/>
      <c r="T1170" s="216"/>
      <c r="U1170" s="216"/>
    </row>
    <row r="1171" spans="1:21" s="71" customFormat="1" ht="93" customHeight="1" x14ac:dyDescent="0.2">
      <c r="A1171" s="211" t="s">
        <v>667</v>
      </c>
      <c r="B1171" s="212"/>
      <c r="C1171" s="213" t="s">
        <v>1996</v>
      </c>
      <c r="D1171" s="214"/>
      <c r="E1171" s="214"/>
      <c r="F1171" s="69"/>
      <c r="G1171" s="215"/>
      <c r="H1171" s="215"/>
      <c r="I1171" s="70"/>
      <c r="J1171" s="215"/>
      <c r="K1171" s="215"/>
      <c r="L1171" s="215"/>
      <c r="M1171" s="215"/>
      <c r="N1171" s="215"/>
      <c r="O1171" s="215"/>
      <c r="P1171" s="216"/>
      <c r="Q1171" s="216"/>
      <c r="R1171" s="216"/>
      <c r="S1171" s="216"/>
      <c r="T1171" s="216"/>
      <c r="U1171" s="216"/>
    </row>
    <row r="1172" spans="1:21" s="74" customFormat="1" ht="90.75" customHeight="1" x14ac:dyDescent="0.25">
      <c r="A1172" s="217" t="s">
        <v>668</v>
      </c>
      <c r="B1172" s="218"/>
      <c r="C1172" s="219" t="s">
        <v>1466</v>
      </c>
      <c r="D1172" s="220"/>
      <c r="E1172" s="220"/>
      <c r="F1172" s="72" t="s">
        <v>1813</v>
      </c>
      <c r="G1172" s="190">
        <v>21.97</v>
      </c>
      <c r="H1172" s="191"/>
      <c r="I1172" s="73">
        <v>21.97</v>
      </c>
      <c r="J1172" s="190">
        <v>0.22</v>
      </c>
      <c r="K1172" s="191"/>
      <c r="L1172" s="191"/>
      <c r="M1172" s="191"/>
      <c r="N1172" s="191"/>
      <c r="O1172" s="191"/>
      <c r="P1172" s="221">
        <v>22.19</v>
      </c>
      <c r="Q1172" s="216"/>
      <c r="R1172" s="216"/>
      <c r="S1172" s="216"/>
      <c r="T1172" s="216"/>
      <c r="U1172" s="216"/>
    </row>
    <row r="1173" spans="1:21" s="74" customFormat="1" ht="32.25" customHeight="1" x14ac:dyDescent="0.25">
      <c r="A1173" s="217" t="s">
        <v>669</v>
      </c>
      <c r="B1173" s="218"/>
      <c r="C1173" s="219" t="s">
        <v>1444</v>
      </c>
      <c r="D1173" s="220"/>
      <c r="E1173" s="220"/>
      <c r="F1173" s="72" t="s">
        <v>1813</v>
      </c>
      <c r="G1173" s="190">
        <v>7.53</v>
      </c>
      <c r="H1173" s="191"/>
      <c r="I1173" s="73">
        <v>7.53</v>
      </c>
      <c r="J1173" s="191"/>
      <c r="K1173" s="191"/>
      <c r="L1173" s="191"/>
      <c r="M1173" s="191"/>
      <c r="N1173" s="191"/>
      <c r="O1173" s="191"/>
      <c r="P1173" s="221">
        <v>7.53</v>
      </c>
      <c r="Q1173" s="216"/>
      <c r="R1173" s="216"/>
      <c r="S1173" s="216"/>
      <c r="T1173" s="216"/>
      <c r="U1173" s="216"/>
    </row>
    <row r="1174" spans="1:21" s="74" customFormat="1" ht="40.5" customHeight="1" x14ac:dyDescent="0.25">
      <c r="A1174" s="217" t="s">
        <v>670</v>
      </c>
      <c r="B1174" s="218"/>
      <c r="C1174" s="219" t="s">
        <v>1445</v>
      </c>
      <c r="D1174" s="220"/>
      <c r="E1174" s="220"/>
      <c r="F1174" s="72" t="s">
        <v>1813</v>
      </c>
      <c r="G1174" s="190">
        <v>9.0299999999999994</v>
      </c>
      <c r="H1174" s="191"/>
      <c r="I1174" s="73">
        <v>9.0299999999999994</v>
      </c>
      <c r="J1174" s="191"/>
      <c r="K1174" s="191"/>
      <c r="L1174" s="191"/>
      <c r="M1174" s="191"/>
      <c r="N1174" s="191"/>
      <c r="O1174" s="191"/>
      <c r="P1174" s="221">
        <v>9.0299999999999994</v>
      </c>
      <c r="Q1174" s="216"/>
      <c r="R1174" s="216"/>
      <c r="S1174" s="216"/>
      <c r="T1174" s="216"/>
      <c r="U1174" s="216"/>
    </row>
    <row r="1175" spans="1:21" s="74" customFormat="1" ht="94.5" customHeight="1" x14ac:dyDescent="0.25">
      <c r="A1175" s="76" t="s">
        <v>1968</v>
      </c>
      <c r="B1175" s="77"/>
      <c r="C1175" s="219" t="s">
        <v>1485</v>
      </c>
      <c r="D1175" s="220"/>
      <c r="E1175" s="220"/>
      <c r="F1175" s="72" t="s">
        <v>1813</v>
      </c>
      <c r="G1175" s="190">
        <v>9.0299999999999994</v>
      </c>
      <c r="H1175" s="191"/>
      <c r="I1175" s="73">
        <v>9.0299999999999994</v>
      </c>
      <c r="J1175" s="191"/>
      <c r="K1175" s="191"/>
      <c r="L1175" s="191"/>
      <c r="M1175" s="191"/>
      <c r="N1175" s="191"/>
      <c r="O1175" s="191"/>
      <c r="P1175" s="221">
        <v>9.0299999999999994</v>
      </c>
      <c r="Q1175" s="216"/>
      <c r="R1175" s="216"/>
      <c r="S1175" s="216"/>
      <c r="T1175" s="216"/>
      <c r="U1175" s="216"/>
    </row>
    <row r="1176" spans="1:21" s="71" customFormat="1" ht="17.25" customHeight="1" x14ac:dyDescent="0.2">
      <c r="A1176" s="211"/>
      <c r="B1176" s="212"/>
      <c r="C1176" s="213" t="s">
        <v>1856</v>
      </c>
      <c r="D1176" s="214"/>
      <c r="E1176" s="214"/>
      <c r="F1176" s="69"/>
      <c r="G1176" s="235">
        <f>G1172+G1173+G1174+G1175</f>
        <v>47.56</v>
      </c>
      <c r="H1176" s="215"/>
      <c r="I1176" s="75">
        <f>I1172+I1173+I1174+I1175</f>
        <v>47.56</v>
      </c>
      <c r="J1176" s="235">
        <f>J1172+J1173+J1174+J1175</f>
        <v>0.22</v>
      </c>
      <c r="K1176" s="215"/>
      <c r="L1176" s="215"/>
      <c r="M1176" s="215"/>
      <c r="N1176" s="215"/>
      <c r="O1176" s="215"/>
      <c r="P1176" s="221">
        <f>P1172+P1173+P1174+P1175</f>
        <v>47.78</v>
      </c>
      <c r="Q1176" s="216"/>
      <c r="R1176" s="216"/>
      <c r="S1176" s="216"/>
      <c r="T1176" s="216"/>
      <c r="U1176" s="216"/>
    </row>
    <row r="1177" spans="1:21" s="71" customFormat="1" ht="93" customHeight="1" x14ac:dyDescent="0.2">
      <c r="A1177" s="211" t="s">
        <v>671</v>
      </c>
      <c r="B1177" s="212"/>
      <c r="C1177" s="213" t="s">
        <v>1997</v>
      </c>
      <c r="D1177" s="214"/>
      <c r="E1177" s="214"/>
      <c r="F1177" s="69"/>
      <c r="G1177" s="215"/>
      <c r="H1177" s="215"/>
      <c r="I1177" s="70"/>
      <c r="J1177" s="215"/>
      <c r="K1177" s="215"/>
      <c r="L1177" s="215"/>
      <c r="M1177" s="215"/>
      <c r="N1177" s="215"/>
      <c r="O1177" s="215"/>
      <c r="P1177" s="216"/>
      <c r="Q1177" s="216"/>
      <c r="R1177" s="216"/>
      <c r="S1177" s="216"/>
      <c r="T1177" s="216"/>
      <c r="U1177" s="216"/>
    </row>
    <row r="1178" spans="1:21" s="74" customFormat="1" ht="93" customHeight="1" x14ac:dyDescent="0.25">
      <c r="A1178" s="217" t="s">
        <v>672</v>
      </c>
      <c r="B1178" s="218"/>
      <c r="C1178" s="219" t="s">
        <v>1468</v>
      </c>
      <c r="D1178" s="220"/>
      <c r="E1178" s="220"/>
      <c r="F1178" s="72" t="s">
        <v>1813</v>
      </c>
      <c r="G1178" s="190">
        <v>29.48</v>
      </c>
      <c r="H1178" s="191"/>
      <c r="I1178" s="73">
        <v>29.48</v>
      </c>
      <c r="J1178" s="190">
        <v>1.27</v>
      </c>
      <c r="K1178" s="191"/>
      <c r="L1178" s="191"/>
      <c r="M1178" s="191"/>
      <c r="N1178" s="191"/>
      <c r="O1178" s="191"/>
      <c r="P1178" s="221">
        <v>30.75</v>
      </c>
      <c r="Q1178" s="216"/>
      <c r="R1178" s="216"/>
      <c r="S1178" s="216"/>
      <c r="T1178" s="216"/>
      <c r="U1178" s="216"/>
    </row>
    <row r="1179" spans="1:21" s="74" customFormat="1" ht="28.5" customHeight="1" x14ac:dyDescent="0.25">
      <c r="A1179" s="217" t="s">
        <v>673</v>
      </c>
      <c r="B1179" s="218"/>
      <c r="C1179" s="219" t="s">
        <v>1444</v>
      </c>
      <c r="D1179" s="220"/>
      <c r="E1179" s="220"/>
      <c r="F1179" s="72" t="s">
        <v>1813</v>
      </c>
      <c r="G1179" s="190">
        <v>7.53</v>
      </c>
      <c r="H1179" s="191"/>
      <c r="I1179" s="73">
        <v>7.53</v>
      </c>
      <c r="J1179" s="191"/>
      <c r="K1179" s="191"/>
      <c r="L1179" s="191"/>
      <c r="M1179" s="191"/>
      <c r="N1179" s="191"/>
      <c r="O1179" s="191"/>
      <c r="P1179" s="221">
        <v>7.53</v>
      </c>
      <c r="Q1179" s="216"/>
      <c r="R1179" s="216"/>
      <c r="S1179" s="216"/>
      <c r="T1179" s="216"/>
      <c r="U1179" s="216"/>
    </row>
    <row r="1180" spans="1:21" s="74" customFormat="1" ht="28.5" customHeight="1" x14ac:dyDescent="0.25">
      <c r="A1180" s="236" t="s">
        <v>1969</v>
      </c>
      <c r="B1180" s="237"/>
      <c r="C1180" s="238" t="s">
        <v>1445</v>
      </c>
      <c r="D1180" s="239"/>
      <c r="E1180" s="240"/>
      <c r="F1180" s="72" t="s">
        <v>1813</v>
      </c>
      <c r="G1180" s="241">
        <v>9.0299999999999994</v>
      </c>
      <c r="H1180" s="242"/>
      <c r="I1180" s="73">
        <v>9.0299999999999994</v>
      </c>
      <c r="J1180" s="243"/>
      <c r="K1180" s="244"/>
      <c r="L1180" s="244"/>
      <c r="M1180" s="245"/>
      <c r="N1180" s="243"/>
      <c r="O1180" s="245"/>
      <c r="P1180" s="246">
        <v>9.0299999999999994</v>
      </c>
      <c r="Q1180" s="247"/>
      <c r="R1180" s="247"/>
      <c r="S1180" s="247"/>
      <c r="T1180" s="247"/>
      <c r="U1180" s="248"/>
    </row>
    <row r="1181" spans="1:21" s="74" customFormat="1" ht="93" customHeight="1" x14ac:dyDescent="0.25">
      <c r="A1181" s="76" t="s">
        <v>1970</v>
      </c>
      <c r="B1181" s="77"/>
      <c r="C1181" s="219" t="s">
        <v>1485</v>
      </c>
      <c r="D1181" s="220"/>
      <c r="E1181" s="220"/>
      <c r="F1181" s="72" t="s">
        <v>1813</v>
      </c>
      <c r="G1181" s="190">
        <v>9.0299999999999994</v>
      </c>
      <c r="H1181" s="191"/>
      <c r="I1181" s="73">
        <v>9.0299999999999994</v>
      </c>
      <c r="J1181" s="191"/>
      <c r="K1181" s="191"/>
      <c r="L1181" s="191"/>
      <c r="M1181" s="191"/>
      <c r="N1181" s="191"/>
      <c r="O1181" s="191"/>
      <c r="P1181" s="221">
        <v>9.0299999999999994</v>
      </c>
      <c r="Q1181" s="216"/>
      <c r="R1181" s="216"/>
      <c r="S1181" s="216"/>
      <c r="T1181" s="216"/>
      <c r="U1181" s="216"/>
    </row>
    <row r="1182" spans="1:21" s="71" customFormat="1" ht="16.5" customHeight="1" x14ac:dyDescent="0.2">
      <c r="A1182" s="211"/>
      <c r="B1182" s="212"/>
      <c r="C1182" s="213" t="s">
        <v>1856</v>
      </c>
      <c r="D1182" s="214"/>
      <c r="E1182" s="214"/>
      <c r="F1182" s="69"/>
      <c r="G1182" s="235">
        <f>G1178+G1179+G1180+G1181</f>
        <v>55.07</v>
      </c>
      <c r="H1182" s="215"/>
      <c r="I1182" s="75">
        <f>I1178+I1179+I1180+I1181</f>
        <v>55.07</v>
      </c>
      <c r="J1182" s="235">
        <f>J1178+J1179+J1180+J1181</f>
        <v>1.27</v>
      </c>
      <c r="K1182" s="215"/>
      <c r="L1182" s="215"/>
      <c r="M1182" s="215"/>
      <c r="N1182" s="215"/>
      <c r="O1182" s="215"/>
      <c r="P1182" s="221">
        <f>P1178+P1179+P1180+P1181</f>
        <v>56.34</v>
      </c>
      <c r="Q1182" s="216"/>
      <c r="R1182" s="216"/>
      <c r="S1182" s="216"/>
      <c r="T1182" s="216"/>
      <c r="U1182" s="216"/>
    </row>
    <row r="1183" spans="1:21" s="71" customFormat="1" ht="91.5" customHeight="1" x14ac:dyDescent="0.2">
      <c r="A1183" s="211" t="s">
        <v>674</v>
      </c>
      <c r="B1183" s="212"/>
      <c r="C1183" s="213" t="s">
        <v>1998</v>
      </c>
      <c r="D1183" s="214"/>
      <c r="E1183" s="214"/>
      <c r="F1183" s="69"/>
      <c r="G1183" s="215"/>
      <c r="H1183" s="215"/>
      <c r="I1183" s="70"/>
      <c r="J1183" s="215"/>
      <c r="K1183" s="215"/>
      <c r="L1183" s="215"/>
      <c r="M1183" s="215"/>
      <c r="N1183" s="215"/>
      <c r="O1183" s="215"/>
      <c r="P1183" s="216"/>
      <c r="Q1183" s="216"/>
      <c r="R1183" s="216"/>
      <c r="S1183" s="216"/>
      <c r="T1183" s="216"/>
      <c r="U1183" s="216"/>
    </row>
    <row r="1184" spans="1:21" s="74" customFormat="1" ht="105" customHeight="1" x14ac:dyDescent="0.25">
      <c r="A1184" s="217" t="s">
        <v>675</v>
      </c>
      <c r="B1184" s="218"/>
      <c r="C1184" s="219" t="s">
        <v>1470</v>
      </c>
      <c r="D1184" s="220"/>
      <c r="E1184" s="220"/>
      <c r="F1184" s="72" t="s">
        <v>1813</v>
      </c>
      <c r="G1184" s="190">
        <v>8.7899999999999991</v>
      </c>
      <c r="H1184" s="191"/>
      <c r="I1184" s="73">
        <v>8.7899999999999991</v>
      </c>
      <c r="J1184" s="190">
        <v>0.22</v>
      </c>
      <c r="K1184" s="191"/>
      <c r="L1184" s="191"/>
      <c r="M1184" s="191"/>
      <c r="N1184" s="191"/>
      <c r="O1184" s="191"/>
      <c r="P1184" s="221">
        <v>9.01</v>
      </c>
      <c r="Q1184" s="216"/>
      <c r="R1184" s="216"/>
      <c r="S1184" s="216"/>
      <c r="T1184" s="216"/>
      <c r="U1184" s="216"/>
    </row>
    <row r="1185" spans="1:21" s="74" customFormat="1" ht="30.75" customHeight="1" x14ac:dyDescent="0.25">
      <c r="A1185" s="217" t="s">
        <v>676</v>
      </c>
      <c r="B1185" s="218"/>
      <c r="C1185" s="219" t="s">
        <v>1444</v>
      </c>
      <c r="D1185" s="220"/>
      <c r="E1185" s="220"/>
      <c r="F1185" s="72" t="s">
        <v>1813</v>
      </c>
      <c r="G1185" s="190">
        <v>7.53</v>
      </c>
      <c r="H1185" s="191"/>
      <c r="I1185" s="73">
        <v>7.53</v>
      </c>
      <c r="J1185" s="191"/>
      <c r="K1185" s="191"/>
      <c r="L1185" s="191"/>
      <c r="M1185" s="191"/>
      <c r="N1185" s="191"/>
      <c r="O1185" s="191"/>
      <c r="P1185" s="221">
        <v>7.53</v>
      </c>
      <c r="Q1185" s="216"/>
      <c r="R1185" s="216"/>
      <c r="S1185" s="216"/>
      <c r="T1185" s="216"/>
      <c r="U1185" s="216"/>
    </row>
    <row r="1186" spans="1:21" s="74" customFormat="1" ht="21" customHeight="1" x14ac:dyDescent="0.25">
      <c r="A1186" s="211"/>
      <c r="B1186" s="212"/>
      <c r="C1186" s="213" t="s">
        <v>1856</v>
      </c>
      <c r="D1186" s="214"/>
      <c r="E1186" s="214"/>
      <c r="F1186" s="69"/>
      <c r="G1186" s="235">
        <f>G1184+G1185</f>
        <v>16.32</v>
      </c>
      <c r="H1186" s="215"/>
      <c r="I1186" s="75">
        <f>I1184+I1185</f>
        <v>16.32</v>
      </c>
      <c r="J1186" s="235">
        <f>J1184+J1185</f>
        <v>0.22</v>
      </c>
      <c r="K1186" s="215"/>
      <c r="L1186" s="215"/>
      <c r="M1186" s="215"/>
      <c r="N1186" s="215"/>
      <c r="O1186" s="215"/>
      <c r="P1186" s="221">
        <f>P1185+P1184</f>
        <v>16.54</v>
      </c>
      <c r="Q1186" s="216"/>
      <c r="R1186" s="216"/>
      <c r="S1186" s="216"/>
      <c r="T1186" s="216"/>
      <c r="U1186" s="216"/>
    </row>
    <row r="1187" spans="1:21" s="71" customFormat="1" ht="91.5" customHeight="1" x14ac:dyDescent="0.2">
      <c r="A1187" s="211" t="s">
        <v>678</v>
      </c>
      <c r="B1187" s="212"/>
      <c r="C1187" s="213" t="s">
        <v>1999</v>
      </c>
      <c r="D1187" s="214"/>
      <c r="E1187" s="214"/>
      <c r="F1187" s="69"/>
      <c r="G1187" s="215"/>
      <c r="H1187" s="215"/>
      <c r="I1187" s="70"/>
      <c r="J1187" s="215"/>
      <c r="K1187" s="215"/>
      <c r="L1187" s="215"/>
      <c r="M1187" s="215"/>
      <c r="N1187" s="215"/>
      <c r="O1187" s="215"/>
      <c r="P1187" s="216"/>
      <c r="Q1187" s="216"/>
      <c r="R1187" s="216"/>
      <c r="S1187" s="216"/>
      <c r="T1187" s="216"/>
      <c r="U1187" s="216"/>
    </row>
    <row r="1188" spans="1:21" s="74" customFormat="1" ht="102.75" customHeight="1" x14ac:dyDescent="0.25">
      <c r="A1188" s="217" t="s">
        <v>679</v>
      </c>
      <c r="B1188" s="218"/>
      <c r="C1188" s="219" t="s">
        <v>1472</v>
      </c>
      <c r="D1188" s="220"/>
      <c r="E1188" s="220"/>
      <c r="F1188" s="72" t="s">
        <v>1813</v>
      </c>
      <c r="G1188" s="190">
        <v>11.79</v>
      </c>
      <c r="H1188" s="191"/>
      <c r="I1188" s="73">
        <v>11.79</v>
      </c>
      <c r="J1188" s="190">
        <v>1.27</v>
      </c>
      <c r="K1188" s="191"/>
      <c r="L1188" s="191"/>
      <c r="M1188" s="191"/>
      <c r="N1188" s="191"/>
      <c r="O1188" s="191"/>
      <c r="P1188" s="221">
        <v>13.06</v>
      </c>
      <c r="Q1188" s="216"/>
      <c r="R1188" s="216"/>
      <c r="S1188" s="216"/>
      <c r="T1188" s="216"/>
      <c r="U1188" s="216"/>
    </row>
    <row r="1189" spans="1:21" s="74" customFormat="1" ht="30" customHeight="1" x14ac:dyDescent="0.25">
      <c r="A1189" s="217" t="s">
        <v>680</v>
      </c>
      <c r="B1189" s="218"/>
      <c r="C1189" s="219" t="s">
        <v>1444</v>
      </c>
      <c r="D1189" s="220"/>
      <c r="E1189" s="220"/>
      <c r="F1189" s="72" t="s">
        <v>1813</v>
      </c>
      <c r="G1189" s="190">
        <v>7.53</v>
      </c>
      <c r="H1189" s="191"/>
      <c r="I1189" s="73">
        <v>7.53</v>
      </c>
      <c r="J1189" s="191"/>
      <c r="K1189" s="191"/>
      <c r="L1189" s="191"/>
      <c r="M1189" s="191"/>
      <c r="N1189" s="191"/>
      <c r="O1189" s="191"/>
      <c r="P1189" s="221">
        <v>7.53</v>
      </c>
      <c r="Q1189" s="216"/>
      <c r="R1189" s="216"/>
      <c r="S1189" s="216"/>
      <c r="T1189" s="216"/>
      <c r="U1189" s="216"/>
    </row>
    <row r="1190" spans="1:21" s="74" customFormat="1" ht="18" customHeight="1" x14ac:dyDescent="0.25">
      <c r="A1190" s="211"/>
      <c r="B1190" s="212"/>
      <c r="C1190" s="213" t="s">
        <v>1856</v>
      </c>
      <c r="D1190" s="214"/>
      <c r="E1190" s="214"/>
      <c r="F1190" s="69"/>
      <c r="G1190" s="235">
        <f>G1189+G1188</f>
        <v>19.32</v>
      </c>
      <c r="H1190" s="215"/>
      <c r="I1190" s="75">
        <f>I1189+I1188</f>
        <v>19.32</v>
      </c>
      <c r="J1190" s="235">
        <f>J1189+J1188</f>
        <v>1.27</v>
      </c>
      <c r="K1190" s="215"/>
      <c r="L1190" s="215"/>
      <c r="M1190" s="215"/>
      <c r="N1190" s="215"/>
      <c r="O1190" s="215"/>
      <c r="P1190" s="221">
        <f>P1189+P1188</f>
        <v>20.59</v>
      </c>
      <c r="Q1190" s="216"/>
      <c r="R1190" s="216"/>
      <c r="S1190" s="216"/>
      <c r="T1190" s="216"/>
      <c r="U1190" s="216"/>
    </row>
    <row r="1191" spans="1:21" s="71" customFormat="1" ht="105.75" customHeight="1" x14ac:dyDescent="0.2">
      <c r="A1191" s="211" t="s">
        <v>682</v>
      </c>
      <c r="B1191" s="212"/>
      <c r="C1191" s="213" t="s">
        <v>2000</v>
      </c>
      <c r="D1191" s="214"/>
      <c r="E1191" s="214"/>
      <c r="F1191" s="69"/>
      <c r="G1191" s="215"/>
      <c r="H1191" s="215"/>
      <c r="I1191" s="70"/>
      <c r="J1191" s="215"/>
      <c r="K1191" s="215"/>
      <c r="L1191" s="215"/>
      <c r="M1191" s="215"/>
      <c r="N1191" s="215"/>
      <c r="O1191" s="215"/>
      <c r="P1191" s="216"/>
      <c r="Q1191" s="216"/>
      <c r="R1191" s="216"/>
      <c r="S1191" s="216"/>
      <c r="T1191" s="216"/>
      <c r="U1191" s="216"/>
    </row>
    <row r="1192" spans="1:21" s="74" customFormat="1" ht="93.75" customHeight="1" x14ac:dyDescent="0.25">
      <c r="A1192" s="217" t="s">
        <v>683</v>
      </c>
      <c r="B1192" s="218"/>
      <c r="C1192" s="219" t="s">
        <v>1474</v>
      </c>
      <c r="D1192" s="220"/>
      <c r="E1192" s="220"/>
      <c r="F1192" s="72" t="s">
        <v>1813</v>
      </c>
      <c r="G1192" s="190">
        <v>21.97</v>
      </c>
      <c r="H1192" s="191"/>
      <c r="I1192" s="73">
        <v>21.97</v>
      </c>
      <c r="J1192" s="190">
        <v>0.22</v>
      </c>
      <c r="K1192" s="191"/>
      <c r="L1192" s="191"/>
      <c r="M1192" s="191"/>
      <c r="N1192" s="191"/>
      <c r="O1192" s="191"/>
      <c r="P1192" s="221">
        <v>22.19</v>
      </c>
      <c r="Q1192" s="216"/>
      <c r="R1192" s="216"/>
      <c r="S1192" s="216"/>
      <c r="T1192" s="216"/>
      <c r="U1192" s="216"/>
    </row>
    <row r="1193" spans="1:21" s="74" customFormat="1" ht="29.25" customHeight="1" x14ac:dyDescent="0.25">
      <c r="A1193" s="217" t="s">
        <v>684</v>
      </c>
      <c r="B1193" s="218"/>
      <c r="C1193" s="219" t="s">
        <v>1444</v>
      </c>
      <c r="D1193" s="220"/>
      <c r="E1193" s="220"/>
      <c r="F1193" s="72" t="s">
        <v>1813</v>
      </c>
      <c r="G1193" s="190">
        <v>7.53</v>
      </c>
      <c r="H1193" s="191"/>
      <c r="I1193" s="73">
        <v>7.53</v>
      </c>
      <c r="J1193" s="191"/>
      <c r="K1193" s="191"/>
      <c r="L1193" s="191"/>
      <c r="M1193" s="191"/>
      <c r="N1193" s="191"/>
      <c r="O1193" s="191"/>
      <c r="P1193" s="221">
        <v>7.53</v>
      </c>
      <c r="Q1193" s="216"/>
      <c r="R1193" s="216"/>
      <c r="S1193" s="216"/>
      <c r="T1193" s="216"/>
      <c r="U1193" s="216"/>
    </row>
    <row r="1194" spans="1:21" s="74" customFormat="1" ht="18.75" customHeight="1" x14ac:dyDescent="0.25">
      <c r="A1194" s="211"/>
      <c r="B1194" s="212"/>
      <c r="C1194" s="213" t="s">
        <v>1856</v>
      </c>
      <c r="D1194" s="214"/>
      <c r="E1194" s="214"/>
      <c r="F1194" s="69"/>
      <c r="G1194" s="235">
        <f>G1192+G1193</f>
        <v>29.5</v>
      </c>
      <c r="H1194" s="215"/>
      <c r="I1194" s="75">
        <f>I1192+I1193</f>
        <v>29.5</v>
      </c>
      <c r="J1194" s="235">
        <f>J1192+J1193</f>
        <v>0.22</v>
      </c>
      <c r="K1194" s="215"/>
      <c r="L1194" s="215"/>
      <c r="M1194" s="215"/>
      <c r="N1194" s="215"/>
      <c r="O1194" s="215"/>
      <c r="P1194" s="221">
        <f>P1192+P1193</f>
        <v>29.720000000000002</v>
      </c>
      <c r="Q1194" s="216"/>
      <c r="R1194" s="216"/>
      <c r="S1194" s="216"/>
      <c r="T1194" s="216"/>
      <c r="U1194" s="216"/>
    </row>
    <row r="1195" spans="1:21" s="71" customFormat="1" ht="93" customHeight="1" x14ac:dyDescent="0.2">
      <c r="A1195" s="211" t="s">
        <v>686</v>
      </c>
      <c r="B1195" s="212"/>
      <c r="C1195" s="213" t="s">
        <v>2001</v>
      </c>
      <c r="D1195" s="214"/>
      <c r="E1195" s="214"/>
      <c r="F1195" s="69"/>
      <c r="G1195" s="215"/>
      <c r="H1195" s="215"/>
      <c r="I1195" s="70"/>
      <c r="J1195" s="215"/>
      <c r="K1195" s="215"/>
      <c r="L1195" s="215"/>
      <c r="M1195" s="215"/>
      <c r="N1195" s="215"/>
      <c r="O1195" s="215"/>
      <c r="P1195" s="216"/>
      <c r="Q1195" s="216"/>
      <c r="R1195" s="216"/>
      <c r="S1195" s="216"/>
      <c r="T1195" s="216"/>
      <c r="U1195" s="216"/>
    </row>
    <row r="1196" spans="1:21" s="74" customFormat="1" ht="90.75" customHeight="1" x14ac:dyDescent="0.25">
      <c r="A1196" s="217" t="s">
        <v>687</v>
      </c>
      <c r="B1196" s="218"/>
      <c r="C1196" s="219" t="s">
        <v>1476</v>
      </c>
      <c r="D1196" s="220"/>
      <c r="E1196" s="220"/>
      <c r="F1196" s="72" t="s">
        <v>1813</v>
      </c>
      <c r="G1196" s="190">
        <v>29.48</v>
      </c>
      <c r="H1196" s="191"/>
      <c r="I1196" s="73">
        <v>29.48</v>
      </c>
      <c r="J1196" s="190">
        <v>1.27</v>
      </c>
      <c r="K1196" s="191"/>
      <c r="L1196" s="191"/>
      <c r="M1196" s="191"/>
      <c r="N1196" s="191"/>
      <c r="O1196" s="191"/>
      <c r="P1196" s="221">
        <v>30.75</v>
      </c>
      <c r="Q1196" s="216"/>
      <c r="R1196" s="216"/>
      <c r="S1196" s="216"/>
      <c r="T1196" s="216"/>
      <c r="U1196" s="216"/>
    </row>
    <row r="1197" spans="1:21" s="74" customFormat="1" ht="29.25" customHeight="1" x14ac:dyDescent="0.25">
      <c r="A1197" s="217" t="s">
        <v>688</v>
      </c>
      <c r="B1197" s="218"/>
      <c r="C1197" s="219" t="s">
        <v>1444</v>
      </c>
      <c r="D1197" s="220"/>
      <c r="E1197" s="220"/>
      <c r="F1197" s="72" t="s">
        <v>1813</v>
      </c>
      <c r="G1197" s="190">
        <v>7.53</v>
      </c>
      <c r="H1197" s="191"/>
      <c r="I1197" s="73">
        <v>7.53</v>
      </c>
      <c r="J1197" s="191"/>
      <c r="K1197" s="191"/>
      <c r="L1197" s="191"/>
      <c r="M1197" s="191"/>
      <c r="N1197" s="191"/>
      <c r="O1197" s="191"/>
      <c r="P1197" s="221">
        <v>7.53</v>
      </c>
      <c r="Q1197" s="216"/>
      <c r="R1197" s="216"/>
      <c r="S1197" s="216"/>
      <c r="T1197" s="216"/>
      <c r="U1197" s="216"/>
    </row>
    <row r="1198" spans="1:21" s="71" customFormat="1" ht="18.75" customHeight="1" x14ac:dyDescent="0.2">
      <c r="A1198" s="211"/>
      <c r="B1198" s="212"/>
      <c r="C1198" s="213" t="s">
        <v>1856</v>
      </c>
      <c r="D1198" s="214"/>
      <c r="E1198" s="214"/>
      <c r="F1198" s="69"/>
      <c r="G1198" s="235">
        <f>G1196+G1197</f>
        <v>37.01</v>
      </c>
      <c r="H1198" s="215"/>
      <c r="I1198" s="75">
        <f>I1196+I1197</f>
        <v>37.01</v>
      </c>
      <c r="J1198" s="235">
        <f>J1196+J1197</f>
        <v>1.27</v>
      </c>
      <c r="K1198" s="215"/>
      <c r="L1198" s="215"/>
      <c r="M1198" s="215"/>
      <c r="N1198" s="215"/>
      <c r="O1198" s="215"/>
      <c r="P1198" s="221">
        <f>P1196+P1197</f>
        <v>38.28</v>
      </c>
      <c r="Q1198" s="216"/>
      <c r="R1198" s="216"/>
      <c r="S1198" s="216"/>
      <c r="T1198" s="216"/>
      <c r="U1198" s="216"/>
    </row>
    <row r="1199" spans="1:21" s="71" customFormat="1" ht="93.75" customHeight="1" x14ac:dyDescent="0.2">
      <c r="A1199" s="211" t="s">
        <v>689</v>
      </c>
      <c r="B1199" s="212"/>
      <c r="C1199" s="213" t="s">
        <v>2002</v>
      </c>
      <c r="D1199" s="214"/>
      <c r="E1199" s="214"/>
      <c r="F1199" s="69"/>
      <c r="G1199" s="215"/>
      <c r="H1199" s="215"/>
      <c r="I1199" s="70"/>
      <c r="J1199" s="215"/>
      <c r="K1199" s="215"/>
      <c r="L1199" s="215"/>
      <c r="M1199" s="215"/>
      <c r="N1199" s="215"/>
      <c r="O1199" s="215"/>
      <c r="P1199" s="216"/>
      <c r="Q1199" s="216"/>
      <c r="R1199" s="216"/>
      <c r="S1199" s="216"/>
      <c r="T1199" s="216"/>
      <c r="U1199" s="216"/>
    </row>
    <row r="1200" spans="1:21" s="74" customFormat="1" ht="93" customHeight="1" x14ac:dyDescent="0.25">
      <c r="A1200" s="217" t="s">
        <v>690</v>
      </c>
      <c r="B1200" s="218"/>
      <c r="C1200" s="219" t="s">
        <v>1478</v>
      </c>
      <c r="D1200" s="220"/>
      <c r="E1200" s="220"/>
      <c r="F1200" s="72" t="s">
        <v>1813</v>
      </c>
      <c r="G1200" s="190">
        <v>21.97</v>
      </c>
      <c r="H1200" s="191"/>
      <c r="I1200" s="73">
        <v>21.97</v>
      </c>
      <c r="J1200" s="190">
        <v>0.22</v>
      </c>
      <c r="K1200" s="191"/>
      <c r="L1200" s="191"/>
      <c r="M1200" s="191"/>
      <c r="N1200" s="191"/>
      <c r="O1200" s="191"/>
      <c r="P1200" s="221">
        <v>22.19</v>
      </c>
      <c r="Q1200" s="216"/>
      <c r="R1200" s="216"/>
      <c r="S1200" s="216"/>
      <c r="T1200" s="216"/>
      <c r="U1200" s="216"/>
    </row>
    <row r="1201" spans="1:21" s="74" customFormat="1" ht="28.5" customHeight="1" x14ac:dyDescent="0.25">
      <c r="A1201" s="217" t="s">
        <v>691</v>
      </c>
      <c r="B1201" s="218"/>
      <c r="C1201" s="219" t="s">
        <v>1444</v>
      </c>
      <c r="D1201" s="220"/>
      <c r="E1201" s="220"/>
      <c r="F1201" s="72" t="s">
        <v>1813</v>
      </c>
      <c r="G1201" s="190">
        <v>7.53</v>
      </c>
      <c r="H1201" s="191"/>
      <c r="I1201" s="73">
        <v>7.53</v>
      </c>
      <c r="J1201" s="191"/>
      <c r="K1201" s="191"/>
      <c r="L1201" s="191"/>
      <c r="M1201" s="191"/>
      <c r="N1201" s="191"/>
      <c r="O1201" s="191"/>
      <c r="P1201" s="221">
        <v>7.53</v>
      </c>
      <c r="Q1201" s="216"/>
      <c r="R1201" s="216"/>
      <c r="S1201" s="216"/>
      <c r="T1201" s="216"/>
      <c r="U1201" s="216"/>
    </row>
    <row r="1202" spans="1:21" s="71" customFormat="1" ht="17.25" customHeight="1" x14ac:dyDescent="0.2">
      <c r="A1202" s="211"/>
      <c r="B1202" s="212"/>
      <c r="C1202" s="213" t="s">
        <v>1856</v>
      </c>
      <c r="D1202" s="214"/>
      <c r="E1202" s="214"/>
      <c r="F1202" s="69"/>
      <c r="G1202" s="235">
        <f>G1200+G1201</f>
        <v>29.5</v>
      </c>
      <c r="H1202" s="215"/>
      <c r="I1202" s="75">
        <f>I1200+I1201</f>
        <v>29.5</v>
      </c>
      <c r="J1202" s="235">
        <f>J1200+J1201</f>
        <v>0.22</v>
      </c>
      <c r="K1202" s="215"/>
      <c r="L1202" s="215"/>
      <c r="M1202" s="215"/>
      <c r="N1202" s="215"/>
      <c r="O1202" s="215"/>
      <c r="P1202" s="221">
        <f>P1200+P1201</f>
        <v>29.720000000000002</v>
      </c>
      <c r="Q1202" s="216"/>
      <c r="R1202" s="216"/>
      <c r="S1202" s="216"/>
      <c r="T1202" s="216"/>
      <c r="U1202" s="216"/>
    </row>
    <row r="1203" spans="1:21" s="71" customFormat="1" ht="93" customHeight="1" x14ac:dyDescent="0.2">
      <c r="A1203" s="211" t="s">
        <v>692</v>
      </c>
      <c r="B1203" s="212"/>
      <c r="C1203" s="213" t="s">
        <v>2003</v>
      </c>
      <c r="D1203" s="214"/>
      <c r="E1203" s="214"/>
      <c r="F1203" s="69"/>
      <c r="G1203" s="215"/>
      <c r="H1203" s="215"/>
      <c r="I1203" s="70"/>
      <c r="J1203" s="215"/>
      <c r="K1203" s="215"/>
      <c r="L1203" s="215"/>
      <c r="M1203" s="215"/>
      <c r="N1203" s="215"/>
      <c r="O1203" s="215"/>
      <c r="P1203" s="216"/>
      <c r="Q1203" s="216"/>
      <c r="R1203" s="216"/>
      <c r="S1203" s="216"/>
      <c r="T1203" s="216"/>
      <c r="U1203" s="216"/>
    </row>
    <row r="1204" spans="1:21" s="74" customFormat="1" ht="93" customHeight="1" x14ac:dyDescent="0.25">
      <c r="A1204" s="217" t="s">
        <v>693</v>
      </c>
      <c r="B1204" s="218"/>
      <c r="C1204" s="219" t="s">
        <v>1480</v>
      </c>
      <c r="D1204" s="220"/>
      <c r="E1204" s="220"/>
      <c r="F1204" s="72" t="s">
        <v>1813</v>
      </c>
      <c r="G1204" s="190">
        <v>29.48</v>
      </c>
      <c r="H1204" s="191"/>
      <c r="I1204" s="73">
        <v>29.48</v>
      </c>
      <c r="J1204" s="190">
        <v>1.27</v>
      </c>
      <c r="K1204" s="191"/>
      <c r="L1204" s="191"/>
      <c r="M1204" s="191"/>
      <c r="N1204" s="191"/>
      <c r="O1204" s="191"/>
      <c r="P1204" s="221">
        <v>30.75</v>
      </c>
      <c r="Q1204" s="216"/>
      <c r="R1204" s="216"/>
      <c r="S1204" s="216"/>
      <c r="T1204" s="216"/>
      <c r="U1204" s="216"/>
    </row>
    <row r="1205" spans="1:21" s="74" customFormat="1" ht="27.75" customHeight="1" x14ac:dyDescent="0.25">
      <c r="A1205" s="217" t="s">
        <v>694</v>
      </c>
      <c r="B1205" s="218"/>
      <c r="C1205" s="219" t="s">
        <v>1444</v>
      </c>
      <c r="D1205" s="220"/>
      <c r="E1205" s="220"/>
      <c r="F1205" s="72" t="s">
        <v>1813</v>
      </c>
      <c r="G1205" s="190">
        <v>7.53</v>
      </c>
      <c r="H1205" s="191"/>
      <c r="I1205" s="73">
        <v>7.53</v>
      </c>
      <c r="J1205" s="191"/>
      <c r="K1205" s="191"/>
      <c r="L1205" s="191"/>
      <c r="M1205" s="191"/>
      <c r="N1205" s="191"/>
      <c r="O1205" s="191"/>
      <c r="P1205" s="221">
        <v>7.53</v>
      </c>
      <c r="Q1205" s="216"/>
      <c r="R1205" s="216"/>
      <c r="S1205" s="216"/>
      <c r="T1205" s="216"/>
      <c r="U1205" s="216"/>
    </row>
    <row r="1206" spans="1:21" s="74" customFormat="1" ht="18" customHeight="1" x14ac:dyDescent="0.25">
      <c r="A1206" s="211"/>
      <c r="B1206" s="212"/>
      <c r="C1206" s="213" t="s">
        <v>1856</v>
      </c>
      <c r="D1206" s="214"/>
      <c r="E1206" s="214"/>
      <c r="F1206" s="69"/>
      <c r="G1206" s="235">
        <f>G1204+G1205</f>
        <v>37.01</v>
      </c>
      <c r="H1206" s="215"/>
      <c r="I1206" s="75">
        <f>I1204+I1205</f>
        <v>37.01</v>
      </c>
      <c r="J1206" s="235">
        <f>J1204+J1205</f>
        <v>1.27</v>
      </c>
      <c r="K1206" s="215"/>
      <c r="L1206" s="215"/>
      <c r="M1206" s="215"/>
      <c r="N1206" s="215"/>
      <c r="O1206" s="215"/>
      <c r="P1206" s="221">
        <f>P1204+P1205</f>
        <v>38.28</v>
      </c>
      <c r="Q1206" s="216"/>
      <c r="R1206" s="216"/>
      <c r="S1206" s="216"/>
      <c r="T1206" s="216"/>
      <c r="U1206" s="216"/>
    </row>
    <row r="1207" spans="1:21" s="74" customFormat="1" ht="80.25" customHeight="1" x14ac:dyDescent="0.25">
      <c r="A1207" s="78" t="s">
        <v>696</v>
      </c>
      <c r="B1207" s="79"/>
      <c r="C1207" s="251" t="s">
        <v>2004</v>
      </c>
      <c r="D1207" s="252"/>
      <c r="E1207" s="253"/>
      <c r="F1207" s="69" t="s">
        <v>1813</v>
      </c>
      <c r="G1207" s="235"/>
      <c r="H1207" s="215"/>
      <c r="I1207" s="75"/>
      <c r="J1207" s="235"/>
      <c r="K1207" s="215"/>
      <c r="L1207" s="215"/>
      <c r="M1207" s="215"/>
      <c r="N1207" s="215"/>
      <c r="O1207" s="215"/>
      <c r="P1207" s="221"/>
      <c r="Q1207" s="216"/>
      <c r="R1207" s="216"/>
      <c r="S1207" s="216"/>
      <c r="T1207" s="216"/>
      <c r="U1207" s="216"/>
    </row>
    <row r="1208" spans="1:21" s="74" customFormat="1" ht="67.5" customHeight="1" x14ac:dyDescent="0.25">
      <c r="A1208" s="217" t="s">
        <v>697</v>
      </c>
      <c r="B1208" s="218"/>
      <c r="C1208" s="219" t="s">
        <v>1973</v>
      </c>
      <c r="D1208" s="220"/>
      <c r="E1208" s="220"/>
      <c r="F1208" s="72" t="s">
        <v>1813</v>
      </c>
      <c r="G1208" s="190">
        <v>43.94</v>
      </c>
      <c r="H1208" s="191"/>
      <c r="I1208" s="73">
        <v>43.94</v>
      </c>
      <c r="J1208" s="191">
        <v>0.91</v>
      </c>
      <c r="K1208" s="191"/>
      <c r="L1208" s="191"/>
      <c r="M1208" s="191"/>
      <c r="N1208" s="191"/>
      <c r="O1208" s="191"/>
      <c r="P1208" s="221">
        <f>I1208+J1208</f>
        <v>44.849999999999994</v>
      </c>
      <c r="Q1208" s="216"/>
      <c r="R1208" s="216"/>
      <c r="S1208" s="216"/>
      <c r="T1208" s="216"/>
      <c r="U1208" s="216"/>
    </row>
    <row r="1209" spans="1:21" s="74" customFormat="1" ht="31.5" customHeight="1" x14ac:dyDescent="0.25">
      <c r="A1209" s="217" t="s">
        <v>698</v>
      </c>
      <c r="B1209" s="218"/>
      <c r="C1209" s="219" t="s">
        <v>1444</v>
      </c>
      <c r="D1209" s="220"/>
      <c r="E1209" s="220"/>
      <c r="F1209" s="72" t="s">
        <v>1813</v>
      </c>
      <c r="G1209" s="190">
        <v>7.53</v>
      </c>
      <c r="H1209" s="191"/>
      <c r="I1209" s="73">
        <v>7.53</v>
      </c>
      <c r="J1209" s="191"/>
      <c r="K1209" s="191"/>
      <c r="L1209" s="191"/>
      <c r="M1209" s="191"/>
      <c r="N1209" s="191"/>
      <c r="O1209" s="191"/>
      <c r="P1209" s="221">
        <v>7.53</v>
      </c>
      <c r="Q1209" s="216"/>
      <c r="R1209" s="216"/>
      <c r="S1209" s="216"/>
      <c r="T1209" s="216"/>
      <c r="U1209" s="216"/>
    </row>
    <row r="1210" spans="1:21" s="74" customFormat="1" ht="19.5" customHeight="1" x14ac:dyDescent="0.25">
      <c r="A1210" s="211"/>
      <c r="B1210" s="212"/>
      <c r="C1210" s="213" t="s">
        <v>1856</v>
      </c>
      <c r="D1210" s="214"/>
      <c r="E1210" s="214"/>
      <c r="F1210" s="69"/>
      <c r="G1210" s="235">
        <f>G1208+G1209</f>
        <v>51.47</v>
      </c>
      <c r="H1210" s="215"/>
      <c r="I1210" s="75">
        <f>I1208+I1209</f>
        <v>51.47</v>
      </c>
      <c r="J1210" s="235">
        <f>J1208+J1209</f>
        <v>0.91</v>
      </c>
      <c r="K1210" s="215"/>
      <c r="L1210" s="215"/>
      <c r="M1210" s="215"/>
      <c r="N1210" s="215"/>
      <c r="O1210" s="215"/>
      <c r="P1210" s="221">
        <f>P1208+P1209</f>
        <v>52.379999999999995</v>
      </c>
      <c r="Q1210" s="216"/>
      <c r="R1210" s="216"/>
      <c r="S1210" s="216"/>
      <c r="T1210" s="216"/>
      <c r="U1210" s="216"/>
    </row>
    <row r="1211" spans="1:21" s="1" customFormat="1" ht="30" customHeight="1" x14ac:dyDescent="0.25">
      <c r="A1211" s="124" t="s">
        <v>704</v>
      </c>
      <c r="B1211" s="125"/>
      <c r="C1211" s="105" t="s">
        <v>1481</v>
      </c>
      <c r="D1211" s="106"/>
      <c r="E1211" s="106"/>
      <c r="F1211" s="9"/>
      <c r="G1211" s="137"/>
      <c r="H1211" s="137"/>
      <c r="I1211" s="67"/>
      <c r="J1211" s="137"/>
      <c r="K1211" s="137"/>
      <c r="L1211" s="137"/>
      <c r="M1211" s="137"/>
      <c r="N1211" s="137"/>
      <c r="O1211" s="137"/>
      <c r="P1211" s="101"/>
      <c r="Q1211" s="101"/>
      <c r="R1211" s="101"/>
      <c r="S1211" s="101"/>
      <c r="T1211" s="101"/>
      <c r="U1211" s="101"/>
    </row>
    <row r="1212" spans="1:21" s="1" customFormat="1" ht="28.5" customHeight="1" x14ac:dyDescent="0.25">
      <c r="A1212" s="134" t="s">
        <v>705</v>
      </c>
      <c r="B1212" s="135"/>
      <c r="C1212" s="103" t="s">
        <v>1444</v>
      </c>
      <c r="D1212" s="104"/>
      <c r="E1212" s="104"/>
      <c r="F1212" s="11" t="s">
        <v>1813</v>
      </c>
      <c r="G1212" s="143">
        <v>7.53</v>
      </c>
      <c r="H1212" s="137"/>
      <c r="I1212" s="66">
        <v>7.53</v>
      </c>
      <c r="J1212" s="137"/>
      <c r="K1212" s="137"/>
      <c r="L1212" s="137"/>
      <c r="M1212" s="137"/>
      <c r="N1212" s="137"/>
      <c r="O1212" s="137"/>
      <c r="P1212" s="100">
        <v>7.53</v>
      </c>
      <c r="Q1212" s="101"/>
      <c r="R1212" s="101"/>
      <c r="S1212" s="101"/>
      <c r="T1212" s="101"/>
      <c r="U1212" s="101"/>
    </row>
    <row r="1213" spans="1:21" s="1" customFormat="1" ht="40.5" customHeight="1" x14ac:dyDescent="0.25">
      <c r="A1213" s="134" t="s">
        <v>706</v>
      </c>
      <c r="B1213" s="135"/>
      <c r="C1213" s="103" t="s">
        <v>1445</v>
      </c>
      <c r="D1213" s="104"/>
      <c r="E1213" s="104"/>
      <c r="F1213" s="11" t="s">
        <v>1813</v>
      </c>
      <c r="G1213" s="143">
        <v>9.0299999999999994</v>
      </c>
      <c r="H1213" s="137"/>
      <c r="I1213" s="66">
        <v>9.0299999999999994</v>
      </c>
      <c r="J1213" s="137"/>
      <c r="K1213" s="137"/>
      <c r="L1213" s="137"/>
      <c r="M1213" s="137"/>
      <c r="N1213" s="137"/>
      <c r="O1213" s="137"/>
      <c r="P1213" s="100">
        <v>9.0299999999999994</v>
      </c>
      <c r="Q1213" s="101"/>
      <c r="R1213" s="101"/>
      <c r="S1213" s="101"/>
      <c r="T1213" s="101"/>
      <c r="U1213" s="101"/>
    </row>
    <row r="1214" spans="1:21" s="1" customFormat="1" ht="17.25" customHeight="1" x14ac:dyDescent="0.25">
      <c r="A1214" s="134" t="s">
        <v>707</v>
      </c>
      <c r="B1214" s="135"/>
      <c r="C1214" s="103" t="s">
        <v>1482</v>
      </c>
      <c r="D1214" s="104"/>
      <c r="E1214" s="104"/>
      <c r="F1214" s="11" t="s">
        <v>1813</v>
      </c>
      <c r="G1214" s="143">
        <v>9.0299999999999994</v>
      </c>
      <c r="H1214" s="137"/>
      <c r="I1214" s="66">
        <v>9.0299999999999994</v>
      </c>
      <c r="J1214" s="137"/>
      <c r="K1214" s="137"/>
      <c r="L1214" s="137"/>
      <c r="M1214" s="137"/>
      <c r="N1214" s="137"/>
      <c r="O1214" s="137"/>
      <c r="P1214" s="100">
        <v>9.0299999999999994</v>
      </c>
      <c r="Q1214" s="101"/>
      <c r="R1214" s="101"/>
      <c r="S1214" s="101"/>
      <c r="T1214" s="101"/>
      <c r="U1214" s="101"/>
    </row>
    <row r="1215" spans="1:21" s="1" customFormat="1" ht="27.75" customHeight="1" x14ac:dyDescent="0.25">
      <c r="A1215" s="134" t="s">
        <v>708</v>
      </c>
      <c r="B1215" s="135"/>
      <c r="C1215" s="103" t="s">
        <v>1483</v>
      </c>
      <c r="D1215" s="104"/>
      <c r="E1215" s="104"/>
      <c r="F1215" s="11" t="s">
        <v>1813</v>
      </c>
      <c r="G1215" s="143">
        <v>9.0299999999999994</v>
      </c>
      <c r="H1215" s="137"/>
      <c r="I1215" s="66">
        <v>9.0299999999999994</v>
      </c>
      <c r="J1215" s="137"/>
      <c r="K1215" s="137"/>
      <c r="L1215" s="137"/>
      <c r="M1215" s="137"/>
      <c r="N1215" s="137"/>
      <c r="O1215" s="137"/>
      <c r="P1215" s="100">
        <v>9.0299999999999994</v>
      </c>
      <c r="Q1215" s="101"/>
      <c r="R1215" s="101"/>
      <c r="S1215" s="101"/>
      <c r="T1215" s="101"/>
      <c r="U1215" s="101"/>
    </row>
    <row r="1216" spans="1:21" s="1" customFormat="1" ht="27" customHeight="1" x14ac:dyDescent="0.25">
      <c r="A1216" s="134" t="s">
        <v>709</v>
      </c>
      <c r="B1216" s="135"/>
      <c r="C1216" s="103" t="s">
        <v>1484</v>
      </c>
      <c r="D1216" s="104"/>
      <c r="E1216" s="104"/>
      <c r="F1216" s="11" t="s">
        <v>1813</v>
      </c>
      <c r="G1216" s="143">
        <v>7.53</v>
      </c>
      <c r="H1216" s="137"/>
      <c r="I1216" s="66">
        <v>7.53</v>
      </c>
      <c r="J1216" s="137"/>
      <c r="K1216" s="137"/>
      <c r="L1216" s="137"/>
      <c r="M1216" s="137"/>
      <c r="N1216" s="137"/>
      <c r="O1216" s="137"/>
      <c r="P1216" s="100">
        <v>7.53</v>
      </c>
      <c r="Q1216" s="101"/>
      <c r="R1216" s="101"/>
      <c r="S1216" s="101"/>
      <c r="T1216" s="101"/>
      <c r="U1216" s="101"/>
    </row>
    <row r="1217" spans="1:21" s="1" customFormat="1" ht="93" customHeight="1" x14ac:dyDescent="0.25">
      <c r="A1217" s="134" t="s">
        <v>710</v>
      </c>
      <c r="B1217" s="135"/>
      <c r="C1217" s="103" t="s">
        <v>1485</v>
      </c>
      <c r="D1217" s="104"/>
      <c r="E1217" s="104"/>
      <c r="F1217" s="11" t="s">
        <v>1813</v>
      </c>
      <c r="G1217" s="143">
        <v>9.0299999999999994</v>
      </c>
      <c r="H1217" s="137"/>
      <c r="I1217" s="66">
        <v>9.0299999999999994</v>
      </c>
      <c r="J1217" s="137"/>
      <c r="K1217" s="137"/>
      <c r="L1217" s="137"/>
      <c r="M1217" s="137"/>
      <c r="N1217" s="137"/>
      <c r="O1217" s="137"/>
      <c r="P1217" s="100">
        <v>9.0299999999999994</v>
      </c>
      <c r="Q1217" s="101"/>
      <c r="R1217" s="101"/>
      <c r="S1217" s="101"/>
      <c r="T1217" s="101"/>
      <c r="U1217" s="101"/>
    </row>
    <row r="1218" spans="1:21" s="1" customFormat="1" ht="119.25" customHeight="1" x14ac:dyDescent="0.25">
      <c r="A1218" s="134" t="s">
        <v>1974</v>
      </c>
      <c r="B1218" s="135"/>
      <c r="C1218" s="103" t="s">
        <v>1452</v>
      </c>
      <c r="D1218" s="104"/>
      <c r="E1218" s="104"/>
      <c r="F1218" s="11" t="s">
        <v>1813</v>
      </c>
      <c r="G1218" s="143">
        <v>15.06</v>
      </c>
      <c r="H1218" s="137"/>
      <c r="I1218" s="66">
        <v>15.06</v>
      </c>
      <c r="J1218" s="137"/>
      <c r="K1218" s="137"/>
      <c r="L1218" s="137"/>
      <c r="M1218" s="137"/>
      <c r="N1218" s="137"/>
      <c r="O1218" s="137"/>
      <c r="P1218" s="100">
        <v>15.06</v>
      </c>
      <c r="Q1218" s="101"/>
      <c r="R1218" s="101"/>
      <c r="S1218" s="101"/>
      <c r="T1218" s="101"/>
      <c r="U1218" s="101"/>
    </row>
    <row r="1219" spans="1:21" s="74" customFormat="1" ht="54" customHeight="1" x14ac:dyDescent="0.25">
      <c r="A1219" s="211" t="s">
        <v>1975</v>
      </c>
      <c r="B1219" s="212"/>
      <c r="C1219" s="256" t="s">
        <v>1976</v>
      </c>
      <c r="D1219" s="257"/>
      <c r="E1219" s="257"/>
      <c r="F1219" s="72" t="s">
        <v>1977</v>
      </c>
      <c r="G1219" s="191">
        <v>9.66</v>
      </c>
      <c r="H1219" s="191"/>
      <c r="I1219" s="80">
        <v>9.66</v>
      </c>
      <c r="J1219" s="190"/>
      <c r="K1219" s="191"/>
      <c r="L1219" s="191"/>
      <c r="M1219" s="191"/>
      <c r="N1219" s="191"/>
      <c r="O1219" s="191"/>
      <c r="P1219" s="221">
        <f>I1219+J1219</f>
        <v>9.66</v>
      </c>
      <c r="Q1219" s="216"/>
      <c r="R1219" s="216"/>
      <c r="S1219" s="216"/>
      <c r="T1219" s="216"/>
      <c r="U1219" s="216"/>
    </row>
    <row r="1220" spans="1:21" s="1" customFormat="1" ht="39" customHeight="1" x14ac:dyDescent="0.25">
      <c r="A1220" s="124" t="s">
        <v>1978</v>
      </c>
      <c r="B1220" s="125"/>
      <c r="C1220" s="105" t="s">
        <v>2005</v>
      </c>
      <c r="D1220" s="106"/>
      <c r="E1220" s="106"/>
      <c r="F1220" s="9"/>
      <c r="G1220" s="137"/>
      <c r="H1220" s="137"/>
      <c r="I1220" s="67"/>
      <c r="J1220" s="137"/>
      <c r="K1220" s="137"/>
      <c r="L1220" s="137"/>
      <c r="M1220" s="137"/>
      <c r="N1220" s="137"/>
      <c r="O1220" s="137"/>
      <c r="P1220" s="101"/>
      <c r="Q1220" s="101"/>
      <c r="R1220" s="101"/>
      <c r="S1220" s="101"/>
      <c r="T1220" s="101"/>
      <c r="U1220" s="101"/>
    </row>
    <row r="1221" spans="1:21" s="1" customFormat="1" ht="53.25" customHeight="1" x14ac:dyDescent="0.25">
      <c r="A1221" s="134" t="s">
        <v>1979</v>
      </c>
      <c r="B1221" s="135"/>
      <c r="C1221" s="103" t="s">
        <v>1487</v>
      </c>
      <c r="D1221" s="104"/>
      <c r="E1221" s="104"/>
      <c r="F1221" s="11" t="s">
        <v>1841</v>
      </c>
      <c r="G1221" s="137"/>
      <c r="H1221" s="137"/>
      <c r="I1221" s="67"/>
      <c r="J1221" s="143">
        <v>89.15</v>
      </c>
      <c r="K1221" s="137"/>
      <c r="L1221" s="137"/>
      <c r="M1221" s="137"/>
      <c r="N1221" s="137"/>
      <c r="O1221" s="137"/>
      <c r="P1221" s="100">
        <v>89.15</v>
      </c>
      <c r="Q1221" s="101"/>
      <c r="R1221" s="101"/>
      <c r="S1221" s="101"/>
      <c r="T1221" s="101"/>
      <c r="U1221" s="101"/>
    </row>
    <row r="1222" spans="1:21" s="1" customFormat="1" ht="51" customHeight="1" x14ac:dyDescent="0.25">
      <c r="A1222" s="134" t="s">
        <v>1980</v>
      </c>
      <c r="B1222" s="135"/>
      <c r="C1222" s="103" t="s">
        <v>1488</v>
      </c>
      <c r="D1222" s="104"/>
      <c r="E1222" s="104"/>
      <c r="F1222" s="11" t="s">
        <v>1841</v>
      </c>
      <c r="G1222" s="137"/>
      <c r="H1222" s="137"/>
      <c r="I1222" s="67"/>
      <c r="J1222" s="143">
        <v>44.58</v>
      </c>
      <c r="K1222" s="137"/>
      <c r="L1222" s="137"/>
      <c r="M1222" s="137"/>
      <c r="N1222" s="137"/>
      <c r="O1222" s="137"/>
      <c r="P1222" s="100">
        <v>44.58</v>
      </c>
      <c r="Q1222" s="101"/>
      <c r="R1222" s="101"/>
      <c r="S1222" s="101"/>
      <c r="T1222" s="101"/>
      <c r="U1222" s="101"/>
    </row>
    <row r="1223" spans="1:21" s="1" customFormat="1" ht="38.25" customHeight="1" x14ac:dyDescent="0.25">
      <c r="A1223" s="134" t="s">
        <v>1981</v>
      </c>
      <c r="B1223" s="135"/>
      <c r="C1223" s="103" t="s">
        <v>1489</v>
      </c>
      <c r="D1223" s="104"/>
      <c r="E1223" s="104"/>
      <c r="F1223" s="11" t="s">
        <v>1841</v>
      </c>
      <c r="G1223" s="137"/>
      <c r="H1223" s="137"/>
      <c r="I1223" s="67"/>
      <c r="J1223" s="143">
        <v>33.770000000000003</v>
      </c>
      <c r="K1223" s="137"/>
      <c r="L1223" s="137"/>
      <c r="M1223" s="137"/>
      <c r="N1223" s="137"/>
      <c r="O1223" s="137"/>
      <c r="P1223" s="100">
        <v>33.770000000000003</v>
      </c>
      <c r="Q1223" s="101"/>
      <c r="R1223" s="101"/>
      <c r="S1223" s="101"/>
      <c r="T1223" s="101"/>
      <c r="U1223" s="101"/>
    </row>
    <row r="1224" spans="1:21" s="1" customFormat="1" ht="25.5" customHeight="1" x14ac:dyDescent="0.25">
      <c r="A1224" s="134" t="s">
        <v>1982</v>
      </c>
      <c r="B1224" s="135"/>
      <c r="C1224" s="103" t="s">
        <v>1490</v>
      </c>
      <c r="D1224" s="104"/>
      <c r="E1224" s="104"/>
      <c r="F1224" s="11" t="s">
        <v>1842</v>
      </c>
      <c r="G1224" s="137"/>
      <c r="H1224" s="137"/>
      <c r="I1224" s="67"/>
      <c r="J1224" s="143">
        <v>4.1100000000000003</v>
      </c>
      <c r="K1224" s="137"/>
      <c r="L1224" s="137"/>
      <c r="M1224" s="137"/>
      <c r="N1224" s="137"/>
      <c r="O1224" s="137"/>
      <c r="P1224" s="100">
        <v>4.1100000000000003</v>
      </c>
      <c r="Q1224" s="101"/>
      <c r="R1224" s="101"/>
      <c r="S1224" s="101"/>
      <c r="T1224" s="101"/>
      <c r="U1224" s="101"/>
    </row>
    <row r="1225" spans="1:21" s="1" customFormat="1" ht="18.75" customHeight="1" x14ac:dyDescent="0.25">
      <c r="A1225" s="134" t="s">
        <v>1983</v>
      </c>
      <c r="B1225" s="135"/>
      <c r="C1225" s="103" t="s">
        <v>1491</v>
      </c>
      <c r="D1225" s="104"/>
      <c r="E1225" s="104"/>
      <c r="F1225" s="11" t="s">
        <v>1842</v>
      </c>
      <c r="G1225" s="137"/>
      <c r="H1225" s="137"/>
      <c r="I1225" s="67"/>
      <c r="J1225" s="143">
        <v>0.11</v>
      </c>
      <c r="K1225" s="137"/>
      <c r="L1225" s="137"/>
      <c r="M1225" s="137"/>
      <c r="N1225" s="137"/>
      <c r="O1225" s="137"/>
      <c r="P1225" s="100">
        <v>0.11</v>
      </c>
      <c r="Q1225" s="101"/>
      <c r="R1225" s="101"/>
      <c r="S1225" s="101"/>
      <c r="T1225" s="101"/>
      <c r="U1225" s="101"/>
    </row>
    <row r="1226" spans="1:21" s="1" customFormat="1" ht="40.5" customHeight="1" x14ac:dyDescent="0.25">
      <c r="A1226" s="134" t="s">
        <v>1984</v>
      </c>
      <c r="B1226" s="135"/>
      <c r="C1226" s="103" t="s">
        <v>1492</v>
      </c>
      <c r="D1226" s="104"/>
      <c r="E1226" s="104"/>
      <c r="F1226" s="11" t="s">
        <v>1843</v>
      </c>
      <c r="G1226" s="137"/>
      <c r="H1226" s="137"/>
      <c r="I1226" s="67"/>
      <c r="J1226" s="143">
        <v>2.89</v>
      </c>
      <c r="K1226" s="137"/>
      <c r="L1226" s="137"/>
      <c r="M1226" s="137"/>
      <c r="N1226" s="137"/>
      <c r="O1226" s="137"/>
      <c r="P1226" s="100">
        <v>2.89</v>
      </c>
      <c r="Q1226" s="101"/>
      <c r="R1226" s="101"/>
      <c r="S1226" s="101"/>
      <c r="T1226" s="101"/>
      <c r="U1226" s="101"/>
    </row>
    <row r="1227" spans="1:21" s="1" customFormat="1" ht="16.5" customHeight="1" x14ac:dyDescent="0.25">
      <c r="A1227" s="186" t="s">
        <v>711</v>
      </c>
      <c r="B1227" s="187"/>
      <c r="C1227" s="187"/>
      <c r="D1227" s="187"/>
      <c r="E1227" s="187"/>
      <c r="F1227" s="187"/>
      <c r="G1227" s="187"/>
      <c r="H1227" s="187"/>
      <c r="I1227" s="187"/>
      <c r="J1227" s="187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</row>
    <row r="1228" spans="1:21" s="1" customFormat="1" ht="17.25" customHeight="1" x14ac:dyDescent="0.25">
      <c r="A1228" s="165">
        <v>1</v>
      </c>
      <c r="B1228" s="166"/>
      <c r="C1228" s="129" t="s">
        <v>1439</v>
      </c>
      <c r="D1228" s="130"/>
      <c r="E1228" s="130"/>
      <c r="F1228" s="4"/>
      <c r="G1228" s="136"/>
      <c r="H1228" s="136"/>
      <c r="I1228" s="5"/>
      <c r="J1228" s="136"/>
      <c r="K1228" s="136"/>
      <c r="L1228" s="136"/>
      <c r="M1228" s="136"/>
      <c r="N1228" s="136"/>
      <c r="O1228" s="136"/>
      <c r="P1228" s="126"/>
      <c r="Q1228" s="126"/>
      <c r="R1228" s="126"/>
      <c r="S1228" s="126"/>
      <c r="T1228" s="126"/>
      <c r="U1228" s="126"/>
    </row>
    <row r="1229" spans="1:21" s="1" customFormat="1" ht="27" customHeight="1" x14ac:dyDescent="0.25">
      <c r="A1229" s="134" t="s">
        <v>53</v>
      </c>
      <c r="B1229" s="135"/>
      <c r="C1229" s="163" t="s">
        <v>1440</v>
      </c>
      <c r="D1229" s="164"/>
      <c r="E1229" s="164"/>
      <c r="F1229" s="9"/>
      <c r="G1229" s="137"/>
      <c r="H1229" s="137"/>
      <c r="I1229" s="10"/>
      <c r="J1229" s="137"/>
      <c r="K1229" s="137"/>
      <c r="L1229" s="137"/>
      <c r="M1229" s="137"/>
      <c r="N1229" s="137"/>
      <c r="O1229" s="137"/>
      <c r="P1229" s="101"/>
      <c r="Q1229" s="101"/>
      <c r="R1229" s="101"/>
      <c r="S1229" s="101"/>
      <c r="T1229" s="101"/>
      <c r="U1229" s="101"/>
    </row>
    <row r="1230" spans="1:21" s="1" customFormat="1" ht="39" customHeight="1" x14ac:dyDescent="0.25">
      <c r="A1230" s="134" t="s">
        <v>136</v>
      </c>
      <c r="B1230" s="135"/>
      <c r="C1230" s="163" t="s">
        <v>1493</v>
      </c>
      <c r="D1230" s="164"/>
      <c r="E1230" s="164"/>
      <c r="F1230" s="9"/>
      <c r="G1230" s="137"/>
      <c r="H1230" s="137"/>
      <c r="I1230" s="10"/>
      <c r="J1230" s="137"/>
      <c r="K1230" s="137"/>
      <c r="L1230" s="137"/>
      <c r="M1230" s="137"/>
      <c r="N1230" s="137"/>
      <c r="O1230" s="137"/>
      <c r="P1230" s="101"/>
      <c r="Q1230" s="101"/>
      <c r="R1230" s="101"/>
      <c r="S1230" s="101"/>
      <c r="T1230" s="101"/>
      <c r="U1230" s="101"/>
    </row>
    <row r="1231" spans="1:21" s="1" customFormat="1" ht="27" customHeight="1" x14ac:dyDescent="0.25">
      <c r="A1231" s="134" t="s">
        <v>137</v>
      </c>
      <c r="B1231" s="135"/>
      <c r="C1231" s="163" t="s">
        <v>1494</v>
      </c>
      <c r="D1231" s="164"/>
      <c r="E1231" s="164"/>
      <c r="F1231" s="9"/>
      <c r="G1231" s="137"/>
      <c r="H1231" s="137"/>
      <c r="I1231" s="10"/>
      <c r="J1231" s="137"/>
      <c r="K1231" s="137"/>
      <c r="L1231" s="137"/>
      <c r="M1231" s="137"/>
      <c r="N1231" s="137"/>
      <c r="O1231" s="137"/>
      <c r="P1231" s="101"/>
      <c r="Q1231" s="101"/>
      <c r="R1231" s="101"/>
      <c r="S1231" s="101"/>
      <c r="T1231" s="101"/>
      <c r="U1231" s="101"/>
    </row>
    <row r="1232" spans="1:21" s="1" customFormat="1" ht="18.75" customHeight="1" x14ac:dyDescent="0.25">
      <c r="A1232" s="134" t="s">
        <v>636</v>
      </c>
      <c r="B1232" s="135"/>
      <c r="C1232" s="103" t="s">
        <v>1883</v>
      </c>
      <c r="D1232" s="104"/>
      <c r="E1232" s="104"/>
      <c r="F1232" s="11" t="s">
        <v>1813</v>
      </c>
      <c r="G1232" s="143">
        <v>2.98</v>
      </c>
      <c r="H1232" s="137"/>
      <c r="I1232" s="8">
        <v>2.98</v>
      </c>
      <c r="J1232" s="137"/>
      <c r="K1232" s="137"/>
      <c r="L1232" s="137"/>
      <c r="M1232" s="137"/>
      <c r="N1232" s="137"/>
      <c r="O1232" s="137"/>
      <c r="P1232" s="100">
        <v>2.98</v>
      </c>
      <c r="Q1232" s="101"/>
      <c r="R1232" s="101"/>
      <c r="S1232" s="101"/>
      <c r="T1232" s="101"/>
      <c r="U1232" s="101"/>
    </row>
    <row r="1233" spans="1:21" s="1" customFormat="1" ht="21" customHeight="1" x14ac:dyDescent="0.25">
      <c r="A1233" s="134" t="s">
        <v>637</v>
      </c>
      <c r="B1233" s="135"/>
      <c r="C1233" s="103" t="s">
        <v>1495</v>
      </c>
      <c r="D1233" s="104"/>
      <c r="E1233" s="104"/>
      <c r="F1233" s="11" t="s">
        <v>1813</v>
      </c>
      <c r="G1233" s="143">
        <v>4.46</v>
      </c>
      <c r="H1233" s="137"/>
      <c r="I1233" s="8">
        <v>4.46</v>
      </c>
      <c r="J1233" s="137"/>
      <c r="K1233" s="137"/>
      <c r="L1233" s="137"/>
      <c r="M1233" s="137"/>
      <c r="N1233" s="137"/>
      <c r="O1233" s="137"/>
      <c r="P1233" s="100">
        <v>4.46</v>
      </c>
      <c r="Q1233" s="101"/>
      <c r="R1233" s="101"/>
      <c r="S1233" s="101"/>
      <c r="T1233" s="101"/>
      <c r="U1233" s="101"/>
    </row>
    <row r="1234" spans="1:21" s="1" customFormat="1" ht="27" customHeight="1" x14ac:dyDescent="0.25">
      <c r="A1234" s="134" t="s">
        <v>138</v>
      </c>
      <c r="B1234" s="135"/>
      <c r="C1234" s="103" t="s">
        <v>1496</v>
      </c>
      <c r="D1234" s="104"/>
      <c r="E1234" s="104"/>
      <c r="F1234" s="11" t="s">
        <v>1813</v>
      </c>
      <c r="G1234" s="143">
        <v>0.3</v>
      </c>
      <c r="H1234" s="137"/>
      <c r="I1234" s="8">
        <v>0.3</v>
      </c>
      <c r="J1234" s="137"/>
      <c r="K1234" s="137"/>
      <c r="L1234" s="137"/>
      <c r="M1234" s="137"/>
      <c r="N1234" s="137"/>
      <c r="O1234" s="137"/>
      <c r="P1234" s="100">
        <v>0.3</v>
      </c>
      <c r="Q1234" s="101"/>
      <c r="R1234" s="101"/>
      <c r="S1234" s="101"/>
      <c r="T1234" s="101"/>
      <c r="U1234" s="101"/>
    </row>
    <row r="1235" spans="1:21" s="1" customFormat="1" ht="39" customHeight="1" x14ac:dyDescent="0.25">
      <c r="A1235" s="134" t="s">
        <v>144</v>
      </c>
      <c r="B1235" s="135"/>
      <c r="C1235" s="163" t="s">
        <v>1497</v>
      </c>
      <c r="D1235" s="164"/>
      <c r="E1235" s="164"/>
      <c r="F1235" s="9"/>
      <c r="G1235" s="137"/>
      <c r="H1235" s="137"/>
      <c r="I1235" s="10"/>
      <c r="J1235" s="137"/>
      <c r="K1235" s="137"/>
      <c r="L1235" s="137"/>
      <c r="M1235" s="137"/>
      <c r="N1235" s="137"/>
      <c r="O1235" s="137"/>
      <c r="P1235" s="101"/>
      <c r="Q1235" s="101"/>
      <c r="R1235" s="101"/>
      <c r="S1235" s="101"/>
      <c r="T1235" s="101"/>
      <c r="U1235" s="101"/>
    </row>
    <row r="1236" spans="1:21" s="1" customFormat="1" ht="28.5" customHeight="1" x14ac:dyDescent="0.25">
      <c r="A1236" s="134" t="s">
        <v>145</v>
      </c>
      <c r="B1236" s="135"/>
      <c r="C1236" s="103" t="s">
        <v>1498</v>
      </c>
      <c r="D1236" s="104"/>
      <c r="E1236" s="104"/>
      <c r="F1236" s="11" t="s">
        <v>1813</v>
      </c>
      <c r="G1236" s="143">
        <v>2.98</v>
      </c>
      <c r="H1236" s="137"/>
      <c r="I1236" s="8">
        <v>2.98</v>
      </c>
      <c r="J1236" s="137"/>
      <c r="K1236" s="137"/>
      <c r="L1236" s="137"/>
      <c r="M1236" s="137"/>
      <c r="N1236" s="137"/>
      <c r="O1236" s="137"/>
      <c r="P1236" s="100">
        <v>2.98</v>
      </c>
      <c r="Q1236" s="101"/>
      <c r="R1236" s="101"/>
      <c r="S1236" s="101"/>
      <c r="T1236" s="101"/>
      <c r="U1236" s="101"/>
    </row>
    <row r="1237" spans="1:21" s="1" customFormat="1" ht="27.75" customHeight="1" x14ac:dyDescent="0.25">
      <c r="A1237" s="134" t="s">
        <v>146</v>
      </c>
      <c r="B1237" s="135"/>
      <c r="C1237" s="103" t="s">
        <v>1499</v>
      </c>
      <c r="D1237" s="104"/>
      <c r="E1237" s="104"/>
      <c r="F1237" s="11" t="s">
        <v>1813</v>
      </c>
      <c r="G1237" s="143">
        <v>4.46</v>
      </c>
      <c r="H1237" s="137"/>
      <c r="I1237" s="8">
        <v>4.46</v>
      </c>
      <c r="J1237" s="137"/>
      <c r="K1237" s="137"/>
      <c r="L1237" s="137"/>
      <c r="M1237" s="137"/>
      <c r="N1237" s="137"/>
      <c r="O1237" s="137"/>
      <c r="P1237" s="100">
        <v>4.46</v>
      </c>
      <c r="Q1237" s="101"/>
      <c r="R1237" s="101"/>
      <c r="S1237" s="101"/>
      <c r="T1237" s="101"/>
      <c r="U1237" s="101"/>
    </row>
    <row r="1238" spans="1:21" s="1" customFormat="1" ht="41.25" customHeight="1" x14ac:dyDescent="0.25">
      <c r="A1238" s="134" t="s">
        <v>712</v>
      </c>
      <c r="B1238" s="135"/>
      <c r="C1238" s="103" t="s">
        <v>1500</v>
      </c>
      <c r="D1238" s="104"/>
      <c r="E1238" s="104"/>
      <c r="F1238" s="11" t="s">
        <v>1813</v>
      </c>
      <c r="G1238" s="143">
        <v>2.98</v>
      </c>
      <c r="H1238" s="137"/>
      <c r="I1238" s="8">
        <v>2.98</v>
      </c>
      <c r="J1238" s="137"/>
      <c r="K1238" s="137"/>
      <c r="L1238" s="137"/>
      <c r="M1238" s="137"/>
      <c r="N1238" s="137"/>
      <c r="O1238" s="137"/>
      <c r="P1238" s="100">
        <v>2.98</v>
      </c>
      <c r="Q1238" s="101"/>
      <c r="R1238" s="101"/>
      <c r="S1238" s="101"/>
      <c r="T1238" s="101"/>
      <c r="U1238" s="101"/>
    </row>
    <row r="1239" spans="1:21" s="1" customFormat="1" ht="40.5" customHeight="1" x14ac:dyDescent="0.25">
      <c r="A1239" s="134" t="s">
        <v>713</v>
      </c>
      <c r="B1239" s="135"/>
      <c r="C1239" s="103" t="s">
        <v>1501</v>
      </c>
      <c r="D1239" s="104"/>
      <c r="E1239" s="104"/>
      <c r="F1239" s="11" t="s">
        <v>1813</v>
      </c>
      <c r="G1239" s="143">
        <v>5.95</v>
      </c>
      <c r="H1239" s="137"/>
      <c r="I1239" s="8">
        <v>5.95</v>
      </c>
      <c r="J1239" s="137"/>
      <c r="K1239" s="137"/>
      <c r="L1239" s="137"/>
      <c r="M1239" s="137"/>
      <c r="N1239" s="137"/>
      <c r="O1239" s="137"/>
      <c r="P1239" s="100">
        <v>5.95</v>
      </c>
      <c r="Q1239" s="101"/>
      <c r="R1239" s="101"/>
      <c r="S1239" s="101"/>
      <c r="T1239" s="101"/>
      <c r="U1239" s="101"/>
    </row>
    <row r="1240" spans="1:21" s="1" customFormat="1" ht="27" customHeight="1" x14ac:dyDescent="0.25">
      <c r="A1240" s="134" t="s">
        <v>714</v>
      </c>
      <c r="B1240" s="135"/>
      <c r="C1240" s="103" t="s">
        <v>1502</v>
      </c>
      <c r="D1240" s="104"/>
      <c r="E1240" s="104"/>
      <c r="F1240" s="11" t="s">
        <v>1813</v>
      </c>
      <c r="G1240" s="143">
        <v>8.93</v>
      </c>
      <c r="H1240" s="137"/>
      <c r="I1240" s="8">
        <v>8.93</v>
      </c>
      <c r="J1240" s="137"/>
      <c r="K1240" s="137"/>
      <c r="L1240" s="137"/>
      <c r="M1240" s="137"/>
      <c r="N1240" s="137"/>
      <c r="O1240" s="137"/>
      <c r="P1240" s="100">
        <v>8.93</v>
      </c>
      <c r="Q1240" s="101"/>
      <c r="R1240" s="101"/>
      <c r="S1240" s="101"/>
      <c r="T1240" s="101"/>
      <c r="U1240" s="101"/>
    </row>
    <row r="1241" spans="1:21" s="1" customFormat="1" ht="21" customHeight="1" x14ac:dyDescent="0.25">
      <c r="A1241" s="134" t="s">
        <v>715</v>
      </c>
      <c r="B1241" s="135"/>
      <c r="C1241" s="163" t="s">
        <v>1503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9.25" customHeight="1" x14ac:dyDescent="0.25">
      <c r="A1242" s="134" t="s">
        <v>716</v>
      </c>
      <c r="B1242" s="135"/>
      <c r="C1242" s="103" t="s">
        <v>1504</v>
      </c>
      <c r="D1242" s="104"/>
      <c r="E1242" s="104"/>
      <c r="F1242" s="11" t="s">
        <v>1813</v>
      </c>
      <c r="G1242" s="143">
        <v>5.95</v>
      </c>
      <c r="H1242" s="137"/>
      <c r="I1242" s="8">
        <v>5.95</v>
      </c>
      <c r="J1242" s="137"/>
      <c r="K1242" s="137"/>
      <c r="L1242" s="137"/>
      <c r="M1242" s="137"/>
      <c r="N1242" s="137"/>
      <c r="O1242" s="137"/>
      <c r="P1242" s="100">
        <v>5.95</v>
      </c>
      <c r="Q1242" s="101"/>
      <c r="R1242" s="101"/>
      <c r="S1242" s="101"/>
      <c r="T1242" s="101"/>
      <c r="U1242" s="101"/>
    </row>
    <row r="1243" spans="1:21" s="1" customFormat="1" ht="21" customHeight="1" x14ac:dyDescent="0.25">
      <c r="A1243" s="134" t="s">
        <v>717</v>
      </c>
      <c r="B1243" s="135"/>
      <c r="C1243" s="163" t="s">
        <v>1505</v>
      </c>
      <c r="D1243" s="164"/>
      <c r="E1243" s="164"/>
      <c r="F1243" s="9"/>
      <c r="G1243" s="137"/>
      <c r="H1243" s="137"/>
      <c r="I1243" s="10"/>
      <c r="J1243" s="137"/>
      <c r="K1243" s="137"/>
      <c r="L1243" s="137"/>
      <c r="M1243" s="137"/>
      <c r="N1243" s="137"/>
      <c r="O1243" s="137"/>
      <c r="P1243" s="101"/>
      <c r="Q1243" s="101"/>
      <c r="R1243" s="101"/>
      <c r="S1243" s="101"/>
      <c r="T1243" s="101"/>
      <c r="U1243" s="101"/>
    </row>
    <row r="1244" spans="1:21" s="1" customFormat="1" ht="27" customHeight="1" x14ac:dyDescent="0.25">
      <c r="A1244" s="134" t="s">
        <v>718</v>
      </c>
      <c r="B1244" s="135"/>
      <c r="C1244" s="103" t="s">
        <v>1506</v>
      </c>
      <c r="D1244" s="104"/>
      <c r="E1244" s="104"/>
      <c r="F1244" s="11" t="s">
        <v>1813</v>
      </c>
      <c r="G1244" s="143">
        <v>13.39</v>
      </c>
      <c r="H1244" s="137"/>
      <c r="I1244" s="8">
        <v>13.39</v>
      </c>
      <c r="J1244" s="137"/>
      <c r="K1244" s="137"/>
      <c r="L1244" s="137"/>
      <c r="M1244" s="137"/>
      <c r="N1244" s="137"/>
      <c r="O1244" s="137"/>
      <c r="P1244" s="100">
        <v>13.39</v>
      </c>
      <c r="Q1244" s="101"/>
      <c r="R1244" s="101"/>
      <c r="S1244" s="101"/>
      <c r="T1244" s="101"/>
      <c r="U1244" s="101"/>
    </row>
    <row r="1245" spans="1:21" s="1" customFormat="1" ht="27" customHeight="1" x14ac:dyDescent="0.25">
      <c r="A1245" s="134" t="s">
        <v>719</v>
      </c>
      <c r="B1245" s="135"/>
      <c r="C1245" s="103" t="s">
        <v>1507</v>
      </c>
      <c r="D1245" s="104"/>
      <c r="E1245" s="104"/>
      <c r="F1245" s="11" t="s">
        <v>1813</v>
      </c>
      <c r="G1245" s="143">
        <v>8.7200000000000006</v>
      </c>
      <c r="H1245" s="137"/>
      <c r="I1245" s="8">
        <v>8.7200000000000006</v>
      </c>
      <c r="J1245" s="137"/>
      <c r="K1245" s="137"/>
      <c r="L1245" s="137"/>
      <c r="M1245" s="137"/>
      <c r="N1245" s="137"/>
      <c r="O1245" s="137"/>
      <c r="P1245" s="100">
        <v>8.7200000000000006</v>
      </c>
      <c r="Q1245" s="101"/>
      <c r="R1245" s="101"/>
      <c r="S1245" s="101"/>
      <c r="T1245" s="101"/>
      <c r="U1245" s="101"/>
    </row>
    <row r="1246" spans="1:21" s="1" customFormat="1" ht="21" customHeight="1" x14ac:dyDescent="0.25">
      <c r="A1246" s="134" t="s">
        <v>720</v>
      </c>
      <c r="B1246" s="135"/>
      <c r="C1246" s="103" t="s">
        <v>1508</v>
      </c>
      <c r="D1246" s="104"/>
      <c r="E1246" s="104"/>
      <c r="F1246" s="11" t="s">
        <v>1813</v>
      </c>
      <c r="G1246" s="143">
        <v>12.82</v>
      </c>
      <c r="H1246" s="137"/>
      <c r="I1246" s="8">
        <v>12.82</v>
      </c>
      <c r="J1246" s="137"/>
      <c r="K1246" s="137"/>
      <c r="L1246" s="137"/>
      <c r="M1246" s="137"/>
      <c r="N1246" s="137"/>
      <c r="O1246" s="137"/>
      <c r="P1246" s="100">
        <v>12.82</v>
      </c>
      <c r="Q1246" s="101"/>
      <c r="R1246" s="101"/>
      <c r="S1246" s="101"/>
      <c r="T1246" s="101"/>
      <c r="U1246" s="101"/>
    </row>
    <row r="1247" spans="1:21" s="1" customFormat="1" ht="30.75" customHeight="1" x14ac:dyDescent="0.25">
      <c r="A1247" s="134" t="s">
        <v>721</v>
      </c>
      <c r="B1247" s="135"/>
      <c r="C1247" s="103" t="s">
        <v>1509</v>
      </c>
      <c r="D1247" s="104"/>
      <c r="E1247" s="104"/>
      <c r="F1247" s="11" t="s">
        <v>1813</v>
      </c>
      <c r="G1247" s="143">
        <v>18.309999999999999</v>
      </c>
      <c r="H1247" s="137"/>
      <c r="I1247" s="8">
        <v>18.309999999999999</v>
      </c>
      <c r="J1247" s="137"/>
      <c r="K1247" s="137"/>
      <c r="L1247" s="137"/>
      <c r="M1247" s="137"/>
      <c r="N1247" s="137"/>
      <c r="O1247" s="137"/>
      <c r="P1247" s="100">
        <v>18.309999999999999</v>
      </c>
      <c r="Q1247" s="101"/>
      <c r="R1247" s="101"/>
      <c r="S1247" s="101"/>
      <c r="T1247" s="101"/>
      <c r="U1247" s="101"/>
    </row>
    <row r="1248" spans="1:21" s="1" customFormat="1" ht="38.25" customHeight="1" x14ac:dyDescent="0.25">
      <c r="A1248" s="134" t="s">
        <v>147</v>
      </c>
      <c r="B1248" s="135"/>
      <c r="C1248" s="163" t="s">
        <v>1510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4.75" customHeight="1" x14ac:dyDescent="0.25">
      <c r="A1249" s="134" t="s">
        <v>148</v>
      </c>
      <c r="B1249" s="135"/>
      <c r="C1249" s="163" t="s">
        <v>1511</v>
      </c>
      <c r="D1249" s="164"/>
      <c r="E1249" s="164"/>
      <c r="F1249" s="9"/>
      <c r="G1249" s="137"/>
      <c r="H1249" s="137"/>
      <c r="I1249" s="10"/>
      <c r="J1249" s="137"/>
      <c r="K1249" s="137"/>
      <c r="L1249" s="137"/>
      <c r="M1249" s="137"/>
      <c r="N1249" s="137"/>
      <c r="O1249" s="137"/>
      <c r="P1249" s="101"/>
      <c r="Q1249" s="101"/>
      <c r="R1249" s="101"/>
      <c r="S1249" s="101"/>
      <c r="T1249" s="101"/>
      <c r="U1249" s="101"/>
    </row>
    <row r="1250" spans="1:21" s="1" customFormat="1" ht="21" customHeight="1" x14ac:dyDescent="0.25">
      <c r="A1250" s="134" t="s">
        <v>722</v>
      </c>
      <c r="B1250" s="135"/>
      <c r="C1250" s="103" t="s">
        <v>1512</v>
      </c>
      <c r="D1250" s="104"/>
      <c r="E1250" s="104"/>
      <c r="F1250" s="11" t="s">
        <v>1813</v>
      </c>
      <c r="G1250" s="143">
        <v>2.98</v>
      </c>
      <c r="H1250" s="137"/>
      <c r="I1250" s="8">
        <v>2.98</v>
      </c>
      <c r="J1250" s="137"/>
      <c r="K1250" s="137"/>
      <c r="L1250" s="137"/>
      <c r="M1250" s="137"/>
      <c r="N1250" s="137"/>
      <c r="O1250" s="137"/>
      <c r="P1250" s="100">
        <v>2.98</v>
      </c>
      <c r="Q1250" s="101"/>
      <c r="R1250" s="101"/>
      <c r="S1250" s="101"/>
      <c r="T1250" s="101"/>
      <c r="U1250" s="101"/>
    </row>
    <row r="1251" spans="1:21" s="1" customFormat="1" ht="21" customHeight="1" x14ac:dyDescent="0.25">
      <c r="A1251" s="134" t="s">
        <v>723</v>
      </c>
      <c r="B1251" s="135"/>
      <c r="C1251" s="103" t="s">
        <v>1513</v>
      </c>
      <c r="D1251" s="104"/>
      <c r="E1251" s="104"/>
      <c r="F1251" s="11" t="s">
        <v>1813</v>
      </c>
      <c r="G1251" s="143">
        <v>4.46</v>
      </c>
      <c r="H1251" s="137"/>
      <c r="I1251" s="8">
        <v>4.46</v>
      </c>
      <c r="J1251" s="137"/>
      <c r="K1251" s="137"/>
      <c r="L1251" s="137"/>
      <c r="M1251" s="137"/>
      <c r="N1251" s="137"/>
      <c r="O1251" s="137"/>
      <c r="P1251" s="100">
        <v>4.46</v>
      </c>
      <c r="Q1251" s="101"/>
      <c r="R1251" s="101"/>
      <c r="S1251" s="101"/>
      <c r="T1251" s="101"/>
      <c r="U1251" s="101"/>
    </row>
    <row r="1252" spans="1:21" s="1" customFormat="1" ht="29.25" customHeight="1" x14ac:dyDescent="0.25">
      <c r="A1252" s="134" t="s">
        <v>149</v>
      </c>
      <c r="B1252" s="135"/>
      <c r="C1252" s="163" t="s">
        <v>1514</v>
      </c>
      <c r="D1252" s="164"/>
      <c r="E1252" s="164"/>
      <c r="F1252" s="9"/>
      <c r="G1252" s="137"/>
      <c r="H1252" s="137"/>
      <c r="I1252" s="10"/>
      <c r="J1252" s="137"/>
      <c r="K1252" s="137"/>
      <c r="L1252" s="137"/>
      <c r="M1252" s="137"/>
      <c r="N1252" s="137"/>
      <c r="O1252" s="137"/>
      <c r="P1252" s="101"/>
      <c r="Q1252" s="101"/>
      <c r="R1252" s="101"/>
      <c r="S1252" s="101"/>
      <c r="T1252" s="101"/>
      <c r="U1252" s="101"/>
    </row>
    <row r="1253" spans="1:21" s="1" customFormat="1" ht="21" customHeight="1" x14ac:dyDescent="0.25">
      <c r="A1253" s="134" t="s">
        <v>724</v>
      </c>
      <c r="B1253" s="135"/>
      <c r="C1253" s="103" t="s">
        <v>1515</v>
      </c>
      <c r="D1253" s="104"/>
      <c r="E1253" s="104"/>
      <c r="F1253" s="11" t="s">
        <v>1813</v>
      </c>
      <c r="G1253" s="143">
        <v>2.98</v>
      </c>
      <c r="H1253" s="137"/>
      <c r="I1253" s="8">
        <v>2.98</v>
      </c>
      <c r="J1253" s="137"/>
      <c r="K1253" s="137"/>
      <c r="L1253" s="137"/>
      <c r="M1253" s="137"/>
      <c r="N1253" s="137"/>
      <c r="O1253" s="137"/>
      <c r="P1253" s="100">
        <v>2.98</v>
      </c>
      <c r="Q1253" s="101"/>
      <c r="R1253" s="101"/>
      <c r="S1253" s="101"/>
      <c r="T1253" s="101"/>
      <c r="U1253" s="101"/>
    </row>
    <row r="1254" spans="1:21" s="1" customFormat="1" ht="21" customHeight="1" x14ac:dyDescent="0.25">
      <c r="A1254" s="134" t="s">
        <v>725</v>
      </c>
      <c r="B1254" s="135"/>
      <c r="C1254" s="103" t="s">
        <v>1516</v>
      </c>
      <c r="D1254" s="104"/>
      <c r="E1254" s="104"/>
      <c r="F1254" s="11" t="s">
        <v>1813</v>
      </c>
      <c r="G1254" s="143">
        <v>4.46</v>
      </c>
      <c r="H1254" s="137"/>
      <c r="I1254" s="8">
        <v>4.46</v>
      </c>
      <c r="J1254" s="137"/>
      <c r="K1254" s="137"/>
      <c r="L1254" s="137"/>
      <c r="M1254" s="137"/>
      <c r="N1254" s="137"/>
      <c r="O1254" s="137"/>
      <c r="P1254" s="100">
        <v>4.46</v>
      </c>
      <c r="Q1254" s="101"/>
      <c r="R1254" s="101"/>
      <c r="S1254" s="101"/>
      <c r="T1254" s="101"/>
      <c r="U1254" s="101"/>
    </row>
    <row r="1255" spans="1:21" s="1" customFormat="1" ht="18" customHeight="1" x14ac:dyDescent="0.25">
      <c r="A1255" s="134" t="s">
        <v>726</v>
      </c>
      <c r="B1255" s="135"/>
      <c r="C1255" s="163" t="s">
        <v>1517</v>
      </c>
      <c r="D1255" s="164"/>
      <c r="E1255" s="164"/>
      <c r="F1255" s="9"/>
      <c r="G1255" s="137"/>
      <c r="H1255" s="137"/>
      <c r="I1255" s="10"/>
      <c r="J1255" s="137"/>
      <c r="K1255" s="137"/>
      <c r="L1255" s="137"/>
      <c r="M1255" s="137"/>
      <c r="N1255" s="137"/>
      <c r="O1255" s="137"/>
      <c r="P1255" s="101"/>
      <c r="Q1255" s="101"/>
      <c r="R1255" s="101"/>
      <c r="S1255" s="101"/>
      <c r="T1255" s="101"/>
      <c r="U1255" s="101"/>
    </row>
    <row r="1256" spans="1:21" s="1" customFormat="1" ht="21" customHeight="1" x14ac:dyDescent="0.25">
      <c r="A1256" s="134" t="s">
        <v>727</v>
      </c>
      <c r="B1256" s="135"/>
      <c r="C1256" s="103" t="s">
        <v>1518</v>
      </c>
      <c r="D1256" s="104"/>
      <c r="E1256" s="104"/>
      <c r="F1256" s="11" t="s">
        <v>1813</v>
      </c>
      <c r="G1256" s="143">
        <v>2.98</v>
      </c>
      <c r="H1256" s="137"/>
      <c r="I1256" s="8">
        <v>2.98</v>
      </c>
      <c r="J1256" s="137"/>
      <c r="K1256" s="137"/>
      <c r="L1256" s="137"/>
      <c r="M1256" s="137"/>
      <c r="N1256" s="137"/>
      <c r="O1256" s="137"/>
      <c r="P1256" s="100">
        <v>2.98</v>
      </c>
      <c r="Q1256" s="101"/>
      <c r="R1256" s="101"/>
      <c r="S1256" s="101"/>
      <c r="T1256" s="101"/>
      <c r="U1256" s="101"/>
    </row>
    <row r="1257" spans="1:21" s="1" customFormat="1" ht="21" customHeight="1" x14ac:dyDescent="0.25">
      <c r="A1257" s="134" t="s">
        <v>728</v>
      </c>
      <c r="B1257" s="135"/>
      <c r="C1257" s="103" t="s">
        <v>1519</v>
      </c>
      <c r="D1257" s="104"/>
      <c r="E1257" s="104"/>
      <c r="F1257" s="11" t="s">
        <v>1813</v>
      </c>
      <c r="G1257" s="143">
        <v>4.46</v>
      </c>
      <c r="H1257" s="137"/>
      <c r="I1257" s="8">
        <v>4.46</v>
      </c>
      <c r="J1257" s="137"/>
      <c r="K1257" s="137"/>
      <c r="L1257" s="137"/>
      <c r="M1257" s="137"/>
      <c r="N1257" s="137"/>
      <c r="O1257" s="137"/>
      <c r="P1257" s="100">
        <v>4.46</v>
      </c>
      <c r="Q1257" s="101"/>
      <c r="R1257" s="101"/>
      <c r="S1257" s="101"/>
      <c r="T1257" s="101"/>
      <c r="U1257" s="101"/>
    </row>
    <row r="1258" spans="1:21" s="1" customFormat="1" ht="27" customHeight="1" x14ac:dyDescent="0.25">
      <c r="A1258" s="134" t="s">
        <v>729</v>
      </c>
      <c r="B1258" s="135"/>
      <c r="C1258" s="103" t="s">
        <v>1520</v>
      </c>
      <c r="D1258" s="104"/>
      <c r="E1258" s="104"/>
      <c r="F1258" s="11" t="s">
        <v>1813</v>
      </c>
      <c r="G1258" s="143">
        <v>2.98</v>
      </c>
      <c r="H1258" s="137"/>
      <c r="I1258" s="8">
        <v>2.98</v>
      </c>
      <c r="J1258" s="137"/>
      <c r="K1258" s="137"/>
      <c r="L1258" s="137"/>
      <c r="M1258" s="137"/>
      <c r="N1258" s="137"/>
      <c r="O1258" s="137"/>
      <c r="P1258" s="100">
        <v>2.98</v>
      </c>
      <c r="Q1258" s="101"/>
      <c r="R1258" s="101"/>
      <c r="S1258" s="101"/>
      <c r="T1258" s="101"/>
      <c r="U1258" s="101"/>
    </row>
    <row r="1259" spans="1:21" s="1" customFormat="1" ht="27" customHeight="1" x14ac:dyDescent="0.25">
      <c r="A1259" s="134" t="s">
        <v>730</v>
      </c>
      <c r="B1259" s="135"/>
      <c r="C1259" s="103" t="s">
        <v>1521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6.25" customHeight="1" x14ac:dyDescent="0.25">
      <c r="A1260" s="134" t="s">
        <v>731</v>
      </c>
      <c r="B1260" s="135"/>
      <c r="C1260" s="103" t="s">
        <v>1522</v>
      </c>
      <c r="D1260" s="104"/>
      <c r="E1260" s="104"/>
      <c r="F1260" s="11" t="s">
        <v>1813</v>
      </c>
      <c r="G1260" s="143">
        <v>4.46</v>
      </c>
      <c r="H1260" s="137"/>
      <c r="I1260" s="8">
        <v>4.46</v>
      </c>
      <c r="J1260" s="137"/>
      <c r="K1260" s="137"/>
      <c r="L1260" s="137"/>
      <c r="M1260" s="137"/>
      <c r="N1260" s="137"/>
      <c r="O1260" s="137"/>
      <c r="P1260" s="100">
        <v>4.46</v>
      </c>
      <c r="Q1260" s="101"/>
      <c r="R1260" s="101"/>
      <c r="S1260" s="101"/>
      <c r="T1260" s="101"/>
      <c r="U1260" s="101"/>
    </row>
    <row r="1261" spans="1:21" s="1" customFormat="1" ht="24.75" customHeight="1" x14ac:dyDescent="0.25">
      <c r="A1261" s="134" t="s">
        <v>732</v>
      </c>
      <c r="B1261" s="135"/>
      <c r="C1261" s="103" t="s">
        <v>1523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21" customHeight="1" x14ac:dyDescent="0.25">
      <c r="A1262" s="134" t="s">
        <v>733</v>
      </c>
      <c r="B1262" s="135"/>
      <c r="C1262" s="103" t="s">
        <v>1524</v>
      </c>
      <c r="D1262" s="104"/>
      <c r="E1262" s="104"/>
      <c r="F1262" s="11" t="s">
        <v>1813</v>
      </c>
      <c r="G1262" s="143">
        <v>1.84</v>
      </c>
      <c r="H1262" s="137"/>
      <c r="I1262" s="8">
        <v>1.84</v>
      </c>
      <c r="J1262" s="137"/>
      <c r="K1262" s="137"/>
      <c r="L1262" s="137"/>
      <c r="M1262" s="137"/>
      <c r="N1262" s="137"/>
      <c r="O1262" s="137"/>
      <c r="P1262" s="100">
        <v>1.84</v>
      </c>
      <c r="Q1262" s="101"/>
      <c r="R1262" s="101"/>
      <c r="S1262" s="101"/>
      <c r="T1262" s="101"/>
      <c r="U1262" s="101"/>
    </row>
    <row r="1263" spans="1:21" s="1" customFormat="1" ht="27" customHeight="1" x14ac:dyDescent="0.25">
      <c r="A1263" s="134" t="s">
        <v>734</v>
      </c>
      <c r="B1263" s="135"/>
      <c r="C1263" s="103" t="s">
        <v>1525</v>
      </c>
      <c r="D1263" s="104"/>
      <c r="E1263" s="104"/>
      <c r="F1263" s="11" t="s">
        <v>1813</v>
      </c>
      <c r="G1263" s="143">
        <v>4.46</v>
      </c>
      <c r="H1263" s="137"/>
      <c r="I1263" s="8">
        <v>4.46</v>
      </c>
      <c r="J1263" s="137"/>
      <c r="K1263" s="137"/>
      <c r="L1263" s="137"/>
      <c r="M1263" s="137"/>
      <c r="N1263" s="137"/>
      <c r="O1263" s="137"/>
      <c r="P1263" s="100">
        <v>4.46</v>
      </c>
      <c r="Q1263" s="101"/>
      <c r="R1263" s="101"/>
      <c r="S1263" s="101"/>
      <c r="T1263" s="101"/>
      <c r="U1263" s="101"/>
    </row>
    <row r="1264" spans="1:21" s="1" customFormat="1" ht="27" customHeight="1" x14ac:dyDescent="0.25">
      <c r="A1264" s="134" t="s">
        <v>735</v>
      </c>
      <c r="B1264" s="135"/>
      <c r="C1264" s="103" t="s">
        <v>1526</v>
      </c>
      <c r="D1264" s="104"/>
      <c r="E1264" s="104"/>
      <c r="F1264" s="11" t="s">
        <v>1813</v>
      </c>
      <c r="G1264" s="143">
        <v>2.98</v>
      </c>
      <c r="H1264" s="137"/>
      <c r="I1264" s="8">
        <v>2.98</v>
      </c>
      <c r="J1264" s="137"/>
      <c r="K1264" s="137"/>
      <c r="L1264" s="137"/>
      <c r="M1264" s="137"/>
      <c r="N1264" s="137"/>
      <c r="O1264" s="137"/>
      <c r="P1264" s="100">
        <v>2.98</v>
      </c>
      <c r="Q1264" s="101"/>
      <c r="R1264" s="101"/>
      <c r="S1264" s="101"/>
      <c r="T1264" s="101"/>
      <c r="U1264" s="101"/>
    </row>
    <row r="1265" spans="1:21" s="1" customFormat="1" ht="27" customHeight="1" x14ac:dyDescent="0.25">
      <c r="A1265" s="134" t="s">
        <v>736</v>
      </c>
      <c r="B1265" s="135"/>
      <c r="C1265" s="103" t="s">
        <v>1527</v>
      </c>
      <c r="D1265" s="104"/>
      <c r="E1265" s="104"/>
      <c r="F1265" s="11" t="s">
        <v>1813</v>
      </c>
      <c r="G1265" s="143">
        <v>4.46</v>
      </c>
      <c r="H1265" s="137"/>
      <c r="I1265" s="8">
        <v>4.46</v>
      </c>
      <c r="J1265" s="137"/>
      <c r="K1265" s="137"/>
      <c r="L1265" s="137"/>
      <c r="M1265" s="137"/>
      <c r="N1265" s="137"/>
      <c r="O1265" s="137"/>
      <c r="P1265" s="100">
        <v>4.46</v>
      </c>
      <c r="Q1265" s="101"/>
      <c r="R1265" s="101"/>
      <c r="S1265" s="101"/>
      <c r="T1265" s="101"/>
      <c r="U1265" s="101"/>
    </row>
    <row r="1266" spans="1:21" s="1" customFormat="1" ht="20.25" customHeight="1" x14ac:dyDescent="0.25">
      <c r="A1266" s="134" t="s">
        <v>737</v>
      </c>
      <c r="B1266" s="135"/>
      <c r="C1266" s="103" t="s">
        <v>1528</v>
      </c>
      <c r="D1266" s="104"/>
      <c r="E1266" s="104"/>
      <c r="F1266" s="11" t="s">
        <v>1813</v>
      </c>
      <c r="G1266" s="143">
        <v>4.46</v>
      </c>
      <c r="H1266" s="137"/>
      <c r="I1266" s="8">
        <v>4.46</v>
      </c>
      <c r="J1266" s="137"/>
      <c r="K1266" s="137"/>
      <c r="L1266" s="137"/>
      <c r="M1266" s="137"/>
      <c r="N1266" s="137"/>
      <c r="O1266" s="137"/>
      <c r="P1266" s="100">
        <v>4.46</v>
      </c>
      <c r="Q1266" s="101"/>
      <c r="R1266" s="101"/>
      <c r="S1266" s="101"/>
      <c r="T1266" s="101"/>
      <c r="U1266" s="101"/>
    </row>
    <row r="1267" spans="1:21" s="1" customFormat="1" ht="21" customHeight="1" x14ac:dyDescent="0.25">
      <c r="A1267" s="134" t="s">
        <v>738</v>
      </c>
      <c r="B1267" s="135"/>
      <c r="C1267" s="103" t="s">
        <v>1529</v>
      </c>
      <c r="D1267" s="104"/>
      <c r="E1267" s="104"/>
      <c r="F1267" s="11" t="s">
        <v>1813</v>
      </c>
      <c r="G1267" s="143">
        <v>7.44</v>
      </c>
      <c r="H1267" s="137"/>
      <c r="I1267" s="8">
        <v>7.44</v>
      </c>
      <c r="J1267" s="137"/>
      <c r="K1267" s="137"/>
      <c r="L1267" s="137"/>
      <c r="M1267" s="137"/>
      <c r="N1267" s="137"/>
      <c r="O1267" s="137"/>
      <c r="P1267" s="100">
        <v>7.44</v>
      </c>
      <c r="Q1267" s="101"/>
      <c r="R1267" s="101"/>
      <c r="S1267" s="101"/>
      <c r="T1267" s="101"/>
      <c r="U1267" s="101"/>
    </row>
    <row r="1268" spans="1:21" s="1" customFormat="1" ht="24.75" customHeight="1" x14ac:dyDescent="0.25">
      <c r="A1268" s="134" t="s">
        <v>739</v>
      </c>
      <c r="B1268" s="135"/>
      <c r="C1268" s="103" t="s">
        <v>1530</v>
      </c>
      <c r="D1268" s="104"/>
      <c r="E1268" s="104"/>
      <c r="F1268" s="11" t="s">
        <v>1813</v>
      </c>
      <c r="G1268" s="143">
        <v>2.98</v>
      </c>
      <c r="H1268" s="137"/>
      <c r="I1268" s="8">
        <v>2.98</v>
      </c>
      <c r="J1268" s="137"/>
      <c r="K1268" s="137"/>
      <c r="L1268" s="137"/>
      <c r="M1268" s="137"/>
      <c r="N1268" s="137"/>
      <c r="O1268" s="137"/>
      <c r="P1268" s="100">
        <v>2.98</v>
      </c>
      <c r="Q1268" s="101"/>
      <c r="R1268" s="101"/>
      <c r="S1268" s="101"/>
      <c r="T1268" s="101"/>
      <c r="U1268" s="101"/>
    </row>
    <row r="1269" spans="1:21" s="1" customFormat="1" ht="41.25" customHeight="1" x14ac:dyDescent="0.25">
      <c r="A1269" s="134" t="s">
        <v>150</v>
      </c>
      <c r="B1269" s="135"/>
      <c r="C1269" s="163" t="s">
        <v>1531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18.75" customHeight="1" x14ac:dyDescent="0.25">
      <c r="A1270" s="134" t="s">
        <v>151</v>
      </c>
      <c r="B1270" s="135"/>
      <c r="C1270" s="103" t="s">
        <v>1884</v>
      </c>
      <c r="D1270" s="104"/>
      <c r="E1270" s="104"/>
      <c r="F1270" s="11" t="s">
        <v>1813</v>
      </c>
      <c r="G1270" s="143">
        <v>11.91</v>
      </c>
      <c r="H1270" s="137"/>
      <c r="I1270" s="8">
        <v>11.91</v>
      </c>
      <c r="J1270" s="137"/>
      <c r="K1270" s="137"/>
      <c r="L1270" s="137"/>
      <c r="M1270" s="137"/>
      <c r="N1270" s="137"/>
      <c r="O1270" s="137"/>
      <c r="P1270" s="100">
        <v>11.91</v>
      </c>
      <c r="Q1270" s="101"/>
      <c r="R1270" s="101"/>
      <c r="S1270" s="101"/>
      <c r="T1270" s="101"/>
      <c r="U1270" s="101"/>
    </row>
    <row r="1271" spans="1:21" s="1" customFormat="1" ht="26.25" customHeight="1" x14ac:dyDescent="0.25">
      <c r="A1271" s="134" t="s">
        <v>152</v>
      </c>
      <c r="B1271" s="135"/>
      <c r="C1271" s="103" t="s">
        <v>1532</v>
      </c>
      <c r="D1271" s="104"/>
      <c r="E1271" s="104"/>
      <c r="F1271" s="11" t="s">
        <v>1813</v>
      </c>
      <c r="G1271" s="143">
        <v>20.36</v>
      </c>
      <c r="H1271" s="137"/>
      <c r="I1271" s="8">
        <v>20.36</v>
      </c>
      <c r="J1271" s="137"/>
      <c r="K1271" s="137"/>
      <c r="L1271" s="137"/>
      <c r="M1271" s="137"/>
      <c r="N1271" s="137"/>
      <c r="O1271" s="137"/>
      <c r="P1271" s="100">
        <v>20.36</v>
      </c>
      <c r="Q1271" s="101"/>
      <c r="R1271" s="101"/>
      <c r="S1271" s="101"/>
      <c r="T1271" s="101"/>
      <c r="U1271" s="101"/>
    </row>
    <row r="1272" spans="1:21" s="1" customFormat="1" ht="20.25" customHeight="1" x14ac:dyDescent="0.25">
      <c r="A1272" s="134" t="s">
        <v>740</v>
      </c>
      <c r="B1272" s="135"/>
      <c r="C1272" s="103" t="s">
        <v>1533</v>
      </c>
      <c r="D1272" s="104"/>
      <c r="E1272" s="104"/>
      <c r="F1272" s="11" t="s">
        <v>1813</v>
      </c>
      <c r="G1272" s="143">
        <v>10.18</v>
      </c>
      <c r="H1272" s="137"/>
      <c r="I1272" s="8">
        <v>10.18</v>
      </c>
      <c r="J1272" s="137"/>
      <c r="K1272" s="137"/>
      <c r="L1272" s="137"/>
      <c r="M1272" s="137"/>
      <c r="N1272" s="137"/>
      <c r="O1272" s="137"/>
      <c r="P1272" s="100">
        <v>10.18</v>
      </c>
      <c r="Q1272" s="101"/>
      <c r="R1272" s="101"/>
      <c r="S1272" s="101"/>
      <c r="T1272" s="101"/>
      <c r="U1272" s="101"/>
    </row>
    <row r="1273" spans="1:21" s="1" customFormat="1" ht="26.25" customHeight="1" x14ac:dyDescent="0.25">
      <c r="A1273" s="134" t="s">
        <v>741</v>
      </c>
      <c r="B1273" s="135"/>
      <c r="C1273" s="103" t="s">
        <v>1534</v>
      </c>
      <c r="D1273" s="104"/>
      <c r="E1273" s="104"/>
      <c r="F1273" s="11" t="s">
        <v>1813</v>
      </c>
      <c r="G1273" s="143">
        <v>10.18</v>
      </c>
      <c r="H1273" s="137"/>
      <c r="I1273" s="8">
        <v>10.18</v>
      </c>
      <c r="J1273" s="137"/>
      <c r="K1273" s="137"/>
      <c r="L1273" s="137"/>
      <c r="M1273" s="137"/>
      <c r="N1273" s="137"/>
      <c r="O1273" s="137"/>
      <c r="P1273" s="100">
        <v>10.18</v>
      </c>
      <c r="Q1273" s="101"/>
      <c r="R1273" s="101"/>
      <c r="S1273" s="101"/>
      <c r="T1273" s="101"/>
      <c r="U1273" s="101"/>
    </row>
    <row r="1274" spans="1:21" s="1" customFormat="1" ht="16.5" customHeight="1" x14ac:dyDescent="0.25">
      <c r="A1274" s="134" t="s">
        <v>742</v>
      </c>
      <c r="B1274" s="135"/>
      <c r="C1274" s="103" t="s">
        <v>1535</v>
      </c>
      <c r="D1274" s="104"/>
      <c r="E1274" s="104"/>
      <c r="F1274" s="11" t="s">
        <v>1813</v>
      </c>
      <c r="G1274" s="143">
        <v>17.09</v>
      </c>
      <c r="H1274" s="137"/>
      <c r="I1274" s="8">
        <v>17.09</v>
      </c>
      <c r="J1274" s="137"/>
      <c r="K1274" s="137"/>
      <c r="L1274" s="137"/>
      <c r="M1274" s="137"/>
      <c r="N1274" s="137"/>
      <c r="O1274" s="137"/>
      <c r="P1274" s="100">
        <v>17.09</v>
      </c>
      <c r="Q1274" s="101"/>
      <c r="R1274" s="101"/>
      <c r="S1274" s="101"/>
      <c r="T1274" s="101"/>
      <c r="U1274" s="101"/>
    </row>
    <row r="1275" spans="1:21" s="1" customFormat="1" ht="27" customHeight="1" x14ac:dyDescent="0.25">
      <c r="A1275" s="134" t="s">
        <v>615</v>
      </c>
      <c r="B1275" s="135"/>
      <c r="C1275" s="163" t="s">
        <v>1536</v>
      </c>
      <c r="D1275" s="164"/>
      <c r="E1275" s="164"/>
      <c r="F1275" s="9"/>
      <c r="G1275" s="137"/>
      <c r="H1275" s="137"/>
      <c r="I1275" s="10"/>
      <c r="J1275" s="137"/>
      <c r="K1275" s="137"/>
      <c r="L1275" s="137"/>
      <c r="M1275" s="137"/>
      <c r="N1275" s="137"/>
      <c r="O1275" s="137"/>
      <c r="P1275" s="101"/>
      <c r="Q1275" s="101"/>
      <c r="R1275" s="101"/>
      <c r="S1275" s="101"/>
      <c r="T1275" s="101"/>
      <c r="U1275" s="101"/>
    </row>
    <row r="1276" spans="1:21" s="1" customFormat="1" ht="26.25" customHeight="1" x14ac:dyDescent="0.25">
      <c r="A1276" s="134" t="s">
        <v>743</v>
      </c>
      <c r="B1276" s="135"/>
      <c r="C1276" s="163" t="s">
        <v>1537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1" customHeight="1" x14ac:dyDescent="0.25">
      <c r="A1277" s="134" t="s">
        <v>744</v>
      </c>
      <c r="B1277" s="135"/>
      <c r="C1277" s="103" t="s">
        <v>1538</v>
      </c>
      <c r="D1277" s="104"/>
      <c r="E1277" s="104"/>
      <c r="F1277" s="11" t="s">
        <v>1813</v>
      </c>
      <c r="G1277" s="143">
        <v>3.28</v>
      </c>
      <c r="H1277" s="137"/>
      <c r="I1277" s="8">
        <v>3.28</v>
      </c>
      <c r="J1277" s="143">
        <v>7.0000000000000007E-2</v>
      </c>
      <c r="K1277" s="137"/>
      <c r="L1277" s="137"/>
      <c r="M1277" s="137"/>
      <c r="N1277" s="137"/>
      <c r="O1277" s="137"/>
      <c r="P1277" s="100">
        <v>3.35</v>
      </c>
      <c r="Q1277" s="101"/>
      <c r="R1277" s="101"/>
      <c r="S1277" s="101"/>
      <c r="T1277" s="101"/>
      <c r="U1277" s="101"/>
    </row>
    <row r="1278" spans="1:21" s="1" customFormat="1" ht="21" customHeight="1" x14ac:dyDescent="0.25">
      <c r="A1278" s="134" t="s">
        <v>745</v>
      </c>
      <c r="B1278" s="135"/>
      <c r="C1278" s="103" t="s">
        <v>1539</v>
      </c>
      <c r="D1278" s="104"/>
      <c r="E1278" s="104"/>
      <c r="F1278" s="11" t="s">
        <v>1813</v>
      </c>
      <c r="G1278" s="143">
        <v>4.75</v>
      </c>
      <c r="H1278" s="137"/>
      <c r="I1278" s="8">
        <v>4.75</v>
      </c>
      <c r="J1278" s="143">
        <v>7.0000000000000007E-2</v>
      </c>
      <c r="K1278" s="137"/>
      <c r="L1278" s="137"/>
      <c r="M1278" s="137"/>
      <c r="N1278" s="137"/>
      <c r="O1278" s="137"/>
      <c r="P1278" s="100">
        <v>4.82</v>
      </c>
      <c r="Q1278" s="101"/>
      <c r="R1278" s="101"/>
      <c r="S1278" s="101"/>
      <c r="T1278" s="101"/>
      <c r="U1278" s="101"/>
    </row>
    <row r="1279" spans="1:21" s="1" customFormat="1" ht="31.5" customHeight="1" x14ac:dyDescent="0.25">
      <c r="A1279" s="134" t="s">
        <v>746</v>
      </c>
      <c r="B1279" s="135"/>
      <c r="C1279" s="103" t="s">
        <v>1540</v>
      </c>
      <c r="D1279" s="104"/>
      <c r="E1279" s="104"/>
      <c r="F1279" s="11" t="s">
        <v>1813</v>
      </c>
      <c r="G1279" s="143">
        <v>3.28</v>
      </c>
      <c r="H1279" s="137"/>
      <c r="I1279" s="8">
        <v>3.28</v>
      </c>
      <c r="J1279" s="143">
        <v>7.0000000000000007E-2</v>
      </c>
      <c r="K1279" s="137"/>
      <c r="L1279" s="137"/>
      <c r="M1279" s="137"/>
      <c r="N1279" s="137"/>
      <c r="O1279" s="137"/>
      <c r="P1279" s="100">
        <v>3.35</v>
      </c>
      <c r="Q1279" s="101"/>
      <c r="R1279" s="101"/>
      <c r="S1279" s="101"/>
      <c r="T1279" s="101"/>
      <c r="U1279" s="101"/>
    </row>
    <row r="1280" spans="1:21" s="1" customFormat="1" ht="52.5" customHeight="1" x14ac:dyDescent="0.25">
      <c r="A1280" s="134" t="s">
        <v>747</v>
      </c>
      <c r="B1280" s="135"/>
      <c r="C1280" s="103" t="s">
        <v>1541</v>
      </c>
      <c r="D1280" s="104"/>
      <c r="E1280" s="104"/>
      <c r="F1280" s="11" t="s">
        <v>1813</v>
      </c>
      <c r="G1280" s="143">
        <v>4.75</v>
      </c>
      <c r="H1280" s="137"/>
      <c r="I1280" s="8">
        <v>4.75</v>
      </c>
      <c r="J1280" s="143">
        <v>7.0000000000000007E-2</v>
      </c>
      <c r="K1280" s="137"/>
      <c r="L1280" s="137"/>
      <c r="M1280" s="137"/>
      <c r="N1280" s="137"/>
      <c r="O1280" s="137"/>
      <c r="P1280" s="100">
        <v>4.82</v>
      </c>
      <c r="Q1280" s="101"/>
      <c r="R1280" s="101"/>
      <c r="S1280" s="101"/>
      <c r="T1280" s="101"/>
      <c r="U1280" s="101"/>
    </row>
    <row r="1281" spans="1:21" s="1" customFormat="1" ht="28.5" customHeight="1" x14ac:dyDescent="0.25">
      <c r="A1281" s="134" t="s">
        <v>748</v>
      </c>
      <c r="B1281" s="135"/>
      <c r="C1281" s="103" t="s">
        <v>1542</v>
      </c>
      <c r="D1281" s="104"/>
      <c r="E1281" s="104"/>
      <c r="F1281" s="11" t="s">
        <v>1813</v>
      </c>
      <c r="G1281" s="143">
        <v>4.75</v>
      </c>
      <c r="H1281" s="137"/>
      <c r="I1281" s="8">
        <v>4.75</v>
      </c>
      <c r="J1281" s="143">
        <v>7.0000000000000007E-2</v>
      </c>
      <c r="K1281" s="137"/>
      <c r="L1281" s="137"/>
      <c r="M1281" s="137"/>
      <c r="N1281" s="137"/>
      <c r="O1281" s="137"/>
      <c r="P1281" s="100">
        <v>4.82</v>
      </c>
      <c r="Q1281" s="101"/>
      <c r="R1281" s="101"/>
      <c r="S1281" s="101"/>
      <c r="T1281" s="101"/>
      <c r="U1281" s="101"/>
    </row>
    <row r="1282" spans="1:21" s="1" customFormat="1" ht="66" customHeight="1" x14ac:dyDescent="0.25">
      <c r="A1282" s="134" t="s">
        <v>616</v>
      </c>
      <c r="B1282" s="135"/>
      <c r="C1282" s="103" t="s">
        <v>1543</v>
      </c>
      <c r="D1282" s="104"/>
      <c r="E1282" s="104"/>
      <c r="F1282" s="11" t="s">
        <v>1832</v>
      </c>
      <c r="G1282" s="143">
        <v>3.64</v>
      </c>
      <c r="H1282" s="137"/>
      <c r="I1282" s="8">
        <v>3.64</v>
      </c>
      <c r="J1282" s="137"/>
      <c r="K1282" s="137"/>
      <c r="L1282" s="137"/>
      <c r="M1282" s="137"/>
      <c r="N1282" s="137"/>
      <c r="O1282" s="137"/>
      <c r="P1282" s="100">
        <v>3.64</v>
      </c>
      <c r="Q1282" s="101"/>
      <c r="R1282" s="101"/>
      <c r="S1282" s="101"/>
      <c r="T1282" s="101"/>
      <c r="U1282" s="101"/>
    </row>
    <row r="1283" spans="1:21" s="1" customFormat="1" ht="26.25" customHeight="1" x14ac:dyDescent="0.25">
      <c r="A1283" s="134" t="s">
        <v>617</v>
      </c>
      <c r="B1283" s="135"/>
      <c r="C1283" s="163" t="s">
        <v>1544</v>
      </c>
      <c r="D1283" s="164"/>
      <c r="E1283" s="164"/>
      <c r="F1283" s="9"/>
      <c r="G1283" s="137"/>
      <c r="H1283" s="137"/>
      <c r="I1283" s="10"/>
      <c r="J1283" s="137"/>
      <c r="K1283" s="137"/>
      <c r="L1283" s="137"/>
      <c r="M1283" s="137"/>
      <c r="N1283" s="137"/>
      <c r="O1283" s="137"/>
      <c r="P1283" s="101"/>
      <c r="Q1283" s="101"/>
      <c r="R1283" s="101"/>
      <c r="S1283" s="101"/>
      <c r="T1283" s="101"/>
      <c r="U1283" s="101"/>
    </row>
    <row r="1284" spans="1:21" s="1" customFormat="1" ht="26.25" customHeight="1" x14ac:dyDescent="0.25">
      <c r="A1284" s="134" t="s">
        <v>749</v>
      </c>
      <c r="B1284" s="135"/>
      <c r="C1284" s="103" t="s">
        <v>1545</v>
      </c>
      <c r="D1284" s="104"/>
      <c r="E1284" s="104"/>
      <c r="F1284" s="11" t="s">
        <v>1842</v>
      </c>
      <c r="G1284" s="137"/>
      <c r="H1284" s="137"/>
      <c r="I1284" s="10"/>
      <c r="J1284" s="143">
        <v>3.31</v>
      </c>
      <c r="K1284" s="137"/>
      <c r="L1284" s="137"/>
      <c r="M1284" s="137"/>
      <c r="N1284" s="137"/>
      <c r="O1284" s="137"/>
      <c r="P1284" s="100">
        <v>3.31</v>
      </c>
      <c r="Q1284" s="101"/>
      <c r="R1284" s="101"/>
      <c r="S1284" s="101"/>
      <c r="T1284" s="101"/>
      <c r="U1284" s="101"/>
    </row>
    <row r="1285" spans="1:21" s="1" customFormat="1" ht="18.75" customHeight="1" x14ac:dyDescent="0.25">
      <c r="A1285" s="134" t="s">
        <v>750</v>
      </c>
      <c r="B1285" s="135"/>
      <c r="C1285" s="103" t="s">
        <v>1546</v>
      </c>
      <c r="D1285" s="104"/>
      <c r="E1285" s="104"/>
      <c r="F1285" s="11" t="s">
        <v>1842</v>
      </c>
      <c r="G1285" s="137"/>
      <c r="H1285" s="137"/>
      <c r="I1285" s="10"/>
      <c r="J1285" s="143">
        <v>1.24</v>
      </c>
      <c r="K1285" s="137"/>
      <c r="L1285" s="137"/>
      <c r="M1285" s="137"/>
      <c r="N1285" s="137"/>
      <c r="O1285" s="137"/>
      <c r="P1285" s="100">
        <v>1.24</v>
      </c>
      <c r="Q1285" s="101"/>
      <c r="R1285" s="101"/>
      <c r="S1285" s="101"/>
      <c r="T1285" s="101"/>
      <c r="U1285" s="101"/>
    </row>
    <row r="1286" spans="1:21" s="1" customFormat="1" ht="15.75" hidden="1" customHeight="1" x14ac:dyDescent="0.25">
      <c r="A1286" s="186" t="s">
        <v>751</v>
      </c>
      <c r="B1286" s="187"/>
      <c r="C1286" s="187"/>
      <c r="D1286" s="187"/>
      <c r="E1286" s="187"/>
      <c r="F1286" s="187"/>
      <c r="G1286" s="187"/>
      <c r="H1286" s="187"/>
      <c r="I1286" s="187"/>
      <c r="J1286" s="187"/>
      <c r="K1286" s="187"/>
      <c r="L1286" s="187"/>
      <c r="M1286" s="187"/>
      <c r="N1286" s="187"/>
      <c r="O1286" s="187"/>
      <c r="P1286" s="187"/>
      <c r="Q1286" s="187"/>
      <c r="R1286" s="187"/>
      <c r="S1286" s="187"/>
      <c r="T1286" s="187"/>
      <c r="U1286" s="187"/>
    </row>
    <row r="1287" spans="1:21" s="1" customFormat="1" ht="25.5" hidden="1" customHeight="1" x14ac:dyDescent="0.25">
      <c r="A1287" s="165">
        <v>1</v>
      </c>
      <c r="B1287" s="166"/>
      <c r="C1287" s="129" t="s">
        <v>1547</v>
      </c>
      <c r="D1287" s="130"/>
      <c r="E1287" s="130"/>
      <c r="F1287" s="4"/>
      <c r="G1287" s="136"/>
      <c r="H1287" s="136"/>
      <c r="I1287" s="5"/>
      <c r="J1287" s="136"/>
      <c r="K1287" s="136"/>
      <c r="L1287" s="136"/>
      <c r="M1287" s="136"/>
      <c r="N1287" s="136"/>
      <c r="O1287" s="136"/>
      <c r="P1287" s="126"/>
      <c r="Q1287" s="126"/>
      <c r="R1287" s="126"/>
      <c r="S1287" s="126"/>
      <c r="T1287" s="126"/>
      <c r="U1287" s="126"/>
    </row>
    <row r="1288" spans="1:21" s="1" customFormat="1" ht="42" hidden="1" customHeight="1" x14ac:dyDescent="0.25">
      <c r="A1288" s="134" t="s">
        <v>53</v>
      </c>
      <c r="B1288" s="135"/>
      <c r="C1288" s="103" t="s">
        <v>1548</v>
      </c>
      <c r="D1288" s="104"/>
      <c r="E1288" s="104"/>
      <c r="F1288" s="11" t="s">
        <v>1813</v>
      </c>
      <c r="G1288" s="143">
        <v>7.54</v>
      </c>
      <c r="H1288" s="137"/>
      <c r="I1288" s="8">
        <v>9.0500000000000007</v>
      </c>
      <c r="J1288" s="143">
        <v>0.04</v>
      </c>
      <c r="K1288" s="137"/>
      <c r="L1288" s="137"/>
      <c r="M1288" s="137"/>
      <c r="N1288" s="137"/>
      <c r="O1288" s="137"/>
      <c r="P1288" s="100">
        <v>9.09</v>
      </c>
      <c r="Q1288" s="101"/>
      <c r="R1288" s="101"/>
      <c r="S1288" s="101"/>
      <c r="T1288" s="101"/>
      <c r="U1288" s="101"/>
    </row>
    <row r="1289" spans="1:21" s="1" customFormat="1" ht="42" hidden="1" customHeight="1" x14ac:dyDescent="0.25">
      <c r="A1289" s="134" t="s">
        <v>54</v>
      </c>
      <c r="B1289" s="135"/>
      <c r="C1289" s="103" t="s">
        <v>1549</v>
      </c>
      <c r="D1289" s="104"/>
      <c r="E1289" s="104"/>
      <c r="F1289" s="11" t="s">
        <v>1813</v>
      </c>
      <c r="G1289" s="143">
        <v>1.36</v>
      </c>
      <c r="H1289" s="137"/>
      <c r="I1289" s="8">
        <v>1.63</v>
      </c>
      <c r="J1289" s="143">
        <v>0.01</v>
      </c>
      <c r="K1289" s="137"/>
      <c r="L1289" s="137"/>
      <c r="M1289" s="137"/>
      <c r="N1289" s="137"/>
      <c r="O1289" s="137"/>
      <c r="P1289" s="100">
        <v>1.64</v>
      </c>
      <c r="Q1289" s="101"/>
      <c r="R1289" s="101"/>
      <c r="S1289" s="101"/>
      <c r="T1289" s="101"/>
      <c r="U1289" s="101"/>
    </row>
    <row r="1290" spans="1:21" s="1" customFormat="1" ht="73.5" hidden="1" customHeight="1" x14ac:dyDescent="0.25">
      <c r="A1290" s="134" t="s">
        <v>55</v>
      </c>
      <c r="B1290" s="135"/>
      <c r="C1290" s="103" t="s">
        <v>1550</v>
      </c>
      <c r="D1290" s="104"/>
      <c r="E1290" s="104"/>
      <c r="F1290" s="11" t="s">
        <v>1813</v>
      </c>
      <c r="G1290" s="143">
        <v>16.170000000000002</v>
      </c>
      <c r="H1290" s="137"/>
      <c r="I1290" s="8">
        <v>19.399999999999999</v>
      </c>
      <c r="J1290" s="143">
        <v>0.05</v>
      </c>
      <c r="K1290" s="137"/>
      <c r="L1290" s="137"/>
      <c r="M1290" s="137"/>
      <c r="N1290" s="137"/>
      <c r="O1290" s="137"/>
      <c r="P1290" s="100">
        <v>19.45</v>
      </c>
      <c r="Q1290" s="101"/>
      <c r="R1290" s="101"/>
      <c r="S1290" s="101"/>
      <c r="T1290" s="101"/>
      <c r="U1290" s="101"/>
    </row>
    <row r="1291" spans="1:21" s="1" customFormat="1" ht="26.25" hidden="1" customHeight="1" x14ac:dyDescent="0.25">
      <c r="A1291" s="165">
        <v>2</v>
      </c>
      <c r="B1291" s="166"/>
      <c r="C1291" s="129" t="s">
        <v>1551</v>
      </c>
      <c r="D1291" s="130"/>
      <c r="E1291" s="130"/>
      <c r="F1291" s="4"/>
      <c r="G1291" s="136"/>
      <c r="H1291" s="136"/>
      <c r="I1291" s="5"/>
      <c r="J1291" s="136"/>
      <c r="K1291" s="136"/>
      <c r="L1291" s="136"/>
      <c r="M1291" s="136"/>
      <c r="N1291" s="136"/>
      <c r="O1291" s="136"/>
      <c r="P1291" s="126"/>
      <c r="Q1291" s="126"/>
      <c r="R1291" s="126"/>
      <c r="S1291" s="126"/>
      <c r="T1291" s="126"/>
      <c r="U1291" s="126"/>
    </row>
    <row r="1292" spans="1:21" s="1" customFormat="1" ht="52.5" hidden="1" customHeight="1" x14ac:dyDescent="0.25">
      <c r="A1292" s="134" t="s">
        <v>61</v>
      </c>
      <c r="B1292" s="135"/>
      <c r="C1292" s="103" t="s">
        <v>1552</v>
      </c>
      <c r="D1292" s="104"/>
      <c r="E1292" s="104"/>
      <c r="F1292" s="11" t="s">
        <v>1813</v>
      </c>
      <c r="G1292" s="143">
        <v>7.69</v>
      </c>
      <c r="H1292" s="137"/>
      <c r="I1292" s="8">
        <v>9.23</v>
      </c>
      <c r="J1292" s="143">
        <v>0.01</v>
      </c>
      <c r="K1292" s="137"/>
      <c r="L1292" s="137"/>
      <c r="M1292" s="137"/>
      <c r="N1292" s="137"/>
      <c r="O1292" s="137"/>
      <c r="P1292" s="100">
        <v>9.24</v>
      </c>
      <c r="Q1292" s="101"/>
      <c r="R1292" s="101"/>
      <c r="S1292" s="101"/>
      <c r="T1292" s="101"/>
      <c r="U1292" s="101"/>
    </row>
    <row r="1293" spans="1:21" s="1" customFormat="1" ht="63" hidden="1" customHeight="1" x14ac:dyDescent="0.25">
      <c r="A1293" s="134" t="s">
        <v>62</v>
      </c>
      <c r="B1293" s="135"/>
      <c r="C1293" s="103" t="s">
        <v>1553</v>
      </c>
      <c r="D1293" s="104"/>
      <c r="E1293" s="104"/>
      <c r="F1293" s="11" t="s">
        <v>1844</v>
      </c>
      <c r="G1293" s="143">
        <v>8.52</v>
      </c>
      <c r="H1293" s="137"/>
      <c r="I1293" s="8">
        <v>10.220000000000001</v>
      </c>
      <c r="J1293" s="137"/>
      <c r="K1293" s="137"/>
      <c r="L1293" s="137"/>
      <c r="M1293" s="137"/>
      <c r="N1293" s="137"/>
      <c r="O1293" s="137"/>
      <c r="P1293" s="100">
        <v>10.220000000000001</v>
      </c>
      <c r="Q1293" s="101"/>
      <c r="R1293" s="101"/>
      <c r="S1293" s="101"/>
      <c r="T1293" s="101"/>
      <c r="U1293" s="101"/>
    </row>
    <row r="1294" spans="1:21" s="1" customFormat="1" ht="12" hidden="1" customHeight="1" x14ac:dyDescent="0.25">
      <c r="A1294" s="186" t="s">
        <v>752</v>
      </c>
      <c r="B1294" s="187"/>
      <c r="C1294" s="187"/>
      <c r="D1294" s="187"/>
      <c r="E1294" s="187"/>
      <c r="F1294" s="187"/>
      <c r="G1294" s="187"/>
      <c r="H1294" s="187"/>
      <c r="I1294" s="187"/>
      <c r="J1294" s="187"/>
      <c r="K1294" s="187"/>
      <c r="L1294" s="187"/>
      <c r="M1294" s="187"/>
      <c r="N1294" s="187"/>
      <c r="O1294" s="187"/>
      <c r="P1294" s="187"/>
      <c r="Q1294" s="187"/>
      <c r="R1294" s="187"/>
      <c r="S1294" s="187"/>
      <c r="T1294" s="187"/>
      <c r="U1294" s="187"/>
    </row>
    <row r="1295" spans="1:21" s="1" customFormat="1" ht="52.5" hidden="1" customHeight="1" x14ac:dyDescent="0.25">
      <c r="A1295" s="165">
        <v>1</v>
      </c>
      <c r="B1295" s="166"/>
      <c r="C1295" s="163" t="s">
        <v>1554</v>
      </c>
      <c r="D1295" s="164"/>
      <c r="E1295" s="164"/>
      <c r="F1295" s="7" t="s">
        <v>1824</v>
      </c>
      <c r="G1295" s="143">
        <v>6.6</v>
      </c>
      <c r="H1295" s="137"/>
      <c r="I1295" s="8">
        <v>7.92</v>
      </c>
      <c r="J1295" s="137"/>
      <c r="K1295" s="137"/>
      <c r="L1295" s="137"/>
      <c r="M1295" s="137"/>
      <c r="N1295" s="137"/>
      <c r="O1295" s="137"/>
      <c r="P1295" s="100">
        <v>7.92</v>
      </c>
      <c r="Q1295" s="101"/>
      <c r="R1295" s="101"/>
      <c r="S1295" s="101"/>
      <c r="T1295" s="101"/>
      <c r="U1295" s="101"/>
    </row>
    <row r="1296" spans="1:21" s="1" customFormat="1" ht="14.25" hidden="1" customHeight="1" x14ac:dyDescent="0.25">
      <c r="A1296" s="186" t="s">
        <v>753</v>
      </c>
      <c r="B1296" s="187"/>
      <c r="C1296" s="187"/>
      <c r="D1296" s="187"/>
      <c r="E1296" s="187"/>
      <c r="F1296" s="187"/>
      <c r="G1296" s="187"/>
      <c r="H1296" s="187"/>
      <c r="I1296" s="187"/>
      <c r="J1296" s="187"/>
      <c r="K1296" s="187"/>
      <c r="L1296" s="187"/>
      <c r="M1296" s="187"/>
      <c r="N1296" s="187"/>
      <c r="O1296" s="187"/>
      <c r="P1296" s="187"/>
      <c r="Q1296" s="187"/>
      <c r="R1296" s="187"/>
      <c r="S1296" s="187"/>
      <c r="T1296" s="187"/>
      <c r="U1296" s="187"/>
    </row>
    <row r="1297" spans="1:21" s="1" customFormat="1" ht="26.25" hidden="1" customHeight="1" x14ac:dyDescent="0.25">
      <c r="A1297" s="165">
        <v>1</v>
      </c>
      <c r="B1297" s="166"/>
      <c r="C1297" s="129" t="s">
        <v>1555</v>
      </c>
      <c r="D1297" s="130"/>
      <c r="E1297" s="130"/>
      <c r="F1297" s="4"/>
      <c r="G1297" s="136"/>
      <c r="H1297" s="136"/>
      <c r="I1297" s="5"/>
      <c r="J1297" s="136"/>
      <c r="K1297" s="136"/>
      <c r="L1297" s="136"/>
      <c r="M1297" s="136"/>
      <c r="N1297" s="136"/>
      <c r="O1297" s="136"/>
      <c r="P1297" s="126"/>
      <c r="Q1297" s="126"/>
      <c r="R1297" s="126"/>
      <c r="S1297" s="126"/>
      <c r="T1297" s="126"/>
      <c r="U1297" s="126"/>
    </row>
    <row r="1298" spans="1:21" s="1" customFormat="1" ht="39" hidden="1" customHeight="1" x14ac:dyDescent="0.25">
      <c r="A1298" s="134" t="s">
        <v>53</v>
      </c>
      <c r="B1298" s="135"/>
      <c r="C1298" s="103" t="s">
        <v>1556</v>
      </c>
      <c r="D1298" s="104"/>
      <c r="E1298" s="104"/>
      <c r="F1298" s="11" t="s">
        <v>1813</v>
      </c>
      <c r="G1298" s="143">
        <v>4.3899999999999997</v>
      </c>
      <c r="H1298" s="137"/>
      <c r="I1298" s="8">
        <v>4.3899999999999997</v>
      </c>
      <c r="J1298" s="143">
        <v>0.13</v>
      </c>
      <c r="K1298" s="137"/>
      <c r="L1298" s="137"/>
      <c r="M1298" s="137"/>
      <c r="N1298" s="137"/>
      <c r="O1298" s="137"/>
      <c r="P1298" s="100">
        <v>4.5199999999999996</v>
      </c>
      <c r="Q1298" s="101"/>
      <c r="R1298" s="101"/>
      <c r="S1298" s="101"/>
      <c r="T1298" s="101"/>
      <c r="U1298" s="101"/>
    </row>
    <row r="1299" spans="1:21" s="1" customFormat="1" ht="41.25" hidden="1" customHeight="1" x14ac:dyDescent="0.25">
      <c r="A1299" s="134" t="s">
        <v>54</v>
      </c>
      <c r="B1299" s="135"/>
      <c r="C1299" s="103" t="s">
        <v>1557</v>
      </c>
      <c r="D1299" s="104"/>
      <c r="E1299" s="104"/>
      <c r="F1299" s="11" t="s">
        <v>1813</v>
      </c>
      <c r="G1299" s="143">
        <v>3.6</v>
      </c>
      <c r="H1299" s="137"/>
      <c r="I1299" s="8">
        <v>3.6</v>
      </c>
      <c r="J1299" s="143">
        <v>0.13</v>
      </c>
      <c r="K1299" s="137"/>
      <c r="L1299" s="137"/>
      <c r="M1299" s="137"/>
      <c r="N1299" s="137"/>
      <c r="O1299" s="137"/>
      <c r="P1299" s="100">
        <v>3.73</v>
      </c>
      <c r="Q1299" s="101"/>
      <c r="R1299" s="101"/>
      <c r="S1299" s="101"/>
      <c r="T1299" s="101"/>
      <c r="U1299" s="101"/>
    </row>
    <row r="1300" spans="1:21" s="1" customFormat="1" ht="41.25" hidden="1" customHeight="1" x14ac:dyDescent="0.25">
      <c r="A1300" s="134" t="s">
        <v>55</v>
      </c>
      <c r="B1300" s="135"/>
      <c r="C1300" s="103" t="s">
        <v>1558</v>
      </c>
      <c r="D1300" s="104"/>
      <c r="E1300" s="104"/>
      <c r="F1300" s="11" t="s">
        <v>1813</v>
      </c>
      <c r="G1300" s="143">
        <v>7.31</v>
      </c>
      <c r="H1300" s="137"/>
      <c r="I1300" s="8">
        <v>7.31</v>
      </c>
      <c r="J1300" s="143">
        <v>0.13</v>
      </c>
      <c r="K1300" s="137"/>
      <c r="L1300" s="137"/>
      <c r="M1300" s="137"/>
      <c r="N1300" s="137"/>
      <c r="O1300" s="137"/>
      <c r="P1300" s="100">
        <v>7.44</v>
      </c>
      <c r="Q1300" s="101"/>
      <c r="R1300" s="101"/>
      <c r="S1300" s="101"/>
      <c r="T1300" s="101"/>
      <c r="U1300" s="101"/>
    </row>
    <row r="1301" spans="1:21" s="1" customFormat="1" ht="43.5" hidden="1" customHeight="1" x14ac:dyDescent="0.25">
      <c r="A1301" s="134" t="s">
        <v>56</v>
      </c>
      <c r="B1301" s="135"/>
      <c r="C1301" s="103" t="s">
        <v>1559</v>
      </c>
      <c r="D1301" s="104"/>
      <c r="E1301" s="104"/>
      <c r="F1301" s="11" t="s">
        <v>1813</v>
      </c>
      <c r="G1301" s="143">
        <v>5.99</v>
      </c>
      <c r="H1301" s="137"/>
      <c r="I1301" s="8">
        <v>5.99</v>
      </c>
      <c r="J1301" s="143">
        <v>0.13</v>
      </c>
      <c r="K1301" s="137"/>
      <c r="L1301" s="137"/>
      <c r="M1301" s="137"/>
      <c r="N1301" s="137"/>
      <c r="O1301" s="137"/>
      <c r="P1301" s="100">
        <v>6.12</v>
      </c>
      <c r="Q1301" s="101"/>
      <c r="R1301" s="101"/>
      <c r="S1301" s="101"/>
      <c r="T1301" s="101"/>
      <c r="U1301" s="101"/>
    </row>
    <row r="1302" spans="1:21" s="1" customFormat="1" ht="29.25" hidden="1" customHeight="1" x14ac:dyDescent="0.25">
      <c r="A1302" s="134" t="s">
        <v>57</v>
      </c>
      <c r="B1302" s="135"/>
      <c r="C1302" s="103" t="s">
        <v>1560</v>
      </c>
      <c r="D1302" s="104"/>
      <c r="E1302" s="104"/>
      <c r="F1302" s="11" t="s">
        <v>1813</v>
      </c>
      <c r="G1302" s="143">
        <v>4.3899999999999997</v>
      </c>
      <c r="H1302" s="137"/>
      <c r="I1302" s="8">
        <v>4.3899999999999997</v>
      </c>
      <c r="J1302" s="143">
        <v>0.13</v>
      </c>
      <c r="K1302" s="137"/>
      <c r="L1302" s="137"/>
      <c r="M1302" s="137"/>
      <c r="N1302" s="137"/>
      <c r="O1302" s="137"/>
      <c r="P1302" s="100">
        <v>4.5199999999999996</v>
      </c>
      <c r="Q1302" s="101"/>
      <c r="R1302" s="101"/>
      <c r="S1302" s="101"/>
      <c r="T1302" s="101"/>
      <c r="U1302" s="101"/>
    </row>
    <row r="1303" spans="1:21" s="1" customFormat="1" ht="28.5" hidden="1" customHeight="1" x14ac:dyDescent="0.25">
      <c r="A1303" s="134" t="s">
        <v>58</v>
      </c>
      <c r="B1303" s="135"/>
      <c r="C1303" s="103" t="s">
        <v>1561</v>
      </c>
      <c r="D1303" s="104"/>
      <c r="E1303" s="104"/>
      <c r="F1303" s="11" t="s">
        <v>1813</v>
      </c>
      <c r="G1303" s="143">
        <v>3.6</v>
      </c>
      <c r="H1303" s="137"/>
      <c r="I1303" s="8">
        <v>3.6</v>
      </c>
      <c r="J1303" s="143">
        <v>0.13</v>
      </c>
      <c r="K1303" s="137"/>
      <c r="L1303" s="137"/>
      <c r="M1303" s="137"/>
      <c r="N1303" s="137"/>
      <c r="O1303" s="137"/>
      <c r="P1303" s="100">
        <v>3.73</v>
      </c>
      <c r="Q1303" s="101"/>
      <c r="R1303" s="101"/>
      <c r="S1303" s="101"/>
      <c r="T1303" s="101"/>
      <c r="U1303" s="101"/>
    </row>
    <row r="1304" spans="1:21" s="1" customFormat="1" ht="39" hidden="1" customHeight="1" x14ac:dyDescent="0.25">
      <c r="A1304" s="134" t="s">
        <v>59</v>
      </c>
      <c r="B1304" s="135"/>
      <c r="C1304" s="103" t="s">
        <v>1562</v>
      </c>
      <c r="D1304" s="104"/>
      <c r="E1304" s="104"/>
      <c r="F1304" s="11" t="s">
        <v>1813</v>
      </c>
      <c r="G1304" s="143">
        <v>5.84</v>
      </c>
      <c r="H1304" s="137"/>
      <c r="I1304" s="8">
        <v>5.84</v>
      </c>
      <c r="J1304" s="143">
        <v>0.13</v>
      </c>
      <c r="K1304" s="137"/>
      <c r="L1304" s="137"/>
      <c r="M1304" s="137"/>
      <c r="N1304" s="137"/>
      <c r="O1304" s="137"/>
      <c r="P1304" s="100">
        <v>5.97</v>
      </c>
      <c r="Q1304" s="101"/>
      <c r="R1304" s="101"/>
      <c r="S1304" s="101"/>
      <c r="T1304" s="101"/>
      <c r="U1304" s="101"/>
    </row>
    <row r="1305" spans="1:21" s="1" customFormat="1" ht="38.25" hidden="1" customHeight="1" x14ac:dyDescent="0.25">
      <c r="A1305" s="134" t="s">
        <v>60</v>
      </c>
      <c r="B1305" s="135"/>
      <c r="C1305" s="103" t="s">
        <v>1563</v>
      </c>
      <c r="D1305" s="104"/>
      <c r="E1305" s="104"/>
      <c r="F1305" s="11" t="s">
        <v>1813</v>
      </c>
      <c r="G1305" s="143">
        <v>4.79</v>
      </c>
      <c r="H1305" s="137"/>
      <c r="I1305" s="8">
        <v>4.79</v>
      </c>
      <c r="J1305" s="143">
        <v>0.13</v>
      </c>
      <c r="K1305" s="137"/>
      <c r="L1305" s="137"/>
      <c r="M1305" s="137"/>
      <c r="N1305" s="137"/>
      <c r="O1305" s="137"/>
      <c r="P1305" s="100">
        <v>4.92</v>
      </c>
      <c r="Q1305" s="101"/>
      <c r="R1305" s="101"/>
      <c r="S1305" s="101"/>
      <c r="T1305" s="101"/>
      <c r="U1305" s="101"/>
    </row>
    <row r="1306" spans="1:21" s="1" customFormat="1" ht="25.5" hidden="1" customHeight="1" x14ac:dyDescent="0.25">
      <c r="A1306" s="165">
        <v>2</v>
      </c>
      <c r="B1306" s="166"/>
      <c r="C1306" s="129" t="s">
        <v>1564</v>
      </c>
      <c r="D1306" s="130"/>
      <c r="E1306" s="130"/>
      <c r="F1306" s="4"/>
      <c r="G1306" s="136"/>
      <c r="H1306" s="136"/>
      <c r="I1306" s="5"/>
      <c r="J1306" s="136"/>
      <c r="K1306" s="136"/>
      <c r="L1306" s="136"/>
      <c r="M1306" s="136"/>
      <c r="N1306" s="136"/>
      <c r="O1306" s="136"/>
      <c r="P1306" s="126"/>
      <c r="Q1306" s="126"/>
      <c r="R1306" s="126"/>
      <c r="S1306" s="126"/>
      <c r="T1306" s="126"/>
      <c r="U1306" s="126"/>
    </row>
    <row r="1307" spans="1:21" s="1" customFormat="1" ht="27.75" hidden="1" customHeight="1" x14ac:dyDescent="0.25">
      <c r="A1307" s="134" t="s">
        <v>61</v>
      </c>
      <c r="B1307" s="135"/>
      <c r="C1307" s="103" t="s">
        <v>1885</v>
      </c>
      <c r="D1307" s="104"/>
      <c r="E1307" s="104"/>
      <c r="F1307" s="11" t="s">
        <v>1813</v>
      </c>
      <c r="G1307" s="143">
        <v>5.84</v>
      </c>
      <c r="H1307" s="137"/>
      <c r="I1307" s="8">
        <v>5.84</v>
      </c>
      <c r="J1307" s="143">
        <v>0.13</v>
      </c>
      <c r="K1307" s="137"/>
      <c r="L1307" s="137"/>
      <c r="M1307" s="137"/>
      <c r="N1307" s="137"/>
      <c r="O1307" s="137"/>
      <c r="P1307" s="100">
        <v>5.97</v>
      </c>
      <c r="Q1307" s="101"/>
      <c r="R1307" s="101"/>
      <c r="S1307" s="101"/>
      <c r="T1307" s="101"/>
      <c r="U1307" s="101"/>
    </row>
    <row r="1308" spans="1:21" s="1" customFormat="1" ht="27" hidden="1" customHeight="1" x14ac:dyDescent="0.25">
      <c r="A1308" s="134" t="s">
        <v>62</v>
      </c>
      <c r="B1308" s="135"/>
      <c r="C1308" s="103" t="s">
        <v>1565</v>
      </c>
      <c r="D1308" s="104"/>
      <c r="E1308" s="104"/>
      <c r="F1308" s="11" t="s">
        <v>1813</v>
      </c>
      <c r="G1308" s="143">
        <v>4.79</v>
      </c>
      <c r="H1308" s="137"/>
      <c r="I1308" s="8">
        <v>4.79</v>
      </c>
      <c r="J1308" s="143">
        <v>0.13</v>
      </c>
      <c r="K1308" s="137"/>
      <c r="L1308" s="137"/>
      <c r="M1308" s="137"/>
      <c r="N1308" s="137"/>
      <c r="O1308" s="137"/>
      <c r="P1308" s="100">
        <v>4.92</v>
      </c>
      <c r="Q1308" s="101"/>
      <c r="R1308" s="101"/>
      <c r="S1308" s="101"/>
      <c r="T1308" s="101"/>
      <c r="U1308" s="101"/>
    </row>
    <row r="1309" spans="1:21" s="1" customFormat="1" ht="30.75" hidden="1" customHeight="1" x14ac:dyDescent="0.25">
      <c r="A1309" s="134" t="s">
        <v>63</v>
      </c>
      <c r="B1309" s="135"/>
      <c r="C1309" s="103" t="s">
        <v>1566</v>
      </c>
      <c r="D1309" s="104"/>
      <c r="E1309" s="104"/>
      <c r="F1309" s="11" t="s">
        <v>1813</v>
      </c>
      <c r="G1309" s="143">
        <v>2.93</v>
      </c>
      <c r="H1309" s="137"/>
      <c r="I1309" s="8">
        <v>2.93</v>
      </c>
      <c r="J1309" s="143">
        <v>0.13</v>
      </c>
      <c r="K1309" s="137"/>
      <c r="L1309" s="137"/>
      <c r="M1309" s="137"/>
      <c r="N1309" s="137"/>
      <c r="O1309" s="137"/>
      <c r="P1309" s="100">
        <v>3.06</v>
      </c>
      <c r="Q1309" s="101"/>
      <c r="R1309" s="101"/>
      <c r="S1309" s="101"/>
      <c r="T1309" s="101"/>
      <c r="U1309" s="101"/>
    </row>
    <row r="1310" spans="1:21" s="1" customFormat="1" ht="29.25" hidden="1" customHeight="1" x14ac:dyDescent="0.25">
      <c r="A1310" s="134" t="s">
        <v>64</v>
      </c>
      <c r="B1310" s="135"/>
      <c r="C1310" s="103" t="s">
        <v>1567</v>
      </c>
      <c r="D1310" s="104"/>
      <c r="E1310" s="104"/>
      <c r="F1310" s="11" t="s">
        <v>1813</v>
      </c>
      <c r="G1310" s="143">
        <v>2.4</v>
      </c>
      <c r="H1310" s="137"/>
      <c r="I1310" s="8">
        <v>2.4</v>
      </c>
      <c r="J1310" s="143">
        <v>0.13</v>
      </c>
      <c r="K1310" s="137"/>
      <c r="L1310" s="137"/>
      <c r="M1310" s="137"/>
      <c r="N1310" s="137"/>
      <c r="O1310" s="137"/>
      <c r="P1310" s="100">
        <v>2.5299999999999998</v>
      </c>
      <c r="Q1310" s="101"/>
      <c r="R1310" s="101"/>
      <c r="S1310" s="101"/>
      <c r="T1310" s="101"/>
      <c r="U1310" s="101"/>
    </row>
    <row r="1311" spans="1:21" s="1" customFormat="1" ht="42" hidden="1" customHeight="1" x14ac:dyDescent="0.25">
      <c r="A1311" s="134" t="s">
        <v>65</v>
      </c>
      <c r="B1311" s="135"/>
      <c r="C1311" s="103" t="s">
        <v>1568</v>
      </c>
      <c r="D1311" s="104"/>
      <c r="E1311" s="104"/>
      <c r="F1311" s="11" t="s">
        <v>1813</v>
      </c>
      <c r="G1311" s="143">
        <v>4.3899999999999997</v>
      </c>
      <c r="H1311" s="137"/>
      <c r="I1311" s="8">
        <v>4.3899999999999997</v>
      </c>
      <c r="J1311" s="143">
        <v>0.25</v>
      </c>
      <c r="K1311" s="137"/>
      <c r="L1311" s="137"/>
      <c r="M1311" s="137"/>
      <c r="N1311" s="137"/>
      <c r="O1311" s="137"/>
      <c r="P1311" s="100">
        <v>4.6399999999999997</v>
      </c>
      <c r="Q1311" s="101"/>
      <c r="R1311" s="101"/>
      <c r="S1311" s="101"/>
      <c r="T1311" s="101"/>
      <c r="U1311" s="101"/>
    </row>
    <row r="1312" spans="1:21" s="1" customFormat="1" ht="40.5" hidden="1" customHeight="1" x14ac:dyDescent="0.25">
      <c r="A1312" s="134" t="s">
        <v>66</v>
      </c>
      <c r="B1312" s="135"/>
      <c r="C1312" s="103" t="s">
        <v>1569</v>
      </c>
      <c r="D1312" s="104"/>
      <c r="E1312" s="104"/>
      <c r="F1312" s="11" t="s">
        <v>1813</v>
      </c>
      <c r="G1312" s="143">
        <v>3.6</v>
      </c>
      <c r="H1312" s="137"/>
      <c r="I1312" s="8">
        <v>3.6</v>
      </c>
      <c r="J1312" s="143">
        <v>0.25</v>
      </c>
      <c r="K1312" s="137"/>
      <c r="L1312" s="137"/>
      <c r="M1312" s="137"/>
      <c r="N1312" s="137"/>
      <c r="O1312" s="137"/>
      <c r="P1312" s="100">
        <v>3.85</v>
      </c>
      <c r="Q1312" s="101"/>
      <c r="R1312" s="101"/>
      <c r="S1312" s="101"/>
      <c r="T1312" s="101"/>
      <c r="U1312" s="101"/>
    </row>
    <row r="1313" spans="1:21" s="1" customFormat="1" ht="39" hidden="1" customHeight="1" x14ac:dyDescent="0.25">
      <c r="A1313" s="134" t="s">
        <v>67</v>
      </c>
      <c r="B1313" s="135"/>
      <c r="C1313" s="103" t="s">
        <v>1570</v>
      </c>
      <c r="D1313" s="104"/>
      <c r="E1313" s="104"/>
      <c r="F1313" s="11" t="s">
        <v>1813</v>
      </c>
      <c r="G1313" s="143">
        <v>7.31</v>
      </c>
      <c r="H1313" s="137"/>
      <c r="I1313" s="8">
        <v>7.31</v>
      </c>
      <c r="J1313" s="143">
        <v>0.25</v>
      </c>
      <c r="K1313" s="137"/>
      <c r="L1313" s="137"/>
      <c r="M1313" s="137"/>
      <c r="N1313" s="137"/>
      <c r="O1313" s="137"/>
      <c r="P1313" s="100">
        <v>7.56</v>
      </c>
      <c r="Q1313" s="101"/>
      <c r="R1313" s="101"/>
      <c r="S1313" s="101"/>
      <c r="T1313" s="101"/>
      <c r="U1313" s="101"/>
    </row>
    <row r="1314" spans="1:21" s="1" customFormat="1" ht="39.75" hidden="1" customHeight="1" x14ac:dyDescent="0.25">
      <c r="A1314" s="134" t="s">
        <v>68</v>
      </c>
      <c r="B1314" s="135"/>
      <c r="C1314" s="103" t="s">
        <v>1571</v>
      </c>
      <c r="D1314" s="104"/>
      <c r="E1314" s="104"/>
      <c r="F1314" s="11" t="s">
        <v>1813</v>
      </c>
      <c r="G1314" s="143">
        <v>5.99</v>
      </c>
      <c r="H1314" s="137"/>
      <c r="I1314" s="8">
        <v>5.99</v>
      </c>
      <c r="J1314" s="143">
        <v>0.25</v>
      </c>
      <c r="K1314" s="137"/>
      <c r="L1314" s="137"/>
      <c r="M1314" s="137"/>
      <c r="N1314" s="137"/>
      <c r="O1314" s="137"/>
      <c r="P1314" s="100">
        <v>6.24</v>
      </c>
      <c r="Q1314" s="101"/>
      <c r="R1314" s="101"/>
      <c r="S1314" s="101"/>
      <c r="T1314" s="101"/>
      <c r="U1314" s="101"/>
    </row>
    <row r="1315" spans="1:21" s="1" customFormat="1" ht="50.25" hidden="1" customHeight="1" x14ac:dyDescent="0.25">
      <c r="A1315" s="134" t="s">
        <v>69</v>
      </c>
      <c r="B1315" s="135"/>
      <c r="C1315" s="103" t="s">
        <v>1572</v>
      </c>
      <c r="D1315" s="104"/>
      <c r="E1315" s="104"/>
      <c r="F1315" s="11" t="s">
        <v>1813</v>
      </c>
      <c r="G1315" s="143">
        <v>8.77</v>
      </c>
      <c r="H1315" s="137"/>
      <c r="I1315" s="8">
        <v>8.77</v>
      </c>
      <c r="J1315" s="143">
        <v>0.25</v>
      </c>
      <c r="K1315" s="137"/>
      <c r="L1315" s="137"/>
      <c r="M1315" s="137"/>
      <c r="N1315" s="137"/>
      <c r="O1315" s="137"/>
      <c r="P1315" s="100">
        <v>9.02</v>
      </c>
      <c r="Q1315" s="101"/>
      <c r="R1315" s="101"/>
      <c r="S1315" s="101"/>
      <c r="T1315" s="101"/>
      <c r="U1315" s="101"/>
    </row>
    <row r="1316" spans="1:21" s="1" customFormat="1" ht="51.75" hidden="1" customHeight="1" x14ac:dyDescent="0.25">
      <c r="A1316" s="134" t="s">
        <v>70</v>
      </c>
      <c r="B1316" s="135"/>
      <c r="C1316" s="103" t="s">
        <v>1573</v>
      </c>
      <c r="D1316" s="104"/>
      <c r="E1316" s="104"/>
      <c r="F1316" s="11" t="s">
        <v>1813</v>
      </c>
      <c r="G1316" s="143">
        <v>7.19</v>
      </c>
      <c r="H1316" s="137"/>
      <c r="I1316" s="8">
        <v>7.19</v>
      </c>
      <c r="J1316" s="143">
        <v>0.25</v>
      </c>
      <c r="K1316" s="137"/>
      <c r="L1316" s="137"/>
      <c r="M1316" s="137"/>
      <c r="N1316" s="137"/>
      <c r="O1316" s="137"/>
      <c r="P1316" s="100">
        <v>7.44</v>
      </c>
      <c r="Q1316" s="101"/>
      <c r="R1316" s="101"/>
      <c r="S1316" s="101"/>
      <c r="T1316" s="101"/>
      <c r="U1316" s="101"/>
    </row>
    <row r="1317" spans="1:21" s="1" customFormat="1" ht="65.25" hidden="1" customHeight="1" x14ac:dyDescent="0.25">
      <c r="A1317" s="134" t="s">
        <v>625</v>
      </c>
      <c r="B1317" s="135"/>
      <c r="C1317" s="103" t="s">
        <v>1574</v>
      </c>
      <c r="D1317" s="104"/>
      <c r="E1317" s="104"/>
      <c r="F1317" s="11" t="s">
        <v>1813</v>
      </c>
      <c r="G1317" s="143">
        <v>7.31</v>
      </c>
      <c r="H1317" s="137"/>
      <c r="I1317" s="8">
        <v>7.31</v>
      </c>
      <c r="J1317" s="143">
        <v>0.13</v>
      </c>
      <c r="K1317" s="137"/>
      <c r="L1317" s="137"/>
      <c r="M1317" s="137"/>
      <c r="N1317" s="137"/>
      <c r="O1317" s="137"/>
      <c r="P1317" s="100">
        <v>7.44</v>
      </c>
      <c r="Q1317" s="101"/>
      <c r="R1317" s="101"/>
      <c r="S1317" s="101"/>
      <c r="T1317" s="101"/>
      <c r="U1317" s="101"/>
    </row>
    <row r="1318" spans="1:21" s="1" customFormat="1" ht="63" hidden="1" customHeight="1" x14ac:dyDescent="0.25">
      <c r="A1318" s="134" t="s">
        <v>626</v>
      </c>
      <c r="B1318" s="135"/>
      <c r="C1318" s="103" t="s">
        <v>1575</v>
      </c>
      <c r="D1318" s="104"/>
      <c r="E1318" s="104"/>
      <c r="F1318" s="11" t="s">
        <v>1813</v>
      </c>
      <c r="G1318" s="143">
        <v>5.99</v>
      </c>
      <c r="H1318" s="137"/>
      <c r="I1318" s="8">
        <v>5.99</v>
      </c>
      <c r="J1318" s="143">
        <v>0.13</v>
      </c>
      <c r="K1318" s="137"/>
      <c r="L1318" s="137"/>
      <c r="M1318" s="137"/>
      <c r="N1318" s="137"/>
      <c r="O1318" s="137"/>
      <c r="P1318" s="100">
        <v>6.12</v>
      </c>
      <c r="Q1318" s="101"/>
      <c r="R1318" s="101"/>
      <c r="S1318" s="101"/>
      <c r="T1318" s="101"/>
      <c r="U1318" s="101"/>
    </row>
    <row r="1319" spans="1:21" s="1" customFormat="1" ht="42" hidden="1" customHeight="1" x14ac:dyDescent="0.25">
      <c r="A1319" s="134" t="s">
        <v>754</v>
      </c>
      <c r="B1319" s="135"/>
      <c r="C1319" s="103" t="s">
        <v>1576</v>
      </c>
      <c r="D1319" s="104"/>
      <c r="E1319" s="104"/>
      <c r="F1319" s="11" t="s">
        <v>1813</v>
      </c>
      <c r="G1319" s="143">
        <v>7.31</v>
      </c>
      <c r="H1319" s="137"/>
      <c r="I1319" s="8">
        <v>7.31</v>
      </c>
      <c r="J1319" s="143">
        <v>0.13</v>
      </c>
      <c r="K1319" s="137"/>
      <c r="L1319" s="137"/>
      <c r="M1319" s="137"/>
      <c r="N1319" s="137"/>
      <c r="O1319" s="137"/>
      <c r="P1319" s="100">
        <v>7.44</v>
      </c>
      <c r="Q1319" s="101"/>
      <c r="R1319" s="101"/>
      <c r="S1319" s="101"/>
      <c r="T1319" s="101"/>
      <c r="U1319" s="101"/>
    </row>
    <row r="1320" spans="1:21" s="1" customFormat="1" ht="27" hidden="1" customHeight="1" x14ac:dyDescent="0.25">
      <c r="A1320" s="134" t="s">
        <v>755</v>
      </c>
      <c r="B1320" s="135"/>
      <c r="C1320" s="103" t="s">
        <v>1577</v>
      </c>
      <c r="D1320" s="104"/>
      <c r="E1320" s="104"/>
      <c r="F1320" s="11" t="s">
        <v>1813</v>
      </c>
      <c r="G1320" s="143">
        <v>4.3899999999999997</v>
      </c>
      <c r="H1320" s="137"/>
      <c r="I1320" s="8">
        <v>4.3899999999999997</v>
      </c>
      <c r="J1320" s="143">
        <v>0.13</v>
      </c>
      <c r="K1320" s="137"/>
      <c r="L1320" s="137"/>
      <c r="M1320" s="137"/>
      <c r="N1320" s="137"/>
      <c r="O1320" s="137"/>
      <c r="P1320" s="100">
        <v>4.5199999999999996</v>
      </c>
      <c r="Q1320" s="101"/>
      <c r="R1320" s="101"/>
      <c r="S1320" s="101"/>
      <c r="T1320" s="101"/>
      <c r="U1320" s="101"/>
    </row>
    <row r="1321" spans="1:21" s="1" customFormat="1" ht="26.25" hidden="1" customHeight="1" x14ac:dyDescent="0.25">
      <c r="A1321" s="134" t="s">
        <v>756</v>
      </c>
      <c r="B1321" s="135"/>
      <c r="C1321" s="103" t="s">
        <v>1578</v>
      </c>
      <c r="D1321" s="104"/>
      <c r="E1321" s="104"/>
      <c r="F1321" s="11" t="s">
        <v>1813</v>
      </c>
      <c r="G1321" s="143">
        <v>3.6</v>
      </c>
      <c r="H1321" s="137"/>
      <c r="I1321" s="8">
        <v>3.6</v>
      </c>
      <c r="J1321" s="143">
        <v>0.13</v>
      </c>
      <c r="K1321" s="137"/>
      <c r="L1321" s="137"/>
      <c r="M1321" s="137"/>
      <c r="N1321" s="137"/>
      <c r="O1321" s="137"/>
      <c r="P1321" s="100">
        <v>3.73</v>
      </c>
      <c r="Q1321" s="101"/>
      <c r="R1321" s="101"/>
      <c r="S1321" s="101"/>
      <c r="T1321" s="101"/>
      <c r="U1321" s="101"/>
    </row>
    <row r="1322" spans="1:21" s="1" customFormat="1" ht="27.75" hidden="1" customHeight="1" x14ac:dyDescent="0.25">
      <c r="A1322" s="134" t="s">
        <v>757</v>
      </c>
      <c r="B1322" s="135"/>
      <c r="C1322" s="103" t="s">
        <v>1579</v>
      </c>
      <c r="D1322" s="104"/>
      <c r="E1322" s="104"/>
      <c r="F1322" s="11" t="s">
        <v>1813</v>
      </c>
      <c r="G1322" s="143">
        <v>5.84</v>
      </c>
      <c r="H1322" s="137"/>
      <c r="I1322" s="8">
        <v>5.84</v>
      </c>
      <c r="J1322" s="143">
        <v>0.13</v>
      </c>
      <c r="K1322" s="137"/>
      <c r="L1322" s="137"/>
      <c r="M1322" s="137"/>
      <c r="N1322" s="137"/>
      <c r="O1322" s="137"/>
      <c r="P1322" s="100">
        <v>5.97</v>
      </c>
      <c r="Q1322" s="101"/>
      <c r="R1322" s="101"/>
      <c r="S1322" s="101"/>
      <c r="T1322" s="101"/>
      <c r="U1322" s="101"/>
    </row>
    <row r="1323" spans="1:21" s="1" customFormat="1" ht="27" hidden="1" customHeight="1" x14ac:dyDescent="0.25">
      <c r="A1323" s="134" t="s">
        <v>758</v>
      </c>
      <c r="B1323" s="135"/>
      <c r="C1323" s="103" t="s">
        <v>1886</v>
      </c>
      <c r="D1323" s="104"/>
      <c r="E1323" s="104"/>
      <c r="F1323" s="11" t="s">
        <v>1813</v>
      </c>
      <c r="G1323" s="143">
        <v>4.79</v>
      </c>
      <c r="H1323" s="137"/>
      <c r="I1323" s="8">
        <v>4.79</v>
      </c>
      <c r="J1323" s="143">
        <v>0.13</v>
      </c>
      <c r="K1323" s="137"/>
      <c r="L1323" s="137"/>
      <c r="M1323" s="137"/>
      <c r="N1323" s="137"/>
      <c r="O1323" s="137"/>
      <c r="P1323" s="100">
        <v>4.92</v>
      </c>
      <c r="Q1323" s="101"/>
      <c r="R1323" s="101"/>
      <c r="S1323" s="101"/>
      <c r="T1323" s="101"/>
      <c r="U1323" s="101"/>
    </row>
    <row r="1324" spans="1:21" s="1" customFormat="1" ht="51" hidden="1" customHeight="1" x14ac:dyDescent="0.25">
      <c r="A1324" s="134" t="s">
        <v>759</v>
      </c>
      <c r="B1324" s="135"/>
      <c r="C1324" s="103" t="s">
        <v>1580</v>
      </c>
      <c r="D1324" s="104"/>
      <c r="E1324" s="104"/>
      <c r="F1324" s="11" t="s">
        <v>1813</v>
      </c>
      <c r="G1324" s="143">
        <v>5.84</v>
      </c>
      <c r="H1324" s="137"/>
      <c r="I1324" s="8">
        <v>5.84</v>
      </c>
      <c r="J1324" s="143">
        <v>0.13</v>
      </c>
      <c r="K1324" s="137"/>
      <c r="L1324" s="137"/>
      <c r="M1324" s="137"/>
      <c r="N1324" s="137"/>
      <c r="O1324" s="137"/>
      <c r="P1324" s="100">
        <v>5.97</v>
      </c>
      <c r="Q1324" s="101"/>
      <c r="R1324" s="101"/>
      <c r="S1324" s="101"/>
      <c r="T1324" s="101"/>
      <c r="U1324" s="101"/>
    </row>
    <row r="1325" spans="1:21" s="1" customFormat="1" ht="52.5" hidden="1" customHeight="1" x14ac:dyDescent="0.25">
      <c r="A1325" s="134" t="s">
        <v>760</v>
      </c>
      <c r="B1325" s="135"/>
      <c r="C1325" s="103" t="s">
        <v>1581</v>
      </c>
      <c r="D1325" s="104"/>
      <c r="E1325" s="104"/>
      <c r="F1325" s="11" t="s">
        <v>1813</v>
      </c>
      <c r="G1325" s="143">
        <v>4.79</v>
      </c>
      <c r="H1325" s="137"/>
      <c r="I1325" s="8">
        <v>4.79</v>
      </c>
      <c r="J1325" s="143">
        <v>0.13</v>
      </c>
      <c r="K1325" s="137"/>
      <c r="L1325" s="137"/>
      <c r="M1325" s="137"/>
      <c r="N1325" s="137"/>
      <c r="O1325" s="137"/>
      <c r="P1325" s="100">
        <v>4.92</v>
      </c>
      <c r="Q1325" s="101"/>
      <c r="R1325" s="101"/>
      <c r="S1325" s="101"/>
      <c r="T1325" s="101"/>
      <c r="U1325" s="101"/>
    </row>
    <row r="1326" spans="1:21" s="1" customFormat="1" ht="42" hidden="1" customHeight="1" x14ac:dyDescent="0.25">
      <c r="A1326" s="134" t="s">
        <v>761</v>
      </c>
      <c r="B1326" s="135"/>
      <c r="C1326" s="103" t="s">
        <v>1582</v>
      </c>
      <c r="D1326" s="104"/>
      <c r="E1326" s="104"/>
      <c r="F1326" s="11" t="s">
        <v>1813</v>
      </c>
      <c r="G1326" s="143">
        <v>5.84</v>
      </c>
      <c r="H1326" s="137"/>
      <c r="I1326" s="8">
        <v>5.84</v>
      </c>
      <c r="J1326" s="143">
        <v>0.4</v>
      </c>
      <c r="K1326" s="137"/>
      <c r="L1326" s="137"/>
      <c r="M1326" s="137"/>
      <c r="N1326" s="137"/>
      <c r="O1326" s="137"/>
      <c r="P1326" s="100">
        <v>6.24</v>
      </c>
      <c r="Q1326" s="101"/>
      <c r="R1326" s="101"/>
      <c r="S1326" s="101"/>
      <c r="T1326" s="101"/>
      <c r="U1326" s="101"/>
    </row>
    <row r="1327" spans="1:21" s="1" customFormat="1" ht="41.25" hidden="1" customHeight="1" x14ac:dyDescent="0.25">
      <c r="A1327" s="134" t="s">
        <v>762</v>
      </c>
      <c r="B1327" s="135"/>
      <c r="C1327" s="103" t="s">
        <v>1583</v>
      </c>
      <c r="D1327" s="104"/>
      <c r="E1327" s="104"/>
      <c r="F1327" s="11" t="s">
        <v>1813</v>
      </c>
      <c r="G1327" s="143">
        <v>5.84</v>
      </c>
      <c r="H1327" s="137"/>
      <c r="I1327" s="8">
        <v>5.84</v>
      </c>
      <c r="J1327" s="143">
        <v>0.19</v>
      </c>
      <c r="K1327" s="137"/>
      <c r="L1327" s="137"/>
      <c r="M1327" s="137"/>
      <c r="N1327" s="137"/>
      <c r="O1327" s="137"/>
      <c r="P1327" s="100">
        <v>6.03</v>
      </c>
      <c r="Q1327" s="101"/>
      <c r="R1327" s="101"/>
      <c r="S1327" s="101"/>
      <c r="T1327" s="101"/>
      <c r="U1327" s="101"/>
    </row>
    <row r="1328" spans="1:21" s="1" customFormat="1" ht="37.5" hidden="1" customHeight="1" x14ac:dyDescent="0.25">
      <c r="A1328" s="134" t="s">
        <v>763</v>
      </c>
      <c r="B1328" s="135"/>
      <c r="C1328" s="103" t="s">
        <v>1584</v>
      </c>
      <c r="D1328" s="104"/>
      <c r="E1328" s="104"/>
      <c r="F1328" s="11" t="s">
        <v>1813</v>
      </c>
      <c r="G1328" s="143">
        <v>4.79</v>
      </c>
      <c r="H1328" s="137"/>
      <c r="I1328" s="8">
        <v>4.79</v>
      </c>
      <c r="J1328" s="143">
        <v>0.19</v>
      </c>
      <c r="K1328" s="137"/>
      <c r="L1328" s="137"/>
      <c r="M1328" s="137"/>
      <c r="N1328" s="137"/>
      <c r="O1328" s="137"/>
      <c r="P1328" s="100">
        <v>4.9800000000000004</v>
      </c>
      <c r="Q1328" s="101"/>
      <c r="R1328" s="101"/>
      <c r="S1328" s="101"/>
      <c r="T1328" s="101"/>
      <c r="U1328" s="101"/>
    </row>
    <row r="1329" spans="1:21" s="1" customFormat="1" ht="38.25" hidden="1" customHeight="1" x14ac:dyDescent="0.25">
      <c r="A1329" s="134" t="s">
        <v>764</v>
      </c>
      <c r="B1329" s="135"/>
      <c r="C1329" s="103" t="s">
        <v>1585</v>
      </c>
      <c r="D1329" s="104"/>
      <c r="E1329" s="104"/>
      <c r="F1329" s="11" t="s">
        <v>1813</v>
      </c>
      <c r="G1329" s="143">
        <v>8.77</v>
      </c>
      <c r="H1329" s="137"/>
      <c r="I1329" s="8">
        <v>8.77</v>
      </c>
      <c r="J1329" s="143">
        <v>0.19</v>
      </c>
      <c r="K1329" s="137"/>
      <c r="L1329" s="137"/>
      <c r="M1329" s="137"/>
      <c r="N1329" s="137"/>
      <c r="O1329" s="137"/>
      <c r="P1329" s="100">
        <v>8.9600000000000009</v>
      </c>
      <c r="Q1329" s="101"/>
      <c r="R1329" s="101"/>
      <c r="S1329" s="101"/>
      <c r="T1329" s="101"/>
      <c r="U1329" s="101"/>
    </row>
    <row r="1330" spans="1:21" s="1" customFormat="1" ht="41.25" hidden="1" customHeight="1" x14ac:dyDescent="0.25">
      <c r="A1330" s="134" t="s">
        <v>765</v>
      </c>
      <c r="B1330" s="135"/>
      <c r="C1330" s="103" t="s">
        <v>1586</v>
      </c>
      <c r="D1330" s="104"/>
      <c r="E1330" s="104"/>
      <c r="F1330" s="11" t="s">
        <v>1813</v>
      </c>
      <c r="G1330" s="143">
        <v>7.19</v>
      </c>
      <c r="H1330" s="137"/>
      <c r="I1330" s="8">
        <v>7.19</v>
      </c>
      <c r="J1330" s="143">
        <v>0.19</v>
      </c>
      <c r="K1330" s="137"/>
      <c r="L1330" s="137"/>
      <c r="M1330" s="137"/>
      <c r="N1330" s="137"/>
      <c r="O1330" s="137"/>
      <c r="P1330" s="100">
        <v>7.38</v>
      </c>
      <c r="Q1330" s="101"/>
      <c r="R1330" s="101"/>
      <c r="S1330" s="101"/>
      <c r="T1330" s="101"/>
      <c r="U1330" s="101"/>
    </row>
    <row r="1331" spans="1:21" s="1" customFormat="1" ht="39.75" hidden="1" customHeight="1" x14ac:dyDescent="0.25">
      <c r="A1331" s="134" t="s">
        <v>766</v>
      </c>
      <c r="B1331" s="135"/>
      <c r="C1331" s="103" t="s">
        <v>1587</v>
      </c>
      <c r="D1331" s="104"/>
      <c r="E1331" s="104"/>
      <c r="F1331" s="11" t="s">
        <v>1813</v>
      </c>
      <c r="G1331" s="143">
        <v>8.77</v>
      </c>
      <c r="H1331" s="137"/>
      <c r="I1331" s="8">
        <v>8.77</v>
      </c>
      <c r="J1331" s="143">
        <v>0.32</v>
      </c>
      <c r="K1331" s="137"/>
      <c r="L1331" s="137"/>
      <c r="M1331" s="137"/>
      <c r="N1331" s="137"/>
      <c r="O1331" s="137"/>
      <c r="P1331" s="100">
        <v>9.09</v>
      </c>
      <c r="Q1331" s="101"/>
      <c r="R1331" s="101"/>
      <c r="S1331" s="101"/>
      <c r="T1331" s="101"/>
      <c r="U1331" s="101"/>
    </row>
    <row r="1332" spans="1:21" s="1" customFormat="1" ht="37.5" hidden="1" customHeight="1" x14ac:dyDescent="0.25">
      <c r="A1332" s="134" t="s">
        <v>767</v>
      </c>
      <c r="B1332" s="135"/>
      <c r="C1332" s="103" t="s">
        <v>1588</v>
      </c>
      <c r="D1332" s="104"/>
      <c r="E1332" s="104"/>
      <c r="F1332" s="11" t="s">
        <v>1813</v>
      </c>
      <c r="G1332" s="143">
        <v>7.19</v>
      </c>
      <c r="H1332" s="137"/>
      <c r="I1332" s="8">
        <v>7.19</v>
      </c>
      <c r="J1332" s="143">
        <v>0.32</v>
      </c>
      <c r="K1332" s="137"/>
      <c r="L1332" s="137"/>
      <c r="M1332" s="137"/>
      <c r="N1332" s="137"/>
      <c r="O1332" s="137"/>
      <c r="P1332" s="100">
        <v>7.51</v>
      </c>
      <c r="Q1332" s="101"/>
      <c r="R1332" s="101"/>
      <c r="S1332" s="101"/>
      <c r="T1332" s="101"/>
      <c r="U1332" s="101"/>
    </row>
    <row r="1333" spans="1:21" s="1" customFormat="1" ht="78" hidden="1" customHeight="1" x14ac:dyDescent="0.25">
      <c r="A1333" s="134" t="s">
        <v>768</v>
      </c>
      <c r="B1333" s="135"/>
      <c r="C1333" s="103" t="s">
        <v>1589</v>
      </c>
      <c r="D1333" s="104"/>
      <c r="E1333" s="104"/>
      <c r="F1333" s="11" t="s">
        <v>1813</v>
      </c>
      <c r="G1333" s="143">
        <v>14.61</v>
      </c>
      <c r="H1333" s="137"/>
      <c r="I1333" s="8">
        <v>14.61</v>
      </c>
      <c r="J1333" s="143">
        <v>0.32</v>
      </c>
      <c r="K1333" s="137"/>
      <c r="L1333" s="137"/>
      <c r="M1333" s="137"/>
      <c r="N1333" s="137"/>
      <c r="O1333" s="137"/>
      <c r="P1333" s="100">
        <v>14.93</v>
      </c>
      <c r="Q1333" s="101"/>
      <c r="R1333" s="101"/>
      <c r="S1333" s="101"/>
      <c r="T1333" s="101"/>
      <c r="U1333" s="101"/>
    </row>
    <row r="1334" spans="1:21" s="1" customFormat="1" ht="75.75" hidden="1" customHeight="1" x14ac:dyDescent="0.25">
      <c r="A1334" s="134" t="s">
        <v>769</v>
      </c>
      <c r="B1334" s="135"/>
      <c r="C1334" s="103" t="s">
        <v>1590</v>
      </c>
      <c r="D1334" s="104"/>
      <c r="E1334" s="104"/>
      <c r="F1334" s="11" t="s">
        <v>1813</v>
      </c>
      <c r="G1334" s="143">
        <v>11.99</v>
      </c>
      <c r="H1334" s="137"/>
      <c r="I1334" s="8">
        <v>11.99</v>
      </c>
      <c r="J1334" s="143">
        <v>0.32</v>
      </c>
      <c r="K1334" s="137"/>
      <c r="L1334" s="137"/>
      <c r="M1334" s="137"/>
      <c r="N1334" s="137"/>
      <c r="O1334" s="137"/>
      <c r="P1334" s="100">
        <v>12.31</v>
      </c>
      <c r="Q1334" s="101"/>
      <c r="R1334" s="101"/>
      <c r="S1334" s="101"/>
      <c r="T1334" s="101"/>
      <c r="U1334" s="101"/>
    </row>
    <row r="1335" spans="1:21" s="1" customFormat="1" ht="105" hidden="1" customHeight="1" x14ac:dyDescent="0.25">
      <c r="A1335" s="134" t="s">
        <v>770</v>
      </c>
      <c r="B1335" s="135"/>
      <c r="C1335" s="103" t="s">
        <v>1591</v>
      </c>
      <c r="D1335" s="104"/>
      <c r="E1335" s="104"/>
      <c r="F1335" s="11" t="s">
        <v>1813</v>
      </c>
      <c r="G1335" s="143">
        <v>14.61</v>
      </c>
      <c r="H1335" s="137"/>
      <c r="I1335" s="8">
        <v>14.61</v>
      </c>
      <c r="J1335" s="143">
        <v>0.25</v>
      </c>
      <c r="K1335" s="137"/>
      <c r="L1335" s="137"/>
      <c r="M1335" s="137"/>
      <c r="N1335" s="137"/>
      <c r="O1335" s="137"/>
      <c r="P1335" s="100">
        <v>14.86</v>
      </c>
      <c r="Q1335" s="101"/>
      <c r="R1335" s="101"/>
      <c r="S1335" s="101"/>
      <c r="T1335" s="101"/>
      <c r="U1335" s="101"/>
    </row>
    <row r="1336" spans="1:21" s="1" customFormat="1" ht="101.25" hidden="1" customHeight="1" x14ac:dyDescent="0.25">
      <c r="A1336" s="134" t="s">
        <v>771</v>
      </c>
      <c r="B1336" s="135"/>
      <c r="C1336" s="103" t="s">
        <v>1592</v>
      </c>
      <c r="D1336" s="104"/>
      <c r="E1336" s="104"/>
      <c r="F1336" s="11" t="s">
        <v>1813</v>
      </c>
      <c r="G1336" s="143">
        <v>11.99</v>
      </c>
      <c r="H1336" s="137"/>
      <c r="I1336" s="8">
        <v>11.99</v>
      </c>
      <c r="J1336" s="143">
        <v>0.25</v>
      </c>
      <c r="K1336" s="137"/>
      <c r="L1336" s="137"/>
      <c r="M1336" s="137"/>
      <c r="N1336" s="137"/>
      <c r="O1336" s="137"/>
      <c r="P1336" s="100">
        <v>12.24</v>
      </c>
      <c r="Q1336" s="101"/>
      <c r="R1336" s="101"/>
      <c r="S1336" s="101"/>
      <c r="T1336" s="101"/>
      <c r="U1336" s="101"/>
    </row>
    <row r="1337" spans="1:21" s="1" customFormat="1" ht="25.5" hidden="1" customHeight="1" x14ac:dyDescent="0.25">
      <c r="A1337" s="165">
        <v>3</v>
      </c>
      <c r="B1337" s="166"/>
      <c r="C1337" s="129" t="s">
        <v>1593</v>
      </c>
      <c r="D1337" s="130"/>
      <c r="E1337" s="130"/>
      <c r="F1337" s="4"/>
      <c r="G1337" s="136"/>
      <c r="H1337" s="136"/>
      <c r="I1337" s="5"/>
      <c r="J1337" s="136"/>
      <c r="K1337" s="136"/>
      <c r="L1337" s="136"/>
      <c r="M1337" s="136"/>
      <c r="N1337" s="136"/>
      <c r="O1337" s="136"/>
      <c r="P1337" s="126"/>
      <c r="Q1337" s="126"/>
      <c r="R1337" s="126"/>
      <c r="S1337" s="126"/>
      <c r="T1337" s="126"/>
      <c r="U1337" s="126"/>
    </row>
    <row r="1338" spans="1:21" s="1" customFormat="1" ht="51.75" hidden="1" customHeight="1" x14ac:dyDescent="0.25">
      <c r="A1338" s="134" t="s">
        <v>5</v>
      </c>
      <c r="B1338" s="135"/>
      <c r="C1338" s="103" t="s">
        <v>1594</v>
      </c>
      <c r="D1338" s="104"/>
      <c r="E1338" s="104"/>
      <c r="F1338" s="11" t="s">
        <v>1813</v>
      </c>
      <c r="G1338" s="143">
        <v>5.84</v>
      </c>
      <c r="H1338" s="137"/>
      <c r="I1338" s="8">
        <v>5.84</v>
      </c>
      <c r="J1338" s="143">
        <v>0.13</v>
      </c>
      <c r="K1338" s="137"/>
      <c r="L1338" s="137"/>
      <c r="M1338" s="137"/>
      <c r="N1338" s="137"/>
      <c r="O1338" s="137"/>
      <c r="P1338" s="100">
        <v>5.97</v>
      </c>
      <c r="Q1338" s="101"/>
      <c r="R1338" s="101"/>
      <c r="S1338" s="101"/>
      <c r="T1338" s="101"/>
      <c r="U1338" s="101"/>
    </row>
    <row r="1339" spans="1:21" s="1" customFormat="1" ht="51.75" hidden="1" customHeight="1" x14ac:dyDescent="0.25">
      <c r="A1339" s="134" t="s">
        <v>8</v>
      </c>
      <c r="B1339" s="135"/>
      <c r="C1339" s="103" t="s">
        <v>1595</v>
      </c>
      <c r="D1339" s="104"/>
      <c r="E1339" s="104"/>
      <c r="F1339" s="11" t="s">
        <v>1813</v>
      </c>
      <c r="G1339" s="143">
        <v>4.79</v>
      </c>
      <c r="H1339" s="137"/>
      <c r="I1339" s="8">
        <v>4.79</v>
      </c>
      <c r="J1339" s="143">
        <v>0.13</v>
      </c>
      <c r="K1339" s="137"/>
      <c r="L1339" s="137"/>
      <c r="M1339" s="137"/>
      <c r="N1339" s="137"/>
      <c r="O1339" s="137"/>
      <c r="P1339" s="100">
        <v>4.92</v>
      </c>
      <c r="Q1339" s="101"/>
      <c r="R1339" s="101"/>
      <c r="S1339" s="101"/>
      <c r="T1339" s="101"/>
      <c r="U1339" s="101"/>
    </row>
    <row r="1340" spans="1:21" s="1" customFormat="1" ht="52.5" hidden="1" customHeight="1" x14ac:dyDescent="0.25">
      <c r="A1340" s="134" t="s">
        <v>15</v>
      </c>
      <c r="B1340" s="135"/>
      <c r="C1340" s="103" t="s">
        <v>1596</v>
      </c>
      <c r="D1340" s="104"/>
      <c r="E1340" s="104"/>
      <c r="F1340" s="11" t="s">
        <v>1813</v>
      </c>
      <c r="G1340" s="143">
        <v>7.31</v>
      </c>
      <c r="H1340" s="137"/>
      <c r="I1340" s="8">
        <v>7.31</v>
      </c>
      <c r="J1340" s="143">
        <v>0.25</v>
      </c>
      <c r="K1340" s="137"/>
      <c r="L1340" s="137"/>
      <c r="M1340" s="137"/>
      <c r="N1340" s="137"/>
      <c r="O1340" s="137"/>
      <c r="P1340" s="100">
        <v>7.56</v>
      </c>
      <c r="Q1340" s="101"/>
      <c r="R1340" s="101"/>
      <c r="S1340" s="101"/>
      <c r="T1340" s="101"/>
      <c r="U1340" s="101"/>
    </row>
    <row r="1341" spans="1:21" s="1" customFormat="1" ht="51.75" hidden="1" customHeight="1" x14ac:dyDescent="0.25">
      <c r="A1341" s="134" t="s">
        <v>24</v>
      </c>
      <c r="B1341" s="135"/>
      <c r="C1341" s="103" t="s">
        <v>1597</v>
      </c>
      <c r="D1341" s="104"/>
      <c r="E1341" s="104"/>
      <c r="F1341" s="11" t="s">
        <v>1813</v>
      </c>
      <c r="G1341" s="143">
        <v>5.99</v>
      </c>
      <c r="H1341" s="137"/>
      <c r="I1341" s="8">
        <v>5.99</v>
      </c>
      <c r="J1341" s="143">
        <v>0.25</v>
      </c>
      <c r="K1341" s="137"/>
      <c r="L1341" s="137"/>
      <c r="M1341" s="137"/>
      <c r="N1341" s="137"/>
      <c r="O1341" s="137"/>
      <c r="P1341" s="100">
        <v>6.24</v>
      </c>
      <c r="Q1341" s="101"/>
      <c r="R1341" s="101"/>
      <c r="S1341" s="101"/>
      <c r="T1341" s="101"/>
      <c r="U1341" s="101"/>
    </row>
    <row r="1342" spans="1:21" s="1" customFormat="1" ht="38.25" hidden="1" customHeight="1" x14ac:dyDescent="0.25">
      <c r="A1342" s="134" t="s">
        <v>26</v>
      </c>
      <c r="B1342" s="135"/>
      <c r="C1342" s="103" t="s">
        <v>1598</v>
      </c>
      <c r="D1342" s="104"/>
      <c r="E1342" s="104"/>
      <c r="F1342" s="11" t="s">
        <v>1813</v>
      </c>
      <c r="G1342" s="143">
        <v>2.93</v>
      </c>
      <c r="H1342" s="137"/>
      <c r="I1342" s="8">
        <v>2.93</v>
      </c>
      <c r="J1342" s="143">
        <v>0.13</v>
      </c>
      <c r="K1342" s="137"/>
      <c r="L1342" s="137"/>
      <c r="M1342" s="137"/>
      <c r="N1342" s="137"/>
      <c r="O1342" s="137"/>
      <c r="P1342" s="100">
        <v>3.06</v>
      </c>
      <c r="Q1342" s="101"/>
      <c r="R1342" s="101"/>
      <c r="S1342" s="101"/>
      <c r="T1342" s="101"/>
      <c r="U1342" s="101"/>
    </row>
    <row r="1343" spans="1:21" s="1" customFormat="1" ht="41.25" hidden="1" customHeight="1" x14ac:dyDescent="0.25">
      <c r="A1343" s="134" t="s">
        <v>629</v>
      </c>
      <c r="B1343" s="135"/>
      <c r="C1343" s="103" t="s">
        <v>1599</v>
      </c>
      <c r="D1343" s="104"/>
      <c r="E1343" s="104"/>
      <c r="F1343" s="11" t="s">
        <v>1813</v>
      </c>
      <c r="G1343" s="143">
        <v>2.4</v>
      </c>
      <c r="H1343" s="137"/>
      <c r="I1343" s="8">
        <v>2.4</v>
      </c>
      <c r="J1343" s="143">
        <v>0.13</v>
      </c>
      <c r="K1343" s="137"/>
      <c r="L1343" s="137"/>
      <c r="M1343" s="137"/>
      <c r="N1343" s="137"/>
      <c r="O1343" s="137"/>
      <c r="P1343" s="100">
        <v>2.5299999999999998</v>
      </c>
      <c r="Q1343" s="101"/>
      <c r="R1343" s="101"/>
      <c r="S1343" s="101"/>
      <c r="T1343" s="101"/>
      <c r="U1343" s="101"/>
    </row>
    <row r="1344" spans="1:21" s="1" customFormat="1" ht="27" hidden="1" customHeight="1" x14ac:dyDescent="0.25">
      <c r="A1344" s="134" t="s">
        <v>630</v>
      </c>
      <c r="B1344" s="135"/>
      <c r="C1344" s="103" t="s">
        <v>1600</v>
      </c>
      <c r="D1344" s="104"/>
      <c r="E1344" s="104"/>
      <c r="F1344" s="11" t="s">
        <v>1813</v>
      </c>
      <c r="G1344" s="143">
        <v>2.93</v>
      </c>
      <c r="H1344" s="137"/>
      <c r="I1344" s="8">
        <v>2.93</v>
      </c>
      <c r="J1344" s="143">
        <v>0.13</v>
      </c>
      <c r="K1344" s="137"/>
      <c r="L1344" s="137"/>
      <c r="M1344" s="137"/>
      <c r="N1344" s="137"/>
      <c r="O1344" s="137"/>
      <c r="P1344" s="100">
        <v>3.06</v>
      </c>
      <c r="Q1344" s="101"/>
      <c r="R1344" s="101"/>
      <c r="S1344" s="101"/>
      <c r="T1344" s="101"/>
      <c r="U1344" s="101"/>
    </row>
    <row r="1345" spans="1:21" s="1" customFormat="1" ht="25.5" hidden="1" customHeight="1" x14ac:dyDescent="0.25">
      <c r="A1345" s="134" t="s">
        <v>772</v>
      </c>
      <c r="B1345" s="135"/>
      <c r="C1345" s="103" t="s">
        <v>1601</v>
      </c>
      <c r="D1345" s="104"/>
      <c r="E1345" s="104"/>
      <c r="F1345" s="11" t="s">
        <v>1813</v>
      </c>
      <c r="G1345" s="143">
        <v>2.4</v>
      </c>
      <c r="H1345" s="137"/>
      <c r="I1345" s="8">
        <v>2.4</v>
      </c>
      <c r="J1345" s="143">
        <v>0.13</v>
      </c>
      <c r="K1345" s="137"/>
      <c r="L1345" s="137"/>
      <c r="M1345" s="137"/>
      <c r="N1345" s="137"/>
      <c r="O1345" s="137"/>
      <c r="P1345" s="100">
        <v>2.5299999999999998</v>
      </c>
      <c r="Q1345" s="101"/>
      <c r="R1345" s="101"/>
      <c r="S1345" s="101"/>
      <c r="T1345" s="101"/>
      <c r="U1345" s="101"/>
    </row>
    <row r="1346" spans="1:21" s="1" customFormat="1" ht="27" hidden="1" customHeight="1" x14ac:dyDescent="0.25">
      <c r="A1346" s="134" t="s">
        <v>773</v>
      </c>
      <c r="B1346" s="135"/>
      <c r="C1346" s="103" t="s">
        <v>1602</v>
      </c>
      <c r="D1346" s="104"/>
      <c r="E1346" s="104"/>
      <c r="F1346" s="11" t="s">
        <v>1813</v>
      </c>
      <c r="G1346" s="143">
        <v>4.3899999999999997</v>
      </c>
      <c r="H1346" s="137"/>
      <c r="I1346" s="8">
        <v>4.3899999999999997</v>
      </c>
      <c r="J1346" s="143">
        <v>0.13</v>
      </c>
      <c r="K1346" s="137"/>
      <c r="L1346" s="137"/>
      <c r="M1346" s="137"/>
      <c r="N1346" s="137"/>
      <c r="O1346" s="137"/>
      <c r="P1346" s="100">
        <v>4.5199999999999996</v>
      </c>
      <c r="Q1346" s="101"/>
      <c r="R1346" s="101"/>
      <c r="S1346" s="101"/>
      <c r="T1346" s="101"/>
      <c r="U1346" s="101"/>
    </row>
    <row r="1347" spans="1:21" s="1" customFormat="1" ht="27.75" hidden="1" customHeight="1" x14ac:dyDescent="0.25">
      <c r="A1347" s="134" t="s">
        <v>774</v>
      </c>
      <c r="B1347" s="135"/>
      <c r="C1347" s="103" t="s">
        <v>1887</v>
      </c>
      <c r="D1347" s="104"/>
      <c r="E1347" s="104"/>
      <c r="F1347" s="11" t="s">
        <v>1813</v>
      </c>
      <c r="G1347" s="143">
        <v>5.84</v>
      </c>
      <c r="H1347" s="137"/>
      <c r="I1347" s="8">
        <v>5.84</v>
      </c>
      <c r="J1347" s="143">
        <v>0.25</v>
      </c>
      <c r="K1347" s="137"/>
      <c r="L1347" s="137"/>
      <c r="M1347" s="137"/>
      <c r="N1347" s="137"/>
      <c r="O1347" s="137"/>
      <c r="P1347" s="100">
        <v>6.09</v>
      </c>
      <c r="Q1347" s="101"/>
      <c r="R1347" s="101"/>
      <c r="S1347" s="101"/>
      <c r="T1347" s="101"/>
      <c r="U1347" s="101"/>
    </row>
    <row r="1348" spans="1:21" s="1" customFormat="1" ht="40.5" hidden="1" customHeight="1" x14ac:dyDescent="0.25">
      <c r="A1348" s="134" t="s">
        <v>775</v>
      </c>
      <c r="B1348" s="135"/>
      <c r="C1348" s="103" t="s">
        <v>1603</v>
      </c>
      <c r="D1348" s="104"/>
      <c r="E1348" s="104"/>
      <c r="F1348" s="11" t="s">
        <v>1813</v>
      </c>
      <c r="G1348" s="143">
        <v>5.84</v>
      </c>
      <c r="H1348" s="137"/>
      <c r="I1348" s="8">
        <v>5.84</v>
      </c>
      <c r="J1348" s="143">
        <v>0.13</v>
      </c>
      <c r="K1348" s="137"/>
      <c r="L1348" s="137"/>
      <c r="M1348" s="137"/>
      <c r="N1348" s="137"/>
      <c r="O1348" s="137"/>
      <c r="P1348" s="100">
        <v>5.97</v>
      </c>
      <c r="Q1348" s="101"/>
      <c r="R1348" s="101"/>
      <c r="S1348" s="101"/>
      <c r="T1348" s="101"/>
      <c r="U1348" s="101"/>
    </row>
    <row r="1349" spans="1:21" s="1" customFormat="1" ht="41.25" hidden="1" customHeight="1" x14ac:dyDescent="0.25">
      <c r="A1349" s="134" t="s">
        <v>776</v>
      </c>
      <c r="B1349" s="135"/>
      <c r="C1349" s="103" t="s">
        <v>1604</v>
      </c>
      <c r="D1349" s="104"/>
      <c r="E1349" s="104"/>
      <c r="F1349" s="11" t="s">
        <v>1813</v>
      </c>
      <c r="G1349" s="143">
        <v>5.84</v>
      </c>
      <c r="H1349" s="137"/>
      <c r="I1349" s="8">
        <v>5.84</v>
      </c>
      <c r="J1349" s="143">
        <v>0.13</v>
      </c>
      <c r="K1349" s="137"/>
      <c r="L1349" s="137"/>
      <c r="M1349" s="137"/>
      <c r="N1349" s="137"/>
      <c r="O1349" s="137"/>
      <c r="P1349" s="100">
        <v>5.97</v>
      </c>
      <c r="Q1349" s="101"/>
      <c r="R1349" s="101"/>
      <c r="S1349" s="101"/>
      <c r="T1349" s="101"/>
      <c r="U1349" s="101"/>
    </row>
    <row r="1350" spans="1:21" s="1" customFormat="1" ht="28.5" hidden="1" customHeight="1" x14ac:dyDescent="0.25">
      <c r="A1350" s="134" t="s">
        <v>777</v>
      </c>
      <c r="B1350" s="135"/>
      <c r="C1350" s="103" t="s">
        <v>1605</v>
      </c>
      <c r="D1350" s="104"/>
      <c r="E1350" s="104"/>
      <c r="F1350" s="11" t="s">
        <v>1813</v>
      </c>
      <c r="G1350" s="143">
        <v>2.93</v>
      </c>
      <c r="H1350" s="137"/>
      <c r="I1350" s="8">
        <v>2.93</v>
      </c>
      <c r="J1350" s="143">
        <v>0.13</v>
      </c>
      <c r="K1350" s="137"/>
      <c r="L1350" s="137"/>
      <c r="M1350" s="137"/>
      <c r="N1350" s="137"/>
      <c r="O1350" s="137"/>
      <c r="P1350" s="100">
        <v>3.06</v>
      </c>
      <c r="Q1350" s="101"/>
      <c r="R1350" s="101"/>
      <c r="S1350" s="101"/>
      <c r="T1350" s="101"/>
      <c r="U1350" s="101"/>
    </row>
    <row r="1351" spans="1:21" s="1" customFormat="1" ht="27" hidden="1" customHeight="1" x14ac:dyDescent="0.25">
      <c r="A1351" s="134" t="s">
        <v>778</v>
      </c>
      <c r="B1351" s="135"/>
      <c r="C1351" s="103" t="s">
        <v>1606</v>
      </c>
      <c r="D1351" s="104"/>
      <c r="E1351" s="104"/>
      <c r="F1351" s="11" t="s">
        <v>1813</v>
      </c>
      <c r="G1351" s="143">
        <v>2.4</v>
      </c>
      <c r="H1351" s="137"/>
      <c r="I1351" s="8">
        <v>2.4</v>
      </c>
      <c r="J1351" s="143">
        <v>0.13</v>
      </c>
      <c r="K1351" s="137"/>
      <c r="L1351" s="137"/>
      <c r="M1351" s="137"/>
      <c r="N1351" s="137"/>
      <c r="O1351" s="137"/>
      <c r="P1351" s="100">
        <v>2.5299999999999998</v>
      </c>
      <c r="Q1351" s="101"/>
      <c r="R1351" s="101"/>
      <c r="S1351" s="101"/>
      <c r="T1351" s="101"/>
      <c r="U1351" s="101"/>
    </row>
    <row r="1352" spans="1:21" s="1" customFormat="1" ht="39.75" hidden="1" customHeight="1" x14ac:dyDescent="0.25">
      <c r="A1352" s="134" t="s">
        <v>779</v>
      </c>
      <c r="B1352" s="135"/>
      <c r="C1352" s="103" t="s">
        <v>1607</v>
      </c>
      <c r="D1352" s="104"/>
      <c r="E1352" s="104"/>
      <c r="F1352" s="11" t="s">
        <v>1813</v>
      </c>
      <c r="G1352" s="143">
        <v>2.93</v>
      </c>
      <c r="H1352" s="137"/>
      <c r="I1352" s="8">
        <v>2.93</v>
      </c>
      <c r="J1352" s="143">
        <v>0.13</v>
      </c>
      <c r="K1352" s="137"/>
      <c r="L1352" s="137"/>
      <c r="M1352" s="137"/>
      <c r="N1352" s="137"/>
      <c r="O1352" s="137"/>
      <c r="P1352" s="100">
        <v>3.06</v>
      </c>
      <c r="Q1352" s="101"/>
      <c r="R1352" s="101"/>
      <c r="S1352" s="101"/>
      <c r="T1352" s="101"/>
      <c r="U1352" s="101"/>
    </row>
    <row r="1353" spans="1:21" s="1" customFormat="1" ht="40.5" hidden="1" customHeight="1" x14ac:dyDescent="0.25">
      <c r="A1353" s="134" t="s">
        <v>780</v>
      </c>
      <c r="B1353" s="135"/>
      <c r="C1353" s="103" t="s">
        <v>1608</v>
      </c>
      <c r="D1353" s="104"/>
      <c r="E1353" s="104"/>
      <c r="F1353" s="11" t="s">
        <v>1813</v>
      </c>
      <c r="G1353" s="143">
        <v>2.4</v>
      </c>
      <c r="H1353" s="137"/>
      <c r="I1353" s="8">
        <v>2.4</v>
      </c>
      <c r="J1353" s="143">
        <v>0.13</v>
      </c>
      <c r="K1353" s="137"/>
      <c r="L1353" s="137"/>
      <c r="M1353" s="137"/>
      <c r="N1353" s="137"/>
      <c r="O1353" s="137"/>
      <c r="P1353" s="100">
        <v>2.5299999999999998</v>
      </c>
      <c r="Q1353" s="101"/>
      <c r="R1353" s="101"/>
      <c r="S1353" s="101"/>
      <c r="T1353" s="101"/>
      <c r="U1353" s="101"/>
    </row>
    <row r="1354" spans="1:21" s="1" customFormat="1" ht="64.5" hidden="1" customHeight="1" x14ac:dyDescent="0.25">
      <c r="A1354" s="134" t="s">
        <v>781</v>
      </c>
      <c r="B1354" s="135"/>
      <c r="C1354" s="103" t="s">
        <v>1609</v>
      </c>
      <c r="D1354" s="104"/>
      <c r="E1354" s="104"/>
      <c r="F1354" s="11" t="s">
        <v>1813</v>
      </c>
      <c r="G1354" s="143">
        <v>8.66</v>
      </c>
      <c r="H1354" s="137"/>
      <c r="I1354" s="8">
        <v>8.66</v>
      </c>
      <c r="J1354" s="143">
        <v>0.66</v>
      </c>
      <c r="K1354" s="137"/>
      <c r="L1354" s="137"/>
      <c r="M1354" s="137"/>
      <c r="N1354" s="137"/>
      <c r="O1354" s="137"/>
      <c r="P1354" s="100">
        <v>9.32</v>
      </c>
      <c r="Q1354" s="101"/>
      <c r="R1354" s="101"/>
      <c r="S1354" s="101"/>
      <c r="T1354" s="101"/>
      <c r="U1354" s="101"/>
    </row>
    <row r="1355" spans="1:21" s="1" customFormat="1" ht="62.25" hidden="1" customHeight="1" x14ac:dyDescent="0.25">
      <c r="A1355" s="134" t="s">
        <v>782</v>
      </c>
      <c r="B1355" s="135"/>
      <c r="C1355" s="103" t="s">
        <v>1610</v>
      </c>
      <c r="D1355" s="104"/>
      <c r="E1355" s="104"/>
      <c r="F1355" s="11" t="s">
        <v>1813</v>
      </c>
      <c r="G1355" s="143">
        <v>12.13</v>
      </c>
      <c r="H1355" s="137"/>
      <c r="I1355" s="8">
        <v>12.13</v>
      </c>
      <c r="J1355" s="143">
        <v>0.79</v>
      </c>
      <c r="K1355" s="137"/>
      <c r="L1355" s="137"/>
      <c r="M1355" s="137"/>
      <c r="N1355" s="137"/>
      <c r="O1355" s="137"/>
      <c r="P1355" s="100">
        <v>12.92</v>
      </c>
      <c r="Q1355" s="101"/>
      <c r="R1355" s="101"/>
      <c r="S1355" s="101"/>
      <c r="T1355" s="101"/>
      <c r="U1355" s="101"/>
    </row>
    <row r="1356" spans="1:21" s="1" customFormat="1" ht="27" hidden="1" customHeight="1" x14ac:dyDescent="0.25">
      <c r="A1356" s="165">
        <v>4</v>
      </c>
      <c r="B1356" s="166"/>
      <c r="C1356" s="129" t="s">
        <v>1611</v>
      </c>
      <c r="D1356" s="130"/>
      <c r="E1356" s="130"/>
      <c r="F1356" s="4"/>
      <c r="G1356" s="136"/>
      <c r="H1356" s="136"/>
      <c r="I1356" s="5"/>
      <c r="J1356" s="136"/>
      <c r="K1356" s="136"/>
      <c r="L1356" s="136"/>
      <c r="M1356" s="136"/>
      <c r="N1356" s="136"/>
      <c r="O1356" s="136"/>
      <c r="P1356" s="126"/>
      <c r="Q1356" s="126"/>
      <c r="R1356" s="126"/>
      <c r="S1356" s="126"/>
      <c r="T1356" s="126"/>
      <c r="U1356" s="126"/>
    </row>
    <row r="1357" spans="1:21" s="1" customFormat="1" ht="62.25" hidden="1" customHeight="1" x14ac:dyDescent="0.25">
      <c r="A1357" s="134" t="s">
        <v>28</v>
      </c>
      <c r="B1357" s="135"/>
      <c r="C1357" s="103" t="s">
        <v>1612</v>
      </c>
      <c r="D1357" s="104"/>
      <c r="E1357" s="104"/>
      <c r="F1357" s="11" t="s">
        <v>1813</v>
      </c>
      <c r="G1357" s="143">
        <v>8.77</v>
      </c>
      <c r="H1357" s="137"/>
      <c r="I1357" s="8">
        <v>8.77</v>
      </c>
      <c r="J1357" s="143">
        <v>0.13</v>
      </c>
      <c r="K1357" s="137"/>
      <c r="L1357" s="137"/>
      <c r="M1357" s="137"/>
      <c r="N1357" s="137"/>
      <c r="O1357" s="137"/>
      <c r="P1357" s="100">
        <v>8.9</v>
      </c>
      <c r="Q1357" s="101"/>
      <c r="R1357" s="101"/>
      <c r="S1357" s="101"/>
      <c r="T1357" s="101"/>
      <c r="U1357" s="101"/>
    </row>
    <row r="1358" spans="1:21" s="1" customFormat="1" ht="51.75" hidden="1" customHeight="1" x14ac:dyDescent="0.25">
      <c r="A1358" s="134" t="s">
        <v>29</v>
      </c>
      <c r="B1358" s="135"/>
      <c r="C1358" s="103" t="s">
        <v>1613</v>
      </c>
      <c r="D1358" s="104"/>
      <c r="E1358" s="104"/>
      <c r="F1358" s="11" t="s">
        <v>1813</v>
      </c>
      <c r="G1358" s="143">
        <v>13.16</v>
      </c>
      <c r="H1358" s="137"/>
      <c r="I1358" s="8">
        <v>13.16</v>
      </c>
      <c r="J1358" s="143">
        <v>0.13</v>
      </c>
      <c r="K1358" s="137"/>
      <c r="L1358" s="137"/>
      <c r="M1358" s="137"/>
      <c r="N1358" s="137"/>
      <c r="O1358" s="137"/>
      <c r="P1358" s="100">
        <v>13.29</v>
      </c>
      <c r="Q1358" s="101"/>
      <c r="R1358" s="101"/>
      <c r="S1358" s="101"/>
      <c r="T1358" s="101"/>
      <c r="U1358" s="101"/>
    </row>
    <row r="1359" spans="1:21" s="1" customFormat="1" ht="41.25" hidden="1" customHeight="1" x14ac:dyDescent="0.25">
      <c r="A1359" s="134" t="s">
        <v>30</v>
      </c>
      <c r="B1359" s="135"/>
      <c r="C1359" s="103" t="s">
        <v>1614</v>
      </c>
      <c r="D1359" s="104"/>
      <c r="E1359" s="104"/>
      <c r="F1359" s="11" t="s">
        <v>1813</v>
      </c>
      <c r="G1359" s="143">
        <v>4.3899999999999997</v>
      </c>
      <c r="H1359" s="137"/>
      <c r="I1359" s="8">
        <v>4.3899999999999997</v>
      </c>
      <c r="J1359" s="143">
        <v>0.13</v>
      </c>
      <c r="K1359" s="137"/>
      <c r="L1359" s="137"/>
      <c r="M1359" s="137"/>
      <c r="N1359" s="137"/>
      <c r="O1359" s="137"/>
      <c r="P1359" s="100">
        <v>4.5199999999999996</v>
      </c>
      <c r="Q1359" s="101"/>
      <c r="R1359" s="101"/>
      <c r="S1359" s="101"/>
      <c r="T1359" s="101"/>
      <c r="U1359" s="101"/>
    </row>
    <row r="1360" spans="1:21" s="1" customFormat="1" ht="39" hidden="1" customHeight="1" x14ac:dyDescent="0.25">
      <c r="A1360" s="134" t="s">
        <v>77</v>
      </c>
      <c r="B1360" s="135"/>
      <c r="C1360" s="103" t="s">
        <v>1615</v>
      </c>
      <c r="D1360" s="104"/>
      <c r="E1360" s="104"/>
      <c r="F1360" s="11" t="s">
        <v>1813</v>
      </c>
      <c r="G1360" s="143">
        <v>7.31</v>
      </c>
      <c r="H1360" s="137"/>
      <c r="I1360" s="8">
        <v>7.31</v>
      </c>
      <c r="J1360" s="143">
        <v>0.13</v>
      </c>
      <c r="K1360" s="137"/>
      <c r="L1360" s="137"/>
      <c r="M1360" s="137"/>
      <c r="N1360" s="137"/>
      <c r="O1360" s="137"/>
      <c r="P1360" s="100">
        <v>7.44</v>
      </c>
      <c r="Q1360" s="101"/>
      <c r="R1360" s="101"/>
      <c r="S1360" s="101"/>
      <c r="T1360" s="101"/>
      <c r="U1360" s="101"/>
    </row>
    <row r="1361" spans="1:21" s="1" customFormat="1" ht="39.75" hidden="1" customHeight="1" x14ac:dyDescent="0.25">
      <c r="A1361" s="134" t="s">
        <v>81</v>
      </c>
      <c r="B1361" s="135"/>
      <c r="C1361" s="103" t="s">
        <v>1616</v>
      </c>
      <c r="D1361" s="104"/>
      <c r="E1361" s="104"/>
      <c r="F1361" s="11" t="s">
        <v>1813</v>
      </c>
      <c r="G1361" s="143">
        <v>8.77</v>
      </c>
      <c r="H1361" s="137"/>
      <c r="I1361" s="8">
        <v>8.77</v>
      </c>
      <c r="J1361" s="143">
        <v>0.13</v>
      </c>
      <c r="K1361" s="137"/>
      <c r="L1361" s="137"/>
      <c r="M1361" s="137"/>
      <c r="N1361" s="137"/>
      <c r="O1361" s="137"/>
      <c r="P1361" s="100">
        <v>8.9</v>
      </c>
      <c r="Q1361" s="101"/>
      <c r="R1361" s="101"/>
      <c r="S1361" s="101"/>
      <c r="T1361" s="101"/>
      <c r="U1361" s="101"/>
    </row>
    <row r="1362" spans="1:21" s="1" customFormat="1" ht="27.75" hidden="1" customHeight="1" x14ac:dyDescent="0.25">
      <c r="A1362" s="134" t="s">
        <v>86</v>
      </c>
      <c r="B1362" s="135"/>
      <c r="C1362" s="103" t="s">
        <v>1617</v>
      </c>
      <c r="D1362" s="104"/>
      <c r="E1362" s="104"/>
      <c r="F1362" s="11" t="s">
        <v>1813</v>
      </c>
      <c r="G1362" s="143">
        <v>7.19</v>
      </c>
      <c r="H1362" s="137"/>
      <c r="I1362" s="8">
        <v>7.19</v>
      </c>
      <c r="J1362" s="143">
        <v>0.13</v>
      </c>
      <c r="K1362" s="137"/>
      <c r="L1362" s="137"/>
      <c r="M1362" s="137"/>
      <c r="N1362" s="137"/>
      <c r="O1362" s="137"/>
      <c r="P1362" s="100">
        <v>7.32</v>
      </c>
      <c r="Q1362" s="101"/>
      <c r="R1362" s="101"/>
      <c r="S1362" s="101"/>
      <c r="T1362" s="101"/>
      <c r="U1362" s="101"/>
    </row>
    <row r="1363" spans="1:21" s="1" customFormat="1" ht="89.25" hidden="1" customHeight="1" x14ac:dyDescent="0.25">
      <c r="A1363" s="134" t="s">
        <v>90</v>
      </c>
      <c r="B1363" s="135"/>
      <c r="C1363" s="103" t="s">
        <v>1618</v>
      </c>
      <c r="D1363" s="104"/>
      <c r="E1363" s="104"/>
      <c r="F1363" s="11" t="s">
        <v>1813</v>
      </c>
      <c r="G1363" s="143">
        <v>17.399999999999999</v>
      </c>
      <c r="H1363" s="137"/>
      <c r="I1363" s="8">
        <v>17.399999999999999</v>
      </c>
      <c r="J1363" s="143">
        <v>0.13</v>
      </c>
      <c r="K1363" s="137"/>
      <c r="L1363" s="137"/>
      <c r="M1363" s="137"/>
      <c r="N1363" s="137"/>
      <c r="O1363" s="137"/>
      <c r="P1363" s="100">
        <v>17.53</v>
      </c>
      <c r="Q1363" s="101"/>
      <c r="R1363" s="101"/>
      <c r="S1363" s="101"/>
      <c r="T1363" s="101"/>
      <c r="U1363" s="101"/>
    </row>
    <row r="1364" spans="1:21" s="1" customFormat="1" ht="99.75" hidden="1" customHeight="1" x14ac:dyDescent="0.25">
      <c r="A1364" s="134" t="s">
        <v>101</v>
      </c>
      <c r="B1364" s="135"/>
      <c r="C1364" s="103" t="s">
        <v>1619</v>
      </c>
      <c r="D1364" s="104"/>
      <c r="E1364" s="104"/>
      <c r="F1364" s="11" t="s">
        <v>1813</v>
      </c>
      <c r="G1364" s="143">
        <v>17.54</v>
      </c>
      <c r="H1364" s="137"/>
      <c r="I1364" s="8">
        <v>17.54</v>
      </c>
      <c r="J1364" s="143">
        <v>0.13</v>
      </c>
      <c r="K1364" s="137"/>
      <c r="L1364" s="137"/>
      <c r="M1364" s="137"/>
      <c r="N1364" s="137"/>
      <c r="O1364" s="137"/>
      <c r="P1364" s="100">
        <v>17.670000000000002</v>
      </c>
      <c r="Q1364" s="101"/>
      <c r="R1364" s="101"/>
      <c r="S1364" s="101"/>
      <c r="T1364" s="101"/>
      <c r="U1364" s="101"/>
    </row>
    <row r="1365" spans="1:21" s="1" customFormat="1" ht="87.75" hidden="1" customHeight="1" x14ac:dyDescent="0.25">
      <c r="A1365" s="134" t="s">
        <v>104</v>
      </c>
      <c r="B1365" s="135"/>
      <c r="C1365" s="103" t="s">
        <v>1620</v>
      </c>
      <c r="D1365" s="104"/>
      <c r="E1365" s="104"/>
      <c r="F1365" s="11" t="s">
        <v>1813</v>
      </c>
      <c r="G1365" s="143">
        <v>11.69</v>
      </c>
      <c r="H1365" s="137"/>
      <c r="I1365" s="8">
        <v>11.69</v>
      </c>
      <c r="J1365" s="143">
        <v>0.13</v>
      </c>
      <c r="K1365" s="137"/>
      <c r="L1365" s="137"/>
      <c r="M1365" s="137"/>
      <c r="N1365" s="137"/>
      <c r="O1365" s="137"/>
      <c r="P1365" s="100">
        <v>11.82</v>
      </c>
      <c r="Q1365" s="101"/>
      <c r="R1365" s="101"/>
      <c r="S1365" s="101"/>
      <c r="T1365" s="101"/>
      <c r="U1365" s="101"/>
    </row>
    <row r="1366" spans="1:21" s="1" customFormat="1" ht="90" hidden="1" customHeight="1" x14ac:dyDescent="0.25">
      <c r="A1366" s="134" t="s">
        <v>107</v>
      </c>
      <c r="B1366" s="135"/>
      <c r="C1366" s="103" t="s">
        <v>1621</v>
      </c>
      <c r="D1366" s="104"/>
      <c r="E1366" s="104"/>
      <c r="F1366" s="11" t="s">
        <v>1813</v>
      </c>
      <c r="G1366" s="143">
        <v>11.69</v>
      </c>
      <c r="H1366" s="137"/>
      <c r="I1366" s="8">
        <v>11.69</v>
      </c>
      <c r="J1366" s="143">
        <v>0.13</v>
      </c>
      <c r="K1366" s="137"/>
      <c r="L1366" s="137"/>
      <c r="M1366" s="137"/>
      <c r="N1366" s="137"/>
      <c r="O1366" s="137"/>
      <c r="P1366" s="100">
        <v>11.82</v>
      </c>
      <c r="Q1366" s="101"/>
      <c r="R1366" s="101"/>
      <c r="S1366" s="101"/>
      <c r="T1366" s="101"/>
      <c r="U1366" s="101"/>
    </row>
    <row r="1367" spans="1:21" s="1" customFormat="1" ht="88.5" hidden="1" customHeight="1" x14ac:dyDescent="0.25">
      <c r="A1367" s="134" t="s">
        <v>783</v>
      </c>
      <c r="B1367" s="135"/>
      <c r="C1367" s="103" t="s">
        <v>1622</v>
      </c>
      <c r="D1367" s="104"/>
      <c r="E1367" s="104"/>
      <c r="F1367" s="11" t="s">
        <v>1813</v>
      </c>
      <c r="G1367" s="143">
        <v>11.69</v>
      </c>
      <c r="H1367" s="137"/>
      <c r="I1367" s="8">
        <v>11.69</v>
      </c>
      <c r="J1367" s="143">
        <v>0.13</v>
      </c>
      <c r="K1367" s="137"/>
      <c r="L1367" s="137"/>
      <c r="M1367" s="137"/>
      <c r="N1367" s="137"/>
      <c r="O1367" s="137"/>
      <c r="P1367" s="100">
        <v>11.82</v>
      </c>
      <c r="Q1367" s="101"/>
      <c r="R1367" s="101"/>
      <c r="S1367" s="101"/>
      <c r="T1367" s="101"/>
      <c r="U1367" s="101"/>
    </row>
    <row r="1368" spans="1:21" s="1" customFormat="1" ht="88.5" hidden="1" customHeight="1" x14ac:dyDescent="0.25">
      <c r="A1368" s="134" t="s">
        <v>784</v>
      </c>
      <c r="B1368" s="135"/>
      <c r="C1368" s="103" t="s">
        <v>1623</v>
      </c>
      <c r="D1368" s="104"/>
      <c r="E1368" s="104"/>
      <c r="F1368" s="11" t="s">
        <v>1813</v>
      </c>
      <c r="G1368" s="143">
        <v>11.69</v>
      </c>
      <c r="H1368" s="137"/>
      <c r="I1368" s="8">
        <v>11.69</v>
      </c>
      <c r="J1368" s="143">
        <v>0.13</v>
      </c>
      <c r="K1368" s="137"/>
      <c r="L1368" s="137"/>
      <c r="M1368" s="137"/>
      <c r="N1368" s="137"/>
      <c r="O1368" s="137"/>
      <c r="P1368" s="100">
        <v>11.82</v>
      </c>
      <c r="Q1368" s="101"/>
      <c r="R1368" s="101"/>
      <c r="S1368" s="101"/>
      <c r="T1368" s="101"/>
      <c r="U1368" s="101"/>
    </row>
    <row r="1369" spans="1:21" s="1" customFormat="1" ht="29.25" hidden="1" customHeight="1" x14ac:dyDescent="0.25">
      <c r="A1369" s="134" t="s">
        <v>785</v>
      </c>
      <c r="B1369" s="135"/>
      <c r="C1369" s="103" t="s">
        <v>1624</v>
      </c>
      <c r="D1369" s="104"/>
      <c r="E1369" s="104"/>
      <c r="F1369" s="11" t="s">
        <v>1813</v>
      </c>
      <c r="G1369" s="143">
        <v>4.79</v>
      </c>
      <c r="H1369" s="137"/>
      <c r="I1369" s="8">
        <v>4.79</v>
      </c>
      <c r="J1369" s="143">
        <v>0.13</v>
      </c>
      <c r="K1369" s="137"/>
      <c r="L1369" s="137"/>
      <c r="M1369" s="137"/>
      <c r="N1369" s="137"/>
      <c r="O1369" s="137"/>
      <c r="P1369" s="100">
        <v>4.92</v>
      </c>
      <c r="Q1369" s="101"/>
      <c r="R1369" s="101"/>
      <c r="S1369" s="101"/>
      <c r="T1369" s="101"/>
      <c r="U1369" s="101"/>
    </row>
    <row r="1370" spans="1:21" s="1" customFormat="1" ht="103.5" hidden="1" customHeight="1" x14ac:dyDescent="0.25">
      <c r="A1370" s="134" t="s">
        <v>786</v>
      </c>
      <c r="B1370" s="135"/>
      <c r="C1370" s="103" t="s">
        <v>1625</v>
      </c>
      <c r="D1370" s="104"/>
      <c r="E1370" s="104"/>
      <c r="F1370" s="11" t="s">
        <v>1813</v>
      </c>
      <c r="G1370" s="143">
        <v>5.84</v>
      </c>
      <c r="H1370" s="137"/>
      <c r="I1370" s="8">
        <v>5.84</v>
      </c>
      <c r="J1370" s="143">
        <v>0.13</v>
      </c>
      <c r="K1370" s="137"/>
      <c r="L1370" s="137"/>
      <c r="M1370" s="137"/>
      <c r="N1370" s="137"/>
      <c r="O1370" s="137"/>
      <c r="P1370" s="100">
        <v>5.97</v>
      </c>
      <c r="Q1370" s="101"/>
      <c r="R1370" s="101"/>
      <c r="S1370" s="101"/>
      <c r="T1370" s="101"/>
      <c r="U1370" s="101"/>
    </row>
    <row r="1371" spans="1:21" s="1" customFormat="1" ht="101.25" hidden="1" customHeight="1" x14ac:dyDescent="0.25">
      <c r="A1371" s="134" t="s">
        <v>787</v>
      </c>
      <c r="B1371" s="135"/>
      <c r="C1371" s="103" t="s">
        <v>1626</v>
      </c>
      <c r="D1371" s="104"/>
      <c r="E1371" s="104"/>
      <c r="F1371" s="11" t="s">
        <v>1813</v>
      </c>
      <c r="G1371" s="143">
        <v>5.84</v>
      </c>
      <c r="H1371" s="137"/>
      <c r="I1371" s="8">
        <v>5.84</v>
      </c>
      <c r="J1371" s="143">
        <v>0.13</v>
      </c>
      <c r="K1371" s="137"/>
      <c r="L1371" s="137"/>
      <c r="M1371" s="137"/>
      <c r="N1371" s="137"/>
      <c r="O1371" s="137"/>
      <c r="P1371" s="100">
        <v>5.97</v>
      </c>
      <c r="Q1371" s="101"/>
      <c r="R1371" s="101"/>
      <c r="S1371" s="101"/>
      <c r="T1371" s="101"/>
      <c r="U1371" s="101"/>
    </row>
    <row r="1372" spans="1:21" s="1" customFormat="1" ht="36" hidden="1" customHeight="1" x14ac:dyDescent="0.25">
      <c r="A1372" s="165">
        <v>5</v>
      </c>
      <c r="B1372" s="166"/>
      <c r="C1372" s="129" t="s">
        <v>1627</v>
      </c>
      <c r="D1372" s="130"/>
      <c r="E1372" s="130"/>
      <c r="F1372" s="4"/>
      <c r="G1372" s="136"/>
      <c r="H1372" s="136"/>
      <c r="I1372" s="5"/>
      <c r="J1372" s="136"/>
      <c r="K1372" s="136"/>
      <c r="L1372" s="136"/>
      <c r="M1372" s="136"/>
      <c r="N1372" s="136"/>
      <c r="O1372" s="136"/>
      <c r="P1372" s="126"/>
      <c r="Q1372" s="126"/>
      <c r="R1372" s="126"/>
      <c r="S1372" s="126"/>
      <c r="T1372" s="126"/>
      <c r="U1372" s="126"/>
    </row>
    <row r="1373" spans="1:21" s="1" customFormat="1" ht="27.75" hidden="1" customHeight="1" x14ac:dyDescent="0.25">
      <c r="A1373" s="134" t="s">
        <v>31</v>
      </c>
      <c r="B1373" s="135"/>
      <c r="C1373" s="103" t="s">
        <v>1628</v>
      </c>
      <c r="D1373" s="104"/>
      <c r="E1373" s="104"/>
      <c r="F1373" s="11" t="s">
        <v>1813</v>
      </c>
      <c r="G1373" s="143">
        <v>20.94</v>
      </c>
      <c r="H1373" s="137"/>
      <c r="I1373" s="8">
        <v>20.94</v>
      </c>
      <c r="J1373" s="143">
        <v>3.71</v>
      </c>
      <c r="K1373" s="137"/>
      <c r="L1373" s="137"/>
      <c r="M1373" s="137"/>
      <c r="N1373" s="137"/>
      <c r="O1373" s="137"/>
      <c r="P1373" s="100">
        <v>24.65</v>
      </c>
      <c r="Q1373" s="101"/>
      <c r="R1373" s="101"/>
      <c r="S1373" s="101"/>
      <c r="T1373" s="101"/>
      <c r="U1373" s="101"/>
    </row>
    <row r="1374" spans="1:21" s="1" customFormat="1" ht="15" hidden="1" customHeight="1" x14ac:dyDescent="0.25">
      <c r="A1374" s="186" t="s">
        <v>788</v>
      </c>
      <c r="B1374" s="187"/>
      <c r="C1374" s="187"/>
      <c r="D1374" s="187"/>
      <c r="E1374" s="187"/>
      <c r="F1374" s="187"/>
      <c r="G1374" s="187"/>
      <c r="H1374" s="187"/>
      <c r="I1374" s="187"/>
      <c r="J1374" s="187"/>
      <c r="K1374" s="187"/>
      <c r="L1374" s="187"/>
      <c r="M1374" s="187"/>
      <c r="N1374" s="187"/>
      <c r="O1374" s="187"/>
      <c r="P1374" s="187"/>
      <c r="Q1374" s="187"/>
      <c r="R1374" s="187"/>
      <c r="S1374" s="187"/>
      <c r="T1374" s="187"/>
      <c r="U1374" s="187"/>
    </row>
    <row r="1375" spans="1:21" s="1" customFormat="1" ht="21" hidden="1" customHeight="1" x14ac:dyDescent="0.25">
      <c r="A1375" s="165">
        <v>1</v>
      </c>
      <c r="B1375" s="166"/>
      <c r="C1375" s="164"/>
      <c r="D1375" s="164"/>
      <c r="E1375" s="164"/>
      <c r="F1375" s="7" t="s">
        <v>1829</v>
      </c>
      <c r="G1375" s="143">
        <v>1.92</v>
      </c>
      <c r="H1375" s="137"/>
      <c r="I1375" s="8">
        <v>1.92</v>
      </c>
      <c r="J1375" s="143">
        <v>0.13</v>
      </c>
      <c r="K1375" s="137"/>
      <c r="L1375" s="137"/>
      <c r="M1375" s="137"/>
      <c r="N1375" s="137"/>
      <c r="O1375" s="137"/>
      <c r="P1375" s="100">
        <v>2.0499999999999998</v>
      </c>
      <c r="Q1375" s="101"/>
      <c r="R1375" s="101"/>
      <c r="S1375" s="101"/>
      <c r="T1375" s="101"/>
      <c r="U1375" s="101"/>
    </row>
    <row r="1376" spans="1:21" s="1" customFormat="1" ht="15.75" hidden="1" customHeight="1" x14ac:dyDescent="0.25">
      <c r="A1376" s="186" t="s">
        <v>789</v>
      </c>
      <c r="B1376" s="187"/>
      <c r="C1376" s="187"/>
      <c r="D1376" s="187"/>
      <c r="E1376" s="187"/>
      <c r="F1376" s="187"/>
      <c r="G1376" s="187"/>
      <c r="H1376" s="187"/>
      <c r="I1376" s="187"/>
      <c r="J1376" s="187"/>
      <c r="K1376" s="187"/>
      <c r="L1376" s="187"/>
      <c r="M1376" s="187"/>
      <c r="N1376" s="187"/>
      <c r="O1376" s="187"/>
      <c r="P1376" s="187"/>
      <c r="Q1376" s="187"/>
      <c r="R1376" s="187"/>
      <c r="S1376" s="187"/>
      <c r="T1376" s="187"/>
      <c r="U1376" s="187"/>
    </row>
    <row r="1377" spans="1:21" s="1" customFormat="1" ht="49.5" hidden="1" customHeight="1" x14ac:dyDescent="0.25">
      <c r="A1377" s="165">
        <v>1</v>
      </c>
      <c r="B1377" s="166"/>
      <c r="C1377" s="129" t="s">
        <v>1629</v>
      </c>
      <c r="D1377" s="130"/>
      <c r="E1377" s="130"/>
      <c r="F1377" s="4"/>
      <c r="G1377" s="136"/>
      <c r="H1377" s="136"/>
      <c r="I1377" s="5"/>
      <c r="J1377" s="136"/>
      <c r="K1377" s="136"/>
      <c r="L1377" s="136"/>
      <c r="M1377" s="136"/>
      <c r="N1377" s="136"/>
      <c r="O1377" s="136"/>
      <c r="P1377" s="126"/>
      <c r="Q1377" s="126"/>
      <c r="R1377" s="126"/>
      <c r="S1377" s="126"/>
      <c r="T1377" s="126"/>
      <c r="U1377" s="126"/>
    </row>
    <row r="1378" spans="1:21" s="1" customFormat="1" ht="17.25" hidden="1" customHeight="1" x14ac:dyDescent="0.25">
      <c r="A1378" s="124" t="s">
        <v>53</v>
      </c>
      <c r="B1378" s="125"/>
      <c r="C1378" s="105" t="s">
        <v>1630</v>
      </c>
      <c r="D1378" s="106"/>
      <c r="E1378" s="106"/>
      <c r="F1378" s="9"/>
      <c r="G1378" s="137"/>
      <c r="H1378" s="137"/>
      <c r="I1378" s="10"/>
      <c r="J1378" s="137"/>
      <c r="K1378" s="137"/>
      <c r="L1378" s="137"/>
      <c r="M1378" s="137"/>
      <c r="N1378" s="137"/>
      <c r="O1378" s="137"/>
      <c r="P1378" s="101"/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136</v>
      </c>
      <c r="B1379" s="135"/>
      <c r="C1379" s="103" t="s">
        <v>1631</v>
      </c>
      <c r="D1379" s="104"/>
      <c r="E1379" s="104"/>
      <c r="F1379" s="11" t="s">
        <v>1817</v>
      </c>
      <c r="G1379" s="143">
        <v>0.87</v>
      </c>
      <c r="H1379" s="137"/>
      <c r="I1379" s="8">
        <v>0.87</v>
      </c>
      <c r="J1379" s="143">
        <v>1.01</v>
      </c>
      <c r="K1379" s="137"/>
      <c r="L1379" s="137"/>
      <c r="M1379" s="137"/>
      <c r="N1379" s="137"/>
      <c r="O1379" s="137"/>
      <c r="P1379" s="100">
        <v>1.88</v>
      </c>
      <c r="Q1379" s="101"/>
      <c r="R1379" s="101"/>
      <c r="S1379" s="101"/>
      <c r="T1379" s="101"/>
      <c r="U1379" s="101"/>
    </row>
    <row r="1380" spans="1:21" s="1" customFormat="1" ht="26.25" hidden="1" customHeight="1" x14ac:dyDescent="0.25">
      <c r="A1380" s="134" t="s">
        <v>144</v>
      </c>
      <c r="B1380" s="135"/>
      <c r="C1380" s="103" t="s">
        <v>1632</v>
      </c>
      <c r="D1380" s="104"/>
      <c r="E1380" s="104"/>
      <c r="F1380" s="11" t="s">
        <v>1817</v>
      </c>
      <c r="G1380" s="143">
        <v>1.3</v>
      </c>
      <c r="H1380" s="137"/>
      <c r="I1380" s="8">
        <v>1.3</v>
      </c>
      <c r="J1380" s="143">
        <v>1.54</v>
      </c>
      <c r="K1380" s="137"/>
      <c r="L1380" s="137"/>
      <c r="M1380" s="137"/>
      <c r="N1380" s="137"/>
      <c r="O1380" s="137"/>
      <c r="P1380" s="100">
        <v>2.84</v>
      </c>
      <c r="Q1380" s="101"/>
      <c r="R1380" s="101"/>
      <c r="S1380" s="101"/>
      <c r="T1380" s="101"/>
      <c r="U1380" s="101"/>
    </row>
    <row r="1381" spans="1:21" s="1" customFormat="1" ht="24.75" hidden="1" customHeight="1" x14ac:dyDescent="0.25">
      <c r="A1381" s="134" t="s">
        <v>147</v>
      </c>
      <c r="B1381" s="135"/>
      <c r="C1381" s="103" t="s">
        <v>1633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1.02</v>
      </c>
      <c r="K1381" s="137"/>
      <c r="L1381" s="137"/>
      <c r="M1381" s="137"/>
      <c r="N1381" s="137"/>
      <c r="O1381" s="137"/>
      <c r="P1381" s="100">
        <v>2.75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150</v>
      </c>
      <c r="B1382" s="135"/>
      <c r="C1382" s="103" t="s">
        <v>1634</v>
      </c>
      <c r="D1382" s="104"/>
      <c r="E1382" s="104"/>
      <c r="F1382" s="11" t="s">
        <v>1817</v>
      </c>
      <c r="G1382" s="143">
        <v>3.45</v>
      </c>
      <c r="H1382" s="137"/>
      <c r="I1382" s="8">
        <v>3.45</v>
      </c>
      <c r="J1382" s="143">
        <v>1.35</v>
      </c>
      <c r="K1382" s="137"/>
      <c r="L1382" s="137"/>
      <c r="M1382" s="137"/>
      <c r="N1382" s="137"/>
      <c r="O1382" s="137"/>
      <c r="P1382" s="100">
        <v>4.8</v>
      </c>
      <c r="Q1382" s="101"/>
      <c r="R1382" s="101"/>
      <c r="S1382" s="101"/>
      <c r="T1382" s="101"/>
      <c r="U1382" s="101"/>
    </row>
    <row r="1383" spans="1:21" s="1" customFormat="1" ht="38.25" hidden="1" customHeight="1" x14ac:dyDescent="0.25">
      <c r="A1383" s="134" t="s">
        <v>615</v>
      </c>
      <c r="B1383" s="135"/>
      <c r="C1383" s="103" t="s">
        <v>1635</v>
      </c>
      <c r="D1383" s="104"/>
      <c r="E1383" s="104"/>
      <c r="F1383" s="11" t="s">
        <v>1817</v>
      </c>
      <c r="G1383" s="143">
        <v>2.44</v>
      </c>
      <c r="H1383" s="137"/>
      <c r="I1383" s="8">
        <v>2.44</v>
      </c>
      <c r="J1383" s="143">
        <v>0.71</v>
      </c>
      <c r="K1383" s="137"/>
      <c r="L1383" s="137"/>
      <c r="M1383" s="137"/>
      <c r="N1383" s="137"/>
      <c r="O1383" s="137"/>
      <c r="P1383" s="100">
        <v>3.15</v>
      </c>
      <c r="Q1383" s="101"/>
      <c r="R1383" s="101"/>
      <c r="S1383" s="101"/>
      <c r="T1383" s="101"/>
      <c r="U1383" s="101"/>
    </row>
    <row r="1384" spans="1:21" s="1" customFormat="1" ht="40.5" hidden="1" customHeight="1" x14ac:dyDescent="0.25">
      <c r="A1384" s="134" t="s">
        <v>616</v>
      </c>
      <c r="B1384" s="135"/>
      <c r="C1384" s="103" t="s">
        <v>1636</v>
      </c>
      <c r="D1384" s="104"/>
      <c r="E1384" s="104"/>
      <c r="F1384" s="11" t="s">
        <v>1817</v>
      </c>
      <c r="G1384" s="143">
        <v>1.73</v>
      </c>
      <c r="H1384" s="137"/>
      <c r="I1384" s="8">
        <v>1.73</v>
      </c>
      <c r="J1384" s="143">
        <v>1.01</v>
      </c>
      <c r="K1384" s="137"/>
      <c r="L1384" s="137"/>
      <c r="M1384" s="137"/>
      <c r="N1384" s="137"/>
      <c r="O1384" s="137"/>
      <c r="P1384" s="100">
        <v>2.74</v>
      </c>
      <c r="Q1384" s="101"/>
      <c r="R1384" s="101"/>
      <c r="S1384" s="101"/>
      <c r="T1384" s="101"/>
      <c r="U1384" s="101"/>
    </row>
    <row r="1385" spans="1:21" s="1" customFormat="1" ht="25.5" hidden="1" customHeight="1" x14ac:dyDescent="0.25">
      <c r="A1385" s="134" t="s">
        <v>617</v>
      </c>
      <c r="B1385" s="135"/>
      <c r="C1385" s="103" t="s">
        <v>1637</v>
      </c>
      <c r="D1385" s="104"/>
      <c r="E1385" s="104"/>
      <c r="F1385" s="11" t="s">
        <v>1817</v>
      </c>
      <c r="G1385" s="143">
        <v>2.59</v>
      </c>
      <c r="H1385" s="137"/>
      <c r="I1385" s="8">
        <v>2.59</v>
      </c>
      <c r="J1385" s="143">
        <v>1.23</v>
      </c>
      <c r="K1385" s="137"/>
      <c r="L1385" s="137"/>
      <c r="M1385" s="137"/>
      <c r="N1385" s="137"/>
      <c r="O1385" s="137"/>
      <c r="P1385" s="100">
        <v>3.82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618</v>
      </c>
      <c r="B1386" s="135"/>
      <c r="C1386" s="103" t="s">
        <v>1638</v>
      </c>
      <c r="D1386" s="104"/>
      <c r="E1386" s="104"/>
      <c r="F1386" s="11" t="s">
        <v>1817</v>
      </c>
      <c r="G1386" s="143">
        <v>1.73</v>
      </c>
      <c r="H1386" s="137"/>
      <c r="I1386" s="8">
        <v>1.73</v>
      </c>
      <c r="J1386" s="143">
        <v>1.01</v>
      </c>
      <c r="K1386" s="137"/>
      <c r="L1386" s="137"/>
      <c r="M1386" s="137"/>
      <c r="N1386" s="137"/>
      <c r="O1386" s="137"/>
      <c r="P1386" s="100">
        <v>2.74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619</v>
      </c>
      <c r="B1387" s="135"/>
      <c r="C1387" s="103" t="s">
        <v>1639</v>
      </c>
      <c r="D1387" s="104"/>
      <c r="E1387" s="104"/>
      <c r="F1387" s="11" t="s">
        <v>1817</v>
      </c>
      <c r="G1387" s="143">
        <v>1.73</v>
      </c>
      <c r="H1387" s="137"/>
      <c r="I1387" s="8">
        <v>1.73</v>
      </c>
      <c r="J1387" s="143">
        <v>1.01</v>
      </c>
      <c r="K1387" s="137"/>
      <c r="L1387" s="137"/>
      <c r="M1387" s="137"/>
      <c r="N1387" s="137"/>
      <c r="O1387" s="137"/>
      <c r="P1387" s="100">
        <v>2.74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790</v>
      </c>
      <c r="B1388" s="135"/>
      <c r="C1388" s="103" t="s">
        <v>1640</v>
      </c>
      <c r="D1388" s="104"/>
      <c r="E1388" s="104"/>
      <c r="F1388" s="11" t="s">
        <v>1817</v>
      </c>
      <c r="G1388" s="143">
        <v>1.73</v>
      </c>
      <c r="H1388" s="137"/>
      <c r="I1388" s="8">
        <v>1.73</v>
      </c>
      <c r="J1388" s="143">
        <v>1.06</v>
      </c>
      <c r="K1388" s="137"/>
      <c r="L1388" s="137"/>
      <c r="M1388" s="137"/>
      <c r="N1388" s="137"/>
      <c r="O1388" s="137"/>
      <c r="P1388" s="100">
        <v>2.79</v>
      </c>
      <c r="Q1388" s="101"/>
      <c r="R1388" s="101"/>
      <c r="S1388" s="101"/>
      <c r="T1388" s="101"/>
      <c r="U1388" s="101"/>
    </row>
    <row r="1389" spans="1:21" s="1" customFormat="1" ht="21" hidden="1" customHeight="1" x14ac:dyDescent="0.25">
      <c r="A1389" s="134" t="s">
        <v>791</v>
      </c>
      <c r="B1389" s="135"/>
      <c r="C1389" s="103" t="s">
        <v>1641</v>
      </c>
      <c r="D1389" s="104"/>
      <c r="E1389" s="104"/>
      <c r="F1389" s="11" t="s">
        <v>1817</v>
      </c>
      <c r="G1389" s="143">
        <v>0.43</v>
      </c>
      <c r="H1389" s="137"/>
      <c r="I1389" s="8">
        <v>0.43</v>
      </c>
      <c r="J1389" s="143">
        <v>0.71</v>
      </c>
      <c r="K1389" s="137"/>
      <c r="L1389" s="137"/>
      <c r="M1389" s="137"/>
      <c r="N1389" s="137"/>
      <c r="O1389" s="137"/>
      <c r="P1389" s="100">
        <v>1.1399999999999999</v>
      </c>
      <c r="Q1389" s="101"/>
      <c r="R1389" s="101"/>
      <c r="S1389" s="101"/>
      <c r="T1389" s="101"/>
      <c r="U1389" s="101"/>
    </row>
    <row r="1390" spans="1:21" s="1" customFormat="1" ht="21" hidden="1" customHeight="1" x14ac:dyDescent="0.25">
      <c r="A1390" s="134" t="s">
        <v>792</v>
      </c>
      <c r="B1390" s="135"/>
      <c r="C1390" s="103" t="s">
        <v>1642</v>
      </c>
      <c r="D1390" s="104"/>
      <c r="E1390" s="104"/>
      <c r="F1390" s="11" t="s">
        <v>1817</v>
      </c>
      <c r="G1390" s="143">
        <v>1.3</v>
      </c>
      <c r="H1390" s="137"/>
      <c r="I1390" s="8">
        <v>1.3</v>
      </c>
      <c r="J1390" s="143">
        <v>0.71</v>
      </c>
      <c r="K1390" s="137"/>
      <c r="L1390" s="137"/>
      <c r="M1390" s="137"/>
      <c r="N1390" s="137"/>
      <c r="O1390" s="137"/>
      <c r="P1390" s="100">
        <v>2.0099999999999998</v>
      </c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793</v>
      </c>
      <c r="B1391" s="135"/>
      <c r="C1391" s="103" t="s">
        <v>1643</v>
      </c>
      <c r="D1391" s="104"/>
      <c r="E1391" s="104"/>
      <c r="F1391" s="11" t="s">
        <v>1817</v>
      </c>
      <c r="G1391" s="143">
        <v>0.87</v>
      </c>
      <c r="H1391" s="137"/>
      <c r="I1391" s="8">
        <v>0.87</v>
      </c>
      <c r="J1391" s="143">
        <v>0.71</v>
      </c>
      <c r="K1391" s="137"/>
      <c r="L1391" s="137"/>
      <c r="M1391" s="137"/>
      <c r="N1391" s="137"/>
      <c r="O1391" s="137"/>
      <c r="P1391" s="100">
        <v>1.58</v>
      </c>
      <c r="Q1391" s="101"/>
      <c r="R1391" s="101"/>
      <c r="S1391" s="101"/>
      <c r="T1391" s="101"/>
      <c r="U1391" s="101"/>
    </row>
    <row r="1392" spans="1:21" s="1" customFormat="1" ht="21" hidden="1" customHeight="1" x14ac:dyDescent="0.25">
      <c r="A1392" s="134" t="s">
        <v>794</v>
      </c>
      <c r="B1392" s="135"/>
      <c r="C1392" s="103" t="s">
        <v>1644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1" hidden="1" customHeight="1" x14ac:dyDescent="0.25">
      <c r="A1393" s="134" t="s">
        <v>795</v>
      </c>
      <c r="B1393" s="135"/>
      <c r="C1393" s="103" t="s">
        <v>1645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21" hidden="1" customHeight="1" x14ac:dyDescent="0.25">
      <c r="A1394" s="134" t="s">
        <v>796</v>
      </c>
      <c r="B1394" s="135"/>
      <c r="C1394" s="103" t="s">
        <v>1646</v>
      </c>
      <c r="D1394" s="104"/>
      <c r="E1394" s="104"/>
      <c r="F1394" s="11" t="s">
        <v>1817</v>
      </c>
      <c r="G1394" s="143">
        <v>1.3</v>
      </c>
      <c r="H1394" s="137"/>
      <c r="I1394" s="8">
        <v>1.3</v>
      </c>
      <c r="J1394" s="143">
        <v>0.71</v>
      </c>
      <c r="K1394" s="137"/>
      <c r="L1394" s="137"/>
      <c r="M1394" s="137"/>
      <c r="N1394" s="137"/>
      <c r="O1394" s="137"/>
      <c r="P1394" s="100">
        <v>2.0099999999999998</v>
      </c>
      <c r="Q1394" s="101"/>
      <c r="R1394" s="101"/>
      <c r="S1394" s="101"/>
      <c r="T1394" s="101"/>
      <c r="U1394" s="101"/>
    </row>
    <row r="1395" spans="1:21" s="1" customFormat="1" ht="21" hidden="1" customHeight="1" x14ac:dyDescent="0.25">
      <c r="A1395" s="134" t="s">
        <v>797</v>
      </c>
      <c r="B1395" s="135"/>
      <c r="C1395" s="103" t="s">
        <v>1647</v>
      </c>
      <c r="D1395" s="104"/>
      <c r="E1395" s="104"/>
      <c r="F1395" s="11" t="s">
        <v>1817</v>
      </c>
      <c r="G1395" s="143">
        <v>0.87</v>
      </c>
      <c r="H1395" s="137"/>
      <c r="I1395" s="8">
        <v>0.87</v>
      </c>
      <c r="J1395" s="143">
        <v>0.71</v>
      </c>
      <c r="K1395" s="137"/>
      <c r="L1395" s="137"/>
      <c r="M1395" s="137"/>
      <c r="N1395" s="137"/>
      <c r="O1395" s="137"/>
      <c r="P1395" s="100">
        <v>1.58</v>
      </c>
      <c r="Q1395" s="101"/>
      <c r="R1395" s="101"/>
      <c r="S1395" s="101"/>
      <c r="T1395" s="101"/>
      <c r="U1395" s="101"/>
    </row>
    <row r="1396" spans="1:21" s="1" customFormat="1" ht="28.5" hidden="1" customHeight="1" x14ac:dyDescent="0.25">
      <c r="A1396" s="134" t="s">
        <v>798</v>
      </c>
      <c r="B1396" s="135"/>
      <c r="C1396" s="103" t="s">
        <v>1648</v>
      </c>
      <c r="D1396" s="104"/>
      <c r="E1396" s="104"/>
      <c r="F1396" s="11" t="s">
        <v>1817</v>
      </c>
      <c r="G1396" s="143">
        <v>1.92</v>
      </c>
      <c r="H1396" s="137"/>
      <c r="I1396" s="8">
        <v>1.92</v>
      </c>
      <c r="J1396" s="143">
        <v>0.71</v>
      </c>
      <c r="K1396" s="137"/>
      <c r="L1396" s="137"/>
      <c r="M1396" s="137"/>
      <c r="N1396" s="137"/>
      <c r="O1396" s="137"/>
      <c r="P1396" s="100">
        <v>2.63</v>
      </c>
      <c r="Q1396" s="101"/>
      <c r="R1396" s="101"/>
      <c r="S1396" s="101"/>
      <c r="T1396" s="101"/>
      <c r="U1396" s="101"/>
    </row>
    <row r="1397" spans="1:21" s="1" customFormat="1" ht="17.25" hidden="1" customHeight="1" x14ac:dyDescent="0.25">
      <c r="A1397" s="124" t="s">
        <v>54</v>
      </c>
      <c r="B1397" s="125"/>
      <c r="C1397" s="105" t="s">
        <v>1649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153</v>
      </c>
      <c r="B1398" s="135"/>
      <c r="C1398" s="103" t="s">
        <v>1650</v>
      </c>
      <c r="D1398" s="104"/>
      <c r="E1398" s="104"/>
      <c r="F1398" s="11" t="s">
        <v>1817</v>
      </c>
      <c r="G1398" s="143">
        <v>0.86</v>
      </c>
      <c r="H1398" s="137"/>
      <c r="I1398" s="8">
        <v>0.86</v>
      </c>
      <c r="J1398" s="143">
        <v>0.71</v>
      </c>
      <c r="K1398" s="137"/>
      <c r="L1398" s="137"/>
      <c r="M1398" s="137"/>
      <c r="N1398" s="137"/>
      <c r="O1398" s="137"/>
      <c r="P1398" s="100">
        <v>1.57</v>
      </c>
      <c r="Q1398" s="101"/>
      <c r="R1398" s="101"/>
      <c r="S1398" s="101"/>
      <c r="T1398" s="101"/>
      <c r="U1398" s="101"/>
    </row>
    <row r="1399" spans="1:21" s="1" customFormat="1" ht="24" hidden="1" customHeight="1" x14ac:dyDescent="0.25">
      <c r="A1399" s="134" t="s">
        <v>432</v>
      </c>
      <c r="B1399" s="135"/>
      <c r="C1399" s="103" t="s">
        <v>1651</v>
      </c>
      <c r="D1399" s="104"/>
      <c r="E1399" s="104"/>
      <c r="F1399" s="11" t="s">
        <v>1817</v>
      </c>
      <c r="G1399" s="143">
        <v>0.87</v>
      </c>
      <c r="H1399" s="137"/>
      <c r="I1399" s="8">
        <v>0.87</v>
      </c>
      <c r="J1399" s="143">
        <v>0.71</v>
      </c>
      <c r="K1399" s="137"/>
      <c r="L1399" s="137"/>
      <c r="M1399" s="137"/>
      <c r="N1399" s="137"/>
      <c r="O1399" s="137"/>
      <c r="P1399" s="100">
        <v>1.58</v>
      </c>
      <c r="Q1399" s="101"/>
      <c r="R1399" s="101"/>
      <c r="S1399" s="101"/>
      <c r="T1399" s="101"/>
      <c r="U1399" s="101"/>
    </row>
    <row r="1400" spans="1:21" s="1" customFormat="1" ht="25.5" hidden="1" customHeight="1" x14ac:dyDescent="0.25">
      <c r="A1400" s="134" t="s">
        <v>620</v>
      </c>
      <c r="B1400" s="135"/>
      <c r="C1400" s="103" t="s">
        <v>1652</v>
      </c>
      <c r="D1400" s="104"/>
      <c r="E1400" s="104"/>
      <c r="F1400" s="11" t="s">
        <v>1817</v>
      </c>
      <c r="G1400" s="143">
        <v>0.87</v>
      </c>
      <c r="H1400" s="137"/>
      <c r="I1400" s="8">
        <v>0.87</v>
      </c>
      <c r="J1400" s="143">
        <v>0.71</v>
      </c>
      <c r="K1400" s="137"/>
      <c r="L1400" s="137"/>
      <c r="M1400" s="137"/>
      <c r="N1400" s="137"/>
      <c r="O1400" s="137"/>
      <c r="P1400" s="100">
        <v>1.58</v>
      </c>
      <c r="Q1400" s="101"/>
      <c r="R1400" s="101"/>
      <c r="S1400" s="101"/>
      <c r="T1400" s="101"/>
      <c r="U1400" s="101"/>
    </row>
    <row r="1401" spans="1:21" s="1" customFormat="1" ht="37.5" hidden="1" customHeight="1" x14ac:dyDescent="0.25">
      <c r="A1401" s="134" t="s">
        <v>621</v>
      </c>
      <c r="B1401" s="135"/>
      <c r="C1401" s="103" t="s">
        <v>1653</v>
      </c>
      <c r="D1401" s="104"/>
      <c r="E1401" s="104"/>
      <c r="F1401" s="11" t="s">
        <v>1817</v>
      </c>
      <c r="G1401" s="143">
        <v>0.9</v>
      </c>
      <c r="H1401" s="137"/>
      <c r="I1401" s="8">
        <v>0.9</v>
      </c>
      <c r="J1401" s="143">
        <v>0.71</v>
      </c>
      <c r="K1401" s="137"/>
      <c r="L1401" s="137"/>
      <c r="M1401" s="137"/>
      <c r="N1401" s="137"/>
      <c r="O1401" s="137"/>
      <c r="P1401" s="100">
        <v>1.61</v>
      </c>
      <c r="Q1401" s="101"/>
      <c r="R1401" s="101"/>
      <c r="S1401" s="101"/>
      <c r="T1401" s="101"/>
      <c r="U1401" s="101"/>
    </row>
    <row r="1402" spans="1:21" s="1" customFormat="1" ht="27.75" hidden="1" customHeight="1" x14ac:dyDescent="0.25">
      <c r="A1402" s="134" t="s">
        <v>799</v>
      </c>
      <c r="B1402" s="135"/>
      <c r="C1402" s="103" t="s">
        <v>1654</v>
      </c>
      <c r="D1402" s="104"/>
      <c r="E1402" s="104"/>
      <c r="F1402" s="11" t="s">
        <v>1817</v>
      </c>
      <c r="G1402" s="143">
        <v>1.8</v>
      </c>
      <c r="H1402" s="137"/>
      <c r="I1402" s="8">
        <v>1.8</v>
      </c>
      <c r="J1402" s="143">
        <v>0.71</v>
      </c>
      <c r="K1402" s="137"/>
      <c r="L1402" s="137"/>
      <c r="M1402" s="137"/>
      <c r="N1402" s="137"/>
      <c r="O1402" s="137"/>
      <c r="P1402" s="100">
        <v>2.5099999999999998</v>
      </c>
      <c r="Q1402" s="101"/>
      <c r="R1402" s="101"/>
      <c r="S1402" s="101"/>
      <c r="T1402" s="101"/>
      <c r="U1402" s="101"/>
    </row>
    <row r="1403" spans="1:21" s="1" customFormat="1" ht="27" hidden="1" customHeight="1" x14ac:dyDescent="0.25">
      <c r="A1403" s="134" t="s">
        <v>800</v>
      </c>
      <c r="B1403" s="135"/>
      <c r="C1403" s="103" t="s">
        <v>1655</v>
      </c>
      <c r="D1403" s="104"/>
      <c r="E1403" s="104"/>
      <c r="F1403" s="11" t="s">
        <v>1817</v>
      </c>
      <c r="G1403" s="143">
        <v>2.08</v>
      </c>
      <c r="H1403" s="137"/>
      <c r="I1403" s="8">
        <v>2.08</v>
      </c>
      <c r="J1403" s="143">
        <v>0.71</v>
      </c>
      <c r="K1403" s="137"/>
      <c r="L1403" s="137"/>
      <c r="M1403" s="137"/>
      <c r="N1403" s="137"/>
      <c r="O1403" s="137"/>
      <c r="P1403" s="100">
        <v>2.79</v>
      </c>
      <c r="Q1403" s="101"/>
      <c r="R1403" s="101"/>
      <c r="S1403" s="101"/>
      <c r="T1403" s="101"/>
      <c r="U1403" s="101"/>
    </row>
    <row r="1404" spans="1:21" s="1" customFormat="1" ht="24.75" hidden="1" customHeight="1" x14ac:dyDescent="0.25">
      <c r="A1404" s="124" t="s">
        <v>55</v>
      </c>
      <c r="B1404" s="125"/>
      <c r="C1404" s="105" t="s">
        <v>1656</v>
      </c>
      <c r="D1404" s="106"/>
      <c r="E1404" s="106"/>
      <c r="F1404" s="9"/>
      <c r="G1404" s="137"/>
      <c r="H1404" s="137"/>
      <c r="I1404" s="10"/>
      <c r="J1404" s="137"/>
      <c r="K1404" s="137"/>
      <c r="L1404" s="137"/>
      <c r="M1404" s="137"/>
      <c r="N1404" s="137"/>
      <c r="O1404" s="137"/>
      <c r="P1404" s="101"/>
      <c r="Q1404" s="101"/>
      <c r="R1404" s="101"/>
      <c r="S1404" s="101"/>
      <c r="T1404" s="101"/>
      <c r="U1404" s="101"/>
    </row>
    <row r="1405" spans="1:21" s="1" customFormat="1" ht="21" hidden="1" customHeight="1" x14ac:dyDescent="0.25">
      <c r="A1405" s="134" t="s">
        <v>157</v>
      </c>
      <c r="B1405" s="135"/>
      <c r="C1405" s="103" t="s">
        <v>1657</v>
      </c>
      <c r="D1405" s="104"/>
      <c r="E1405" s="104"/>
      <c r="F1405" s="11" t="s">
        <v>1817</v>
      </c>
      <c r="G1405" s="143">
        <v>1.73</v>
      </c>
      <c r="H1405" s="137"/>
      <c r="I1405" s="8">
        <v>1.73</v>
      </c>
      <c r="J1405" s="143">
        <v>0.78</v>
      </c>
      <c r="K1405" s="137"/>
      <c r="L1405" s="137"/>
      <c r="M1405" s="137"/>
      <c r="N1405" s="137"/>
      <c r="O1405" s="137"/>
      <c r="P1405" s="100">
        <v>2.5099999999999998</v>
      </c>
      <c r="Q1405" s="101"/>
      <c r="R1405" s="101"/>
      <c r="S1405" s="101"/>
      <c r="T1405" s="101"/>
      <c r="U1405" s="101"/>
    </row>
    <row r="1406" spans="1:21" s="1" customFormat="1" ht="20.25" hidden="1" customHeight="1" x14ac:dyDescent="0.25">
      <c r="A1406" s="134" t="s">
        <v>160</v>
      </c>
      <c r="B1406" s="135"/>
      <c r="C1406" s="103" t="s">
        <v>1658</v>
      </c>
      <c r="D1406" s="104"/>
      <c r="E1406" s="104"/>
      <c r="F1406" s="11" t="s">
        <v>1817</v>
      </c>
      <c r="G1406" s="143">
        <v>1.73</v>
      </c>
      <c r="H1406" s="137"/>
      <c r="I1406" s="8">
        <v>1.73</v>
      </c>
      <c r="J1406" s="143">
        <v>0.78</v>
      </c>
      <c r="K1406" s="137"/>
      <c r="L1406" s="137"/>
      <c r="M1406" s="137"/>
      <c r="N1406" s="137"/>
      <c r="O1406" s="137"/>
      <c r="P1406" s="100">
        <v>2.5099999999999998</v>
      </c>
      <c r="Q1406" s="101"/>
      <c r="R1406" s="101"/>
      <c r="S1406" s="101"/>
      <c r="T1406" s="101"/>
      <c r="U1406" s="101"/>
    </row>
    <row r="1407" spans="1:21" s="1" customFormat="1" ht="42" hidden="1" customHeight="1" x14ac:dyDescent="0.25">
      <c r="A1407" s="134" t="s">
        <v>163</v>
      </c>
      <c r="B1407" s="135"/>
      <c r="C1407" s="103" t="s">
        <v>1659</v>
      </c>
      <c r="D1407" s="104"/>
      <c r="E1407" s="104"/>
      <c r="F1407" s="11" t="s">
        <v>1817</v>
      </c>
      <c r="G1407" s="143">
        <v>2.04</v>
      </c>
      <c r="H1407" s="137"/>
      <c r="I1407" s="8">
        <v>2.04</v>
      </c>
      <c r="J1407" s="143">
        <v>0.71</v>
      </c>
      <c r="K1407" s="137"/>
      <c r="L1407" s="137"/>
      <c r="M1407" s="137"/>
      <c r="N1407" s="137"/>
      <c r="O1407" s="137"/>
      <c r="P1407" s="100">
        <v>2.75</v>
      </c>
      <c r="Q1407" s="101"/>
      <c r="R1407" s="101"/>
      <c r="S1407" s="101"/>
      <c r="T1407" s="101"/>
      <c r="U1407" s="101"/>
    </row>
    <row r="1408" spans="1:21" s="1" customFormat="1" ht="21" hidden="1" customHeight="1" x14ac:dyDescent="0.25">
      <c r="A1408" s="124" t="s">
        <v>56</v>
      </c>
      <c r="B1408" s="125"/>
      <c r="C1408" s="105" t="s">
        <v>1660</v>
      </c>
      <c r="D1408" s="106"/>
      <c r="E1408" s="106"/>
      <c r="F1408" s="9"/>
      <c r="G1408" s="137"/>
      <c r="H1408" s="137"/>
      <c r="I1408" s="10"/>
      <c r="J1408" s="137"/>
      <c r="K1408" s="137"/>
      <c r="L1408" s="137"/>
      <c r="M1408" s="137"/>
      <c r="N1408" s="137"/>
      <c r="O1408" s="137"/>
      <c r="P1408" s="101"/>
      <c r="Q1408" s="101"/>
      <c r="R1408" s="101"/>
      <c r="S1408" s="101"/>
      <c r="T1408" s="101"/>
      <c r="U1408" s="101"/>
    </row>
    <row r="1409" spans="1:21" s="1" customFormat="1" ht="21" hidden="1" customHeight="1" x14ac:dyDescent="0.25">
      <c r="A1409" s="134" t="s">
        <v>178</v>
      </c>
      <c r="B1409" s="135"/>
      <c r="C1409" s="103" t="s">
        <v>1661</v>
      </c>
      <c r="D1409" s="104"/>
      <c r="E1409" s="104"/>
      <c r="F1409" s="11" t="s">
        <v>1817</v>
      </c>
      <c r="G1409" s="143">
        <v>0.86</v>
      </c>
      <c r="H1409" s="137"/>
      <c r="I1409" s="8">
        <v>0.86</v>
      </c>
      <c r="J1409" s="143">
        <v>0.96</v>
      </c>
      <c r="K1409" s="137"/>
      <c r="L1409" s="137"/>
      <c r="M1409" s="137"/>
      <c r="N1409" s="137"/>
      <c r="O1409" s="137"/>
      <c r="P1409" s="100">
        <v>1.82</v>
      </c>
      <c r="Q1409" s="101"/>
      <c r="R1409" s="101"/>
      <c r="S1409" s="101"/>
      <c r="T1409" s="101"/>
      <c r="U1409" s="101"/>
    </row>
    <row r="1410" spans="1:21" s="1" customFormat="1" ht="21" hidden="1" customHeight="1" x14ac:dyDescent="0.25">
      <c r="A1410" s="124" t="s">
        <v>57</v>
      </c>
      <c r="B1410" s="125"/>
      <c r="C1410" s="105" t="s">
        <v>1662</v>
      </c>
      <c r="D1410" s="106"/>
      <c r="E1410" s="106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26.25" hidden="1" customHeight="1" x14ac:dyDescent="0.25">
      <c r="A1411" s="134" t="s">
        <v>181</v>
      </c>
      <c r="B1411" s="135"/>
      <c r="C1411" s="103" t="s">
        <v>1663</v>
      </c>
      <c r="D1411" s="104"/>
      <c r="E1411" s="104"/>
      <c r="F1411" s="11" t="s">
        <v>1817</v>
      </c>
      <c r="G1411" s="143">
        <v>1.46</v>
      </c>
      <c r="H1411" s="137"/>
      <c r="I1411" s="8">
        <v>1.46</v>
      </c>
      <c r="J1411" s="143">
        <v>0.05</v>
      </c>
      <c r="K1411" s="137"/>
      <c r="L1411" s="137"/>
      <c r="M1411" s="137"/>
      <c r="N1411" s="137"/>
      <c r="O1411" s="137"/>
      <c r="P1411" s="100">
        <v>1.51</v>
      </c>
      <c r="Q1411" s="101"/>
      <c r="R1411" s="101"/>
      <c r="S1411" s="101"/>
      <c r="T1411" s="101"/>
      <c r="U1411" s="101"/>
    </row>
    <row r="1412" spans="1:21" s="1" customFormat="1" ht="23.25" hidden="1" customHeight="1" x14ac:dyDescent="0.25">
      <c r="A1412" s="134" t="s">
        <v>439</v>
      </c>
      <c r="B1412" s="135"/>
      <c r="C1412" s="103" t="s">
        <v>1664</v>
      </c>
      <c r="D1412" s="104"/>
      <c r="E1412" s="104"/>
      <c r="F1412" s="11" t="s">
        <v>1817</v>
      </c>
      <c r="G1412" s="143">
        <v>1.46</v>
      </c>
      <c r="H1412" s="137"/>
      <c r="I1412" s="8">
        <v>1.46</v>
      </c>
      <c r="J1412" s="143">
        <v>7.0000000000000007E-2</v>
      </c>
      <c r="K1412" s="137"/>
      <c r="L1412" s="137"/>
      <c r="M1412" s="137"/>
      <c r="N1412" s="137"/>
      <c r="O1412" s="137"/>
      <c r="P1412" s="100">
        <v>1.53</v>
      </c>
      <c r="Q1412" s="101"/>
      <c r="R1412" s="101"/>
      <c r="S1412" s="101"/>
      <c r="T1412" s="101"/>
      <c r="U1412" s="101"/>
    </row>
    <row r="1413" spans="1:21" s="1" customFormat="1" ht="25.5" hidden="1" customHeight="1" x14ac:dyDescent="0.25">
      <c r="A1413" s="134" t="s">
        <v>801</v>
      </c>
      <c r="B1413" s="135"/>
      <c r="C1413" s="103" t="s">
        <v>1665</v>
      </c>
      <c r="D1413" s="104"/>
      <c r="E1413" s="104"/>
      <c r="F1413" s="11" t="s">
        <v>1817</v>
      </c>
      <c r="G1413" s="143">
        <v>2.59</v>
      </c>
      <c r="H1413" s="137"/>
      <c r="I1413" s="8">
        <v>2.59</v>
      </c>
      <c r="J1413" s="143">
        <v>7.0000000000000007E-2</v>
      </c>
      <c r="K1413" s="137"/>
      <c r="L1413" s="137"/>
      <c r="M1413" s="137"/>
      <c r="N1413" s="137"/>
      <c r="O1413" s="137"/>
      <c r="P1413" s="100">
        <v>2.66</v>
      </c>
      <c r="Q1413" s="101"/>
      <c r="R1413" s="101"/>
      <c r="S1413" s="101"/>
      <c r="T1413" s="101"/>
      <c r="U1413" s="101"/>
    </row>
    <row r="1414" spans="1:21" s="1" customFormat="1" ht="38.25" hidden="1" customHeight="1" x14ac:dyDescent="0.25">
      <c r="A1414" s="134" t="s">
        <v>802</v>
      </c>
      <c r="B1414" s="135"/>
      <c r="C1414" s="103" t="s">
        <v>1666</v>
      </c>
      <c r="D1414" s="104"/>
      <c r="E1414" s="104"/>
      <c r="F1414" s="11" t="s">
        <v>1817</v>
      </c>
      <c r="G1414" s="143">
        <v>1.46</v>
      </c>
      <c r="H1414" s="137"/>
      <c r="I1414" s="8">
        <v>1.46</v>
      </c>
      <c r="J1414" s="143">
        <v>7.0000000000000007E-2</v>
      </c>
      <c r="K1414" s="137"/>
      <c r="L1414" s="137"/>
      <c r="M1414" s="137"/>
      <c r="N1414" s="137"/>
      <c r="O1414" s="137"/>
      <c r="P1414" s="100">
        <v>1.53</v>
      </c>
      <c r="Q1414" s="101"/>
      <c r="R1414" s="101"/>
      <c r="S1414" s="101"/>
      <c r="T1414" s="101"/>
      <c r="U1414" s="101"/>
    </row>
    <row r="1415" spans="1:21" s="1" customFormat="1" ht="18" hidden="1" customHeight="1" x14ac:dyDescent="0.25">
      <c r="A1415" s="186" t="s">
        <v>803</v>
      </c>
      <c r="B1415" s="187"/>
      <c r="C1415" s="187"/>
      <c r="D1415" s="187"/>
      <c r="E1415" s="187"/>
      <c r="F1415" s="187"/>
      <c r="G1415" s="187"/>
      <c r="H1415" s="187"/>
      <c r="I1415" s="187"/>
      <c r="J1415" s="187"/>
      <c r="K1415" s="187"/>
      <c r="L1415" s="187"/>
      <c r="M1415" s="187"/>
      <c r="N1415" s="187"/>
      <c r="O1415" s="187"/>
      <c r="P1415" s="187"/>
      <c r="Q1415" s="187"/>
      <c r="R1415" s="187"/>
      <c r="S1415" s="187"/>
      <c r="T1415" s="187"/>
      <c r="U1415" s="187"/>
    </row>
    <row r="1416" spans="1:21" s="1" customFormat="1" ht="25.5" hidden="1" customHeight="1" x14ac:dyDescent="0.25">
      <c r="A1416" s="165">
        <v>1</v>
      </c>
      <c r="B1416" s="166"/>
      <c r="C1416" s="129" t="s">
        <v>1667</v>
      </c>
      <c r="D1416" s="130"/>
      <c r="E1416" s="130"/>
      <c r="F1416" s="4"/>
      <c r="G1416" s="136"/>
      <c r="H1416" s="136"/>
      <c r="I1416" s="5"/>
      <c r="J1416" s="136"/>
      <c r="K1416" s="136"/>
      <c r="L1416" s="136"/>
      <c r="M1416" s="136"/>
      <c r="N1416" s="136"/>
      <c r="O1416" s="136"/>
      <c r="P1416" s="126"/>
      <c r="Q1416" s="126"/>
      <c r="R1416" s="126"/>
      <c r="S1416" s="126"/>
      <c r="T1416" s="126"/>
      <c r="U1416" s="126"/>
    </row>
    <row r="1417" spans="1:21" s="1" customFormat="1" ht="27" hidden="1" customHeight="1" x14ac:dyDescent="0.25">
      <c r="A1417" s="134" t="s">
        <v>53</v>
      </c>
      <c r="B1417" s="135"/>
      <c r="C1417" s="163" t="s">
        <v>1668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38.25" hidden="1" customHeight="1" x14ac:dyDescent="0.25">
      <c r="A1418" s="134" t="s">
        <v>136</v>
      </c>
      <c r="B1418" s="135"/>
      <c r="C1418" s="103" t="s">
        <v>1669</v>
      </c>
      <c r="D1418" s="104"/>
      <c r="E1418" s="104"/>
      <c r="F1418" s="11" t="s">
        <v>1813</v>
      </c>
      <c r="G1418" s="143">
        <v>2.44</v>
      </c>
      <c r="H1418" s="137"/>
      <c r="I1418" s="8">
        <v>2.44</v>
      </c>
      <c r="J1418" s="137"/>
      <c r="K1418" s="137"/>
      <c r="L1418" s="137"/>
      <c r="M1418" s="137"/>
      <c r="N1418" s="137"/>
      <c r="O1418" s="137"/>
      <c r="P1418" s="100">
        <v>2.44</v>
      </c>
      <c r="Q1418" s="101"/>
      <c r="R1418" s="101"/>
      <c r="S1418" s="101"/>
      <c r="T1418" s="101"/>
      <c r="U1418" s="101"/>
    </row>
    <row r="1419" spans="1:21" s="1" customFormat="1" ht="51.75" hidden="1" customHeight="1" x14ac:dyDescent="0.25">
      <c r="A1419" s="134" t="s">
        <v>144</v>
      </c>
      <c r="B1419" s="135"/>
      <c r="C1419" s="103" t="s">
        <v>1670</v>
      </c>
      <c r="D1419" s="104"/>
      <c r="E1419" s="104"/>
      <c r="F1419" s="11" t="s">
        <v>1813</v>
      </c>
      <c r="G1419" s="143">
        <v>5.13</v>
      </c>
      <c r="H1419" s="137"/>
      <c r="I1419" s="8">
        <v>5.13</v>
      </c>
      <c r="J1419" s="137"/>
      <c r="K1419" s="137"/>
      <c r="L1419" s="137"/>
      <c r="M1419" s="137"/>
      <c r="N1419" s="137"/>
      <c r="O1419" s="137"/>
      <c r="P1419" s="100">
        <v>5.13</v>
      </c>
      <c r="Q1419" s="101"/>
      <c r="R1419" s="101"/>
      <c r="S1419" s="101"/>
      <c r="T1419" s="101"/>
      <c r="U1419" s="101"/>
    </row>
    <row r="1420" spans="1:21" s="1" customFormat="1" ht="28.5" hidden="1" customHeight="1" x14ac:dyDescent="0.25">
      <c r="A1420" s="134" t="s">
        <v>147</v>
      </c>
      <c r="B1420" s="135"/>
      <c r="C1420" s="103" t="s">
        <v>1671</v>
      </c>
      <c r="D1420" s="104"/>
      <c r="E1420" s="104"/>
      <c r="F1420" s="11" t="s">
        <v>1813</v>
      </c>
      <c r="G1420" s="143">
        <v>2.4900000000000002</v>
      </c>
      <c r="H1420" s="137"/>
      <c r="I1420" s="8">
        <v>2.4900000000000002</v>
      </c>
      <c r="J1420" s="137"/>
      <c r="K1420" s="137"/>
      <c r="L1420" s="137"/>
      <c r="M1420" s="137"/>
      <c r="N1420" s="137"/>
      <c r="O1420" s="137"/>
      <c r="P1420" s="100">
        <v>2.4900000000000002</v>
      </c>
      <c r="Q1420" s="101"/>
      <c r="R1420" s="101"/>
      <c r="S1420" s="101"/>
      <c r="T1420" s="101"/>
      <c r="U1420" s="101"/>
    </row>
    <row r="1421" spans="1:21" s="1" customFormat="1" ht="76.5" hidden="1" customHeight="1" x14ac:dyDescent="0.25">
      <c r="A1421" s="134" t="s">
        <v>54</v>
      </c>
      <c r="B1421" s="135"/>
      <c r="C1421" s="163" t="s">
        <v>1672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102" hidden="1" customHeight="1" x14ac:dyDescent="0.25">
      <c r="A1422" s="134" t="s">
        <v>153</v>
      </c>
      <c r="B1422" s="135"/>
      <c r="C1422" s="103" t="s">
        <v>1673</v>
      </c>
      <c r="D1422" s="104"/>
      <c r="E1422" s="104"/>
      <c r="F1422" s="11" t="s">
        <v>1813</v>
      </c>
      <c r="G1422" s="143">
        <v>18.61</v>
      </c>
      <c r="H1422" s="137"/>
      <c r="I1422" s="8">
        <v>18.61</v>
      </c>
      <c r="J1422" s="143">
        <v>1.4</v>
      </c>
      <c r="K1422" s="137"/>
      <c r="L1422" s="137"/>
      <c r="M1422" s="137"/>
      <c r="N1422" s="143">
        <v>0.06</v>
      </c>
      <c r="O1422" s="137"/>
      <c r="P1422" s="100">
        <v>20.010000000000002</v>
      </c>
      <c r="Q1422" s="101"/>
      <c r="R1422" s="101"/>
      <c r="S1422" s="101"/>
      <c r="T1422" s="101"/>
      <c r="U1422" s="101"/>
    </row>
    <row r="1423" spans="1:21" s="1" customFormat="1" ht="63.75" hidden="1" customHeight="1" x14ac:dyDescent="0.25">
      <c r="A1423" s="134" t="s">
        <v>55</v>
      </c>
      <c r="B1423" s="135"/>
      <c r="C1423" s="103" t="s">
        <v>1674</v>
      </c>
      <c r="D1423" s="104"/>
      <c r="E1423" s="104"/>
      <c r="F1423" s="11" t="s">
        <v>1813</v>
      </c>
      <c r="G1423" s="143">
        <v>12.39</v>
      </c>
      <c r="H1423" s="137"/>
      <c r="I1423" s="8">
        <v>12.39</v>
      </c>
      <c r="J1423" s="137"/>
      <c r="K1423" s="137"/>
      <c r="L1423" s="137"/>
      <c r="M1423" s="137"/>
      <c r="N1423" s="137"/>
      <c r="O1423" s="137"/>
      <c r="P1423" s="100">
        <v>12.39</v>
      </c>
      <c r="Q1423" s="101"/>
      <c r="R1423" s="101"/>
      <c r="S1423" s="101"/>
      <c r="T1423" s="101"/>
      <c r="U1423" s="101"/>
    </row>
    <row r="1424" spans="1:21" s="1" customFormat="1" ht="27.75" hidden="1" customHeight="1" x14ac:dyDescent="0.25">
      <c r="A1424" s="134" t="s">
        <v>56</v>
      </c>
      <c r="B1424" s="135"/>
      <c r="C1424" s="163" t="s">
        <v>1675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27" hidden="1" customHeight="1" x14ac:dyDescent="0.25">
      <c r="A1425" s="134" t="s">
        <v>178</v>
      </c>
      <c r="B1425" s="135"/>
      <c r="C1425" s="103" t="s">
        <v>1676</v>
      </c>
      <c r="D1425" s="104"/>
      <c r="E1425" s="104"/>
      <c r="F1425" s="11" t="s">
        <v>1813</v>
      </c>
      <c r="G1425" s="143">
        <v>12.39</v>
      </c>
      <c r="H1425" s="137"/>
      <c r="I1425" s="8">
        <v>12.39</v>
      </c>
      <c r="J1425" s="137"/>
      <c r="K1425" s="137"/>
      <c r="L1425" s="137"/>
      <c r="M1425" s="137"/>
      <c r="N1425" s="137"/>
      <c r="O1425" s="137"/>
      <c r="P1425" s="100">
        <v>12.39</v>
      </c>
      <c r="Q1425" s="101"/>
      <c r="R1425" s="101"/>
      <c r="S1425" s="101"/>
      <c r="T1425" s="101"/>
      <c r="U1425" s="101"/>
    </row>
    <row r="1426" spans="1:21" s="1" customFormat="1" ht="36.75" hidden="1" customHeight="1" x14ac:dyDescent="0.25">
      <c r="A1426" s="165">
        <v>2</v>
      </c>
      <c r="B1426" s="166"/>
      <c r="C1426" s="129" t="s">
        <v>1677</v>
      </c>
      <c r="D1426" s="130"/>
      <c r="E1426" s="130"/>
      <c r="F1426" s="4"/>
      <c r="G1426" s="136"/>
      <c r="H1426" s="136"/>
      <c r="I1426" s="5"/>
      <c r="J1426" s="136"/>
      <c r="K1426" s="136"/>
      <c r="L1426" s="136"/>
      <c r="M1426" s="136"/>
      <c r="N1426" s="136"/>
      <c r="O1426" s="136"/>
      <c r="P1426" s="126"/>
      <c r="Q1426" s="126"/>
      <c r="R1426" s="126"/>
      <c r="S1426" s="126"/>
      <c r="T1426" s="126"/>
      <c r="U1426" s="126"/>
    </row>
    <row r="1427" spans="1:21" s="1" customFormat="1" ht="27" hidden="1" customHeight="1" x14ac:dyDescent="0.25">
      <c r="A1427" s="134" t="s">
        <v>61</v>
      </c>
      <c r="B1427" s="135"/>
      <c r="C1427" s="103" t="s">
        <v>1678</v>
      </c>
      <c r="D1427" s="104"/>
      <c r="E1427" s="104"/>
      <c r="F1427" s="11" t="s">
        <v>1813</v>
      </c>
      <c r="G1427" s="143">
        <v>3.52</v>
      </c>
      <c r="H1427" s="137"/>
      <c r="I1427" s="8">
        <v>3.52</v>
      </c>
      <c r="J1427" s="137"/>
      <c r="K1427" s="137"/>
      <c r="L1427" s="137"/>
      <c r="M1427" s="137"/>
      <c r="N1427" s="137"/>
      <c r="O1427" s="137"/>
      <c r="P1427" s="100">
        <v>3.52</v>
      </c>
      <c r="Q1427" s="101"/>
      <c r="R1427" s="101"/>
      <c r="S1427" s="101"/>
      <c r="T1427" s="101"/>
      <c r="U1427" s="101"/>
    </row>
    <row r="1428" spans="1:21" s="1" customFormat="1" ht="30" hidden="1" customHeight="1" x14ac:dyDescent="0.25">
      <c r="A1428" s="134" t="s">
        <v>62</v>
      </c>
      <c r="B1428" s="135"/>
      <c r="C1428" s="163" t="s">
        <v>1679</v>
      </c>
      <c r="D1428" s="164"/>
      <c r="E1428" s="164"/>
      <c r="F1428" s="9"/>
      <c r="G1428" s="137"/>
      <c r="H1428" s="137"/>
      <c r="I1428" s="10"/>
      <c r="J1428" s="137"/>
      <c r="K1428" s="137"/>
      <c r="L1428" s="137"/>
      <c r="M1428" s="137"/>
      <c r="N1428" s="137"/>
      <c r="O1428" s="137"/>
      <c r="P1428" s="101"/>
      <c r="Q1428" s="101"/>
      <c r="R1428" s="101"/>
      <c r="S1428" s="101"/>
      <c r="T1428" s="101"/>
      <c r="U1428" s="101"/>
    </row>
    <row r="1429" spans="1:21" s="1" customFormat="1" ht="52.5" hidden="1" customHeight="1" x14ac:dyDescent="0.25">
      <c r="A1429" s="134" t="s">
        <v>196</v>
      </c>
      <c r="B1429" s="135"/>
      <c r="C1429" s="103" t="s">
        <v>1680</v>
      </c>
      <c r="D1429" s="104"/>
      <c r="E1429" s="104"/>
      <c r="F1429" s="11" t="s">
        <v>1813</v>
      </c>
      <c r="G1429" s="143">
        <v>2.65</v>
      </c>
      <c r="H1429" s="137"/>
      <c r="I1429" s="8">
        <v>2.65</v>
      </c>
      <c r="J1429" s="137"/>
      <c r="K1429" s="137"/>
      <c r="L1429" s="137"/>
      <c r="M1429" s="137"/>
      <c r="N1429" s="137"/>
      <c r="O1429" s="137"/>
      <c r="P1429" s="100">
        <v>2.65</v>
      </c>
      <c r="Q1429" s="101"/>
      <c r="R1429" s="101"/>
      <c r="S1429" s="101"/>
      <c r="T1429" s="101"/>
      <c r="U1429" s="101"/>
    </row>
    <row r="1430" spans="1:21" s="1" customFormat="1" ht="62.25" hidden="1" customHeight="1" x14ac:dyDescent="0.25">
      <c r="A1430" s="134" t="s">
        <v>197</v>
      </c>
      <c r="B1430" s="135"/>
      <c r="C1430" s="103" t="s">
        <v>1681</v>
      </c>
      <c r="D1430" s="104"/>
      <c r="E1430" s="104"/>
      <c r="F1430" s="11" t="s">
        <v>1813</v>
      </c>
      <c r="G1430" s="143">
        <v>0.5</v>
      </c>
      <c r="H1430" s="137"/>
      <c r="I1430" s="8">
        <v>0.5</v>
      </c>
      <c r="J1430" s="137"/>
      <c r="K1430" s="137"/>
      <c r="L1430" s="137"/>
      <c r="M1430" s="137"/>
      <c r="N1430" s="137"/>
      <c r="O1430" s="137"/>
      <c r="P1430" s="100">
        <v>0.5</v>
      </c>
      <c r="Q1430" s="101"/>
      <c r="R1430" s="101"/>
      <c r="S1430" s="101"/>
      <c r="T1430" s="101"/>
      <c r="U1430" s="101"/>
    </row>
    <row r="1431" spans="1:21" s="1" customFormat="1" ht="28.5" hidden="1" customHeight="1" x14ac:dyDescent="0.25">
      <c r="A1431" s="134" t="s">
        <v>63</v>
      </c>
      <c r="B1431" s="135"/>
      <c r="C1431" s="163" t="s">
        <v>1682</v>
      </c>
      <c r="D1431" s="164"/>
      <c r="E1431" s="164"/>
      <c r="F1431" s="9"/>
      <c r="G1431" s="137"/>
      <c r="H1431" s="137"/>
      <c r="I1431" s="10"/>
      <c r="J1431" s="137"/>
      <c r="K1431" s="137"/>
      <c r="L1431" s="137"/>
      <c r="M1431" s="137"/>
      <c r="N1431" s="137"/>
      <c r="O1431" s="137"/>
      <c r="P1431" s="101"/>
      <c r="Q1431" s="101"/>
      <c r="R1431" s="101"/>
      <c r="S1431" s="101"/>
      <c r="T1431" s="101"/>
      <c r="U1431" s="101"/>
    </row>
    <row r="1432" spans="1:21" s="1" customFormat="1" ht="30" hidden="1" customHeight="1" x14ac:dyDescent="0.25">
      <c r="A1432" s="134" t="s">
        <v>204</v>
      </c>
      <c r="B1432" s="135"/>
      <c r="C1432" s="103" t="s">
        <v>1683</v>
      </c>
      <c r="D1432" s="104"/>
      <c r="E1432" s="104"/>
      <c r="F1432" s="11" t="s">
        <v>1813</v>
      </c>
      <c r="G1432" s="143">
        <v>3.16</v>
      </c>
      <c r="H1432" s="137"/>
      <c r="I1432" s="8">
        <v>3.16</v>
      </c>
      <c r="J1432" s="137"/>
      <c r="K1432" s="137"/>
      <c r="L1432" s="137"/>
      <c r="M1432" s="137"/>
      <c r="N1432" s="137"/>
      <c r="O1432" s="137"/>
      <c r="P1432" s="100">
        <v>3.16</v>
      </c>
      <c r="Q1432" s="101"/>
      <c r="R1432" s="101"/>
      <c r="S1432" s="101"/>
      <c r="T1432" s="101"/>
      <c r="U1432" s="101"/>
    </row>
    <row r="1433" spans="1:21" s="1" customFormat="1" ht="65.25" hidden="1" customHeight="1" x14ac:dyDescent="0.25">
      <c r="A1433" s="134" t="s">
        <v>205</v>
      </c>
      <c r="B1433" s="135"/>
      <c r="C1433" s="103" t="s">
        <v>1684</v>
      </c>
      <c r="D1433" s="104"/>
      <c r="E1433" s="104"/>
      <c r="F1433" s="11" t="s">
        <v>1813</v>
      </c>
      <c r="G1433" s="143">
        <v>0.63</v>
      </c>
      <c r="H1433" s="137"/>
      <c r="I1433" s="8">
        <v>0.63</v>
      </c>
      <c r="J1433" s="137"/>
      <c r="K1433" s="137"/>
      <c r="L1433" s="137"/>
      <c r="M1433" s="137"/>
      <c r="N1433" s="137"/>
      <c r="O1433" s="137"/>
      <c r="P1433" s="100">
        <v>0.63</v>
      </c>
      <c r="Q1433" s="101"/>
      <c r="R1433" s="101"/>
      <c r="S1433" s="101"/>
      <c r="T1433" s="101"/>
      <c r="U1433" s="101"/>
    </row>
    <row r="1434" spans="1:21" s="1" customFormat="1" ht="35.25" hidden="1" customHeight="1" x14ac:dyDescent="0.25">
      <c r="A1434" s="165">
        <v>3</v>
      </c>
      <c r="B1434" s="166"/>
      <c r="C1434" s="129" t="s">
        <v>1685</v>
      </c>
      <c r="D1434" s="130"/>
      <c r="E1434" s="130"/>
      <c r="F1434" s="4"/>
      <c r="G1434" s="136"/>
      <c r="H1434" s="136"/>
      <c r="I1434" s="5"/>
      <c r="J1434" s="136"/>
      <c r="K1434" s="136"/>
      <c r="L1434" s="136"/>
      <c r="M1434" s="136"/>
      <c r="N1434" s="136"/>
      <c r="O1434" s="136"/>
      <c r="P1434" s="126"/>
      <c r="Q1434" s="126"/>
      <c r="R1434" s="126"/>
      <c r="S1434" s="126"/>
      <c r="T1434" s="126"/>
      <c r="U1434" s="126"/>
    </row>
    <row r="1435" spans="1:21" s="1" customFormat="1" ht="42" hidden="1" customHeight="1" x14ac:dyDescent="0.25">
      <c r="A1435" s="134" t="s">
        <v>5</v>
      </c>
      <c r="B1435" s="135"/>
      <c r="C1435" s="103" t="s">
        <v>1686</v>
      </c>
      <c r="D1435" s="104"/>
      <c r="E1435" s="104"/>
      <c r="F1435" s="11" t="s">
        <v>1813</v>
      </c>
      <c r="G1435" s="143">
        <v>3.95</v>
      </c>
      <c r="H1435" s="137"/>
      <c r="I1435" s="8">
        <v>3.95</v>
      </c>
      <c r="J1435" s="137"/>
      <c r="K1435" s="137"/>
      <c r="L1435" s="137"/>
      <c r="M1435" s="137"/>
      <c r="N1435" s="137"/>
      <c r="O1435" s="137"/>
      <c r="P1435" s="100">
        <v>3.95</v>
      </c>
      <c r="Q1435" s="101"/>
      <c r="R1435" s="101"/>
      <c r="S1435" s="101"/>
      <c r="T1435" s="101"/>
      <c r="U1435" s="101"/>
    </row>
    <row r="1436" spans="1:21" s="1" customFormat="1" ht="53.25" hidden="1" customHeight="1" x14ac:dyDescent="0.25">
      <c r="A1436" s="134" t="s">
        <v>8</v>
      </c>
      <c r="B1436" s="135"/>
      <c r="C1436" s="103" t="s">
        <v>1687</v>
      </c>
      <c r="D1436" s="104"/>
      <c r="E1436" s="104"/>
      <c r="F1436" s="11" t="s">
        <v>1813</v>
      </c>
      <c r="G1436" s="143">
        <v>3.76</v>
      </c>
      <c r="H1436" s="137"/>
      <c r="I1436" s="8">
        <v>3.76</v>
      </c>
      <c r="J1436" s="137"/>
      <c r="K1436" s="137"/>
      <c r="L1436" s="137"/>
      <c r="M1436" s="137"/>
      <c r="N1436" s="137"/>
      <c r="O1436" s="137"/>
      <c r="P1436" s="100">
        <v>3.76</v>
      </c>
      <c r="Q1436" s="101"/>
      <c r="R1436" s="101"/>
      <c r="S1436" s="101"/>
      <c r="T1436" s="101"/>
      <c r="U1436" s="101"/>
    </row>
    <row r="1437" spans="1:21" s="1" customFormat="1" ht="18.75" hidden="1" customHeight="1" x14ac:dyDescent="0.25">
      <c r="A1437" s="134" t="s">
        <v>15</v>
      </c>
      <c r="B1437" s="135"/>
      <c r="C1437" s="103" t="s">
        <v>1688</v>
      </c>
      <c r="D1437" s="104"/>
      <c r="E1437" s="104"/>
      <c r="F1437" s="11" t="s">
        <v>1813</v>
      </c>
      <c r="G1437" s="143">
        <v>1.06</v>
      </c>
      <c r="H1437" s="137"/>
      <c r="I1437" s="8">
        <v>1.06</v>
      </c>
      <c r="J1437" s="137"/>
      <c r="K1437" s="137"/>
      <c r="L1437" s="137"/>
      <c r="M1437" s="137"/>
      <c r="N1437" s="137"/>
      <c r="O1437" s="137"/>
      <c r="P1437" s="100">
        <v>1.06</v>
      </c>
      <c r="Q1437" s="101"/>
      <c r="R1437" s="101"/>
      <c r="S1437" s="101"/>
      <c r="T1437" s="101"/>
      <c r="U1437" s="101"/>
    </row>
    <row r="1438" spans="1:21" s="1" customFormat="1" ht="29.25" hidden="1" customHeight="1" x14ac:dyDescent="0.25">
      <c r="A1438" s="134" t="s">
        <v>24</v>
      </c>
      <c r="B1438" s="135"/>
      <c r="C1438" s="103" t="s">
        <v>1689</v>
      </c>
      <c r="D1438" s="104"/>
      <c r="E1438" s="104"/>
      <c r="F1438" s="11" t="s">
        <v>1813</v>
      </c>
      <c r="G1438" s="143">
        <v>2.29</v>
      </c>
      <c r="H1438" s="137"/>
      <c r="I1438" s="8">
        <v>2.29</v>
      </c>
      <c r="J1438" s="137"/>
      <c r="K1438" s="137"/>
      <c r="L1438" s="137"/>
      <c r="M1438" s="137"/>
      <c r="N1438" s="137"/>
      <c r="O1438" s="137"/>
      <c r="P1438" s="100">
        <v>2.29</v>
      </c>
      <c r="Q1438" s="101"/>
      <c r="R1438" s="101"/>
      <c r="S1438" s="101"/>
      <c r="T1438" s="101"/>
      <c r="U1438" s="101"/>
    </row>
    <row r="1439" spans="1:21" s="1" customFormat="1" ht="25.5" hidden="1" customHeight="1" x14ac:dyDescent="0.25">
      <c r="A1439" s="165">
        <v>4</v>
      </c>
      <c r="B1439" s="166"/>
      <c r="C1439" s="129" t="s">
        <v>1690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26.25" hidden="1" customHeight="1" x14ac:dyDescent="0.25">
      <c r="A1440" s="134" t="s">
        <v>28</v>
      </c>
      <c r="B1440" s="135"/>
      <c r="C1440" s="103" t="s">
        <v>1691</v>
      </c>
      <c r="D1440" s="104"/>
      <c r="E1440" s="104"/>
      <c r="F1440" s="11" t="s">
        <v>1813</v>
      </c>
      <c r="G1440" s="143">
        <v>7.23</v>
      </c>
      <c r="H1440" s="137"/>
      <c r="I1440" s="8">
        <v>7.23</v>
      </c>
      <c r="J1440" s="137"/>
      <c r="K1440" s="137"/>
      <c r="L1440" s="137"/>
      <c r="M1440" s="137"/>
      <c r="N1440" s="137"/>
      <c r="O1440" s="137"/>
      <c r="P1440" s="100">
        <v>7.23</v>
      </c>
      <c r="Q1440" s="101"/>
      <c r="R1440" s="101"/>
      <c r="S1440" s="101"/>
      <c r="T1440" s="101"/>
      <c r="U1440" s="101"/>
    </row>
    <row r="1441" spans="1:21" s="1" customFormat="1" ht="27" hidden="1" customHeight="1" x14ac:dyDescent="0.25">
      <c r="A1441" s="134" t="s">
        <v>29</v>
      </c>
      <c r="B1441" s="135"/>
      <c r="C1441" s="103" t="s">
        <v>1692</v>
      </c>
      <c r="D1441" s="104"/>
      <c r="E1441" s="104"/>
      <c r="F1441" s="11" t="s">
        <v>1813</v>
      </c>
      <c r="G1441" s="143">
        <v>10.33</v>
      </c>
      <c r="H1441" s="137"/>
      <c r="I1441" s="8">
        <v>10.33</v>
      </c>
      <c r="J1441" s="137"/>
      <c r="K1441" s="137"/>
      <c r="L1441" s="137"/>
      <c r="M1441" s="137"/>
      <c r="N1441" s="137"/>
      <c r="O1441" s="137"/>
      <c r="P1441" s="100">
        <v>10.33</v>
      </c>
      <c r="Q1441" s="101"/>
      <c r="R1441" s="101"/>
      <c r="S1441" s="101"/>
      <c r="T1441" s="101"/>
      <c r="U1441" s="101"/>
    </row>
    <row r="1442" spans="1:21" s="1" customFormat="1" ht="62.25" hidden="1" customHeight="1" x14ac:dyDescent="0.25">
      <c r="A1442" s="134" t="s">
        <v>30</v>
      </c>
      <c r="B1442" s="135"/>
      <c r="C1442" s="103" t="s">
        <v>1693</v>
      </c>
      <c r="D1442" s="104"/>
      <c r="E1442" s="104"/>
      <c r="F1442" s="11" t="s">
        <v>1813</v>
      </c>
      <c r="G1442" s="143">
        <v>13.22</v>
      </c>
      <c r="H1442" s="137"/>
      <c r="I1442" s="8">
        <v>13.22</v>
      </c>
      <c r="J1442" s="137"/>
      <c r="K1442" s="137"/>
      <c r="L1442" s="137"/>
      <c r="M1442" s="137"/>
      <c r="N1442" s="137"/>
      <c r="O1442" s="137"/>
      <c r="P1442" s="100">
        <v>13.22</v>
      </c>
      <c r="Q1442" s="101"/>
      <c r="R1442" s="101"/>
      <c r="S1442" s="101"/>
      <c r="T1442" s="101"/>
      <c r="U1442" s="101"/>
    </row>
    <row r="1443" spans="1:21" s="1" customFormat="1" ht="26.25" hidden="1" customHeight="1" x14ac:dyDescent="0.25">
      <c r="A1443" s="165">
        <v>5</v>
      </c>
      <c r="B1443" s="166"/>
      <c r="C1443" s="129" t="s">
        <v>1694</v>
      </c>
      <c r="D1443" s="130"/>
      <c r="E1443" s="130"/>
      <c r="F1443" s="4"/>
      <c r="G1443" s="136"/>
      <c r="H1443" s="136"/>
      <c r="I1443" s="5"/>
      <c r="J1443" s="136"/>
      <c r="K1443" s="136"/>
      <c r="L1443" s="136"/>
      <c r="M1443" s="136"/>
      <c r="N1443" s="136"/>
      <c r="O1443" s="136"/>
      <c r="P1443" s="126"/>
      <c r="Q1443" s="126"/>
      <c r="R1443" s="126"/>
      <c r="S1443" s="126"/>
      <c r="T1443" s="126"/>
      <c r="U1443" s="126"/>
    </row>
    <row r="1444" spans="1:21" s="1" customFormat="1" ht="37.5" hidden="1" customHeight="1" x14ac:dyDescent="0.25">
      <c r="A1444" s="134" t="s">
        <v>31</v>
      </c>
      <c r="B1444" s="135"/>
      <c r="C1444" s="103" t="s">
        <v>1695</v>
      </c>
      <c r="D1444" s="104"/>
      <c r="E1444" s="104"/>
      <c r="F1444" s="11" t="s">
        <v>1813</v>
      </c>
      <c r="G1444" s="143">
        <v>12.39</v>
      </c>
      <c r="H1444" s="137"/>
      <c r="I1444" s="8">
        <v>12.39</v>
      </c>
      <c r="J1444" s="137"/>
      <c r="K1444" s="137"/>
      <c r="L1444" s="137"/>
      <c r="M1444" s="137"/>
      <c r="N1444" s="137"/>
      <c r="O1444" s="137"/>
      <c r="P1444" s="100">
        <v>12.39</v>
      </c>
      <c r="Q1444" s="101"/>
      <c r="R1444" s="101"/>
      <c r="S1444" s="101"/>
      <c r="T1444" s="101"/>
      <c r="U1444" s="101"/>
    </row>
    <row r="1445" spans="1:21" s="1" customFormat="1" ht="41.25" hidden="1" customHeight="1" x14ac:dyDescent="0.25">
      <c r="A1445" s="134" t="s">
        <v>32</v>
      </c>
      <c r="B1445" s="135"/>
      <c r="C1445" s="103" t="s">
        <v>1696</v>
      </c>
      <c r="D1445" s="104"/>
      <c r="E1445" s="104"/>
      <c r="F1445" s="11" t="s">
        <v>1813</v>
      </c>
      <c r="G1445" s="143">
        <v>16.53</v>
      </c>
      <c r="H1445" s="137"/>
      <c r="I1445" s="8">
        <v>16.53</v>
      </c>
      <c r="J1445" s="137"/>
      <c r="K1445" s="137"/>
      <c r="L1445" s="137"/>
      <c r="M1445" s="137"/>
      <c r="N1445" s="137"/>
      <c r="O1445" s="137"/>
      <c r="P1445" s="100">
        <v>16.53</v>
      </c>
      <c r="Q1445" s="101"/>
      <c r="R1445" s="101"/>
      <c r="S1445" s="101"/>
      <c r="T1445" s="101"/>
      <c r="U1445" s="101"/>
    </row>
    <row r="1446" spans="1:21" s="1" customFormat="1" ht="59.25" hidden="1" customHeight="1" x14ac:dyDescent="0.25">
      <c r="A1446" s="165">
        <v>6</v>
      </c>
      <c r="B1446" s="166"/>
      <c r="C1446" s="129" t="s">
        <v>1697</v>
      </c>
      <c r="D1446" s="130"/>
      <c r="E1446" s="130"/>
      <c r="F1446" s="4"/>
      <c r="G1446" s="136"/>
      <c r="H1446" s="136"/>
      <c r="I1446" s="5"/>
      <c r="J1446" s="136"/>
      <c r="K1446" s="136"/>
      <c r="L1446" s="136"/>
      <c r="M1446" s="136"/>
      <c r="N1446" s="136"/>
      <c r="O1446" s="136"/>
      <c r="P1446" s="126"/>
      <c r="Q1446" s="126"/>
      <c r="R1446" s="126"/>
      <c r="S1446" s="126"/>
      <c r="T1446" s="126"/>
      <c r="U1446" s="126"/>
    </row>
    <row r="1447" spans="1:21" s="1" customFormat="1" ht="78" hidden="1" customHeight="1" x14ac:dyDescent="0.25">
      <c r="A1447" s="134" t="s">
        <v>35</v>
      </c>
      <c r="B1447" s="135"/>
      <c r="C1447" s="103" t="s">
        <v>1698</v>
      </c>
      <c r="D1447" s="104"/>
      <c r="E1447" s="104"/>
      <c r="F1447" s="11" t="s">
        <v>1813</v>
      </c>
      <c r="G1447" s="143">
        <v>14.78</v>
      </c>
      <c r="H1447" s="137"/>
      <c r="I1447" s="8">
        <v>14.78</v>
      </c>
      <c r="J1447" s="137"/>
      <c r="K1447" s="137"/>
      <c r="L1447" s="137"/>
      <c r="M1447" s="137"/>
      <c r="N1447" s="137"/>
      <c r="O1447" s="137"/>
      <c r="P1447" s="100">
        <v>14.78</v>
      </c>
      <c r="Q1447" s="101"/>
      <c r="R1447" s="101"/>
      <c r="S1447" s="101"/>
      <c r="T1447" s="101"/>
      <c r="U1447" s="101"/>
    </row>
    <row r="1448" spans="1:21" s="1" customFormat="1" ht="87" hidden="1" customHeight="1" x14ac:dyDescent="0.25">
      <c r="A1448" s="134" t="s">
        <v>36</v>
      </c>
      <c r="B1448" s="135"/>
      <c r="C1448" s="103" t="s">
        <v>1699</v>
      </c>
      <c r="D1448" s="104"/>
      <c r="E1448" s="104"/>
      <c r="F1448" s="11" t="s">
        <v>1813</v>
      </c>
      <c r="G1448" s="143">
        <v>14.78</v>
      </c>
      <c r="H1448" s="137"/>
      <c r="I1448" s="8">
        <v>14.78</v>
      </c>
      <c r="J1448" s="137"/>
      <c r="K1448" s="137"/>
      <c r="L1448" s="137"/>
      <c r="M1448" s="137"/>
      <c r="N1448" s="137"/>
      <c r="O1448" s="137"/>
      <c r="P1448" s="100">
        <v>14.78</v>
      </c>
      <c r="Q1448" s="101"/>
      <c r="R1448" s="101"/>
      <c r="S1448" s="101"/>
      <c r="T1448" s="101"/>
      <c r="U1448" s="101"/>
    </row>
    <row r="1449" spans="1:21" s="1" customFormat="1" ht="37.5" hidden="1" customHeight="1" x14ac:dyDescent="0.25">
      <c r="A1449" s="165">
        <v>7</v>
      </c>
      <c r="B1449" s="166"/>
      <c r="C1449" s="163" t="s">
        <v>1700</v>
      </c>
      <c r="D1449" s="164"/>
      <c r="E1449" s="164"/>
      <c r="F1449" s="7" t="s">
        <v>1813</v>
      </c>
      <c r="G1449" s="143">
        <v>8.26</v>
      </c>
      <c r="H1449" s="137"/>
      <c r="I1449" s="8">
        <v>8.26</v>
      </c>
      <c r="J1449" s="137"/>
      <c r="K1449" s="137"/>
      <c r="L1449" s="137"/>
      <c r="M1449" s="137"/>
      <c r="N1449" s="137"/>
      <c r="O1449" s="137"/>
      <c r="P1449" s="100">
        <v>8.26</v>
      </c>
      <c r="Q1449" s="101"/>
      <c r="R1449" s="101"/>
      <c r="S1449" s="101"/>
      <c r="T1449" s="101"/>
      <c r="U1449" s="101"/>
    </row>
    <row r="1450" spans="1:21" s="1" customFormat="1" ht="16.5" hidden="1" customHeight="1" x14ac:dyDescent="0.25">
      <c r="A1450" s="186" t="s">
        <v>804</v>
      </c>
      <c r="B1450" s="187"/>
      <c r="C1450" s="187"/>
      <c r="D1450" s="187"/>
      <c r="E1450" s="187"/>
      <c r="F1450" s="187"/>
      <c r="G1450" s="187"/>
      <c r="H1450" s="187"/>
      <c r="I1450" s="187"/>
      <c r="J1450" s="187"/>
      <c r="K1450" s="187"/>
      <c r="L1450" s="187"/>
      <c r="M1450" s="187"/>
      <c r="N1450" s="187"/>
      <c r="O1450" s="187"/>
      <c r="P1450" s="187"/>
      <c r="Q1450" s="187"/>
      <c r="R1450" s="187"/>
      <c r="S1450" s="187"/>
      <c r="T1450" s="187"/>
      <c r="U1450" s="187"/>
    </row>
    <row r="1451" spans="1:21" s="1" customFormat="1" ht="21" hidden="1" customHeight="1" x14ac:dyDescent="0.25">
      <c r="A1451" s="165">
        <v>1</v>
      </c>
      <c r="B1451" s="166"/>
      <c r="C1451" s="129" t="s">
        <v>1701</v>
      </c>
      <c r="D1451" s="130"/>
      <c r="E1451" s="130"/>
      <c r="F1451" s="4"/>
      <c r="G1451" s="136"/>
      <c r="H1451" s="136"/>
      <c r="I1451" s="5"/>
      <c r="J1451" s="136"/>
      <c r="K1451" s="136"/>
      <c r="L1451" s="136"/>
      <c r="M1451" s="136"/>
      <c r="N1451" s="136"/>
      <c r="O1451" s="136"/>
      <c r="P1451" s="126"/>
      <c r="Q1451" s="126"/>
      <c r="R1451" s="126"/>
      <c r="S1451" s="126"/>
      <c r="T1451" s="126"/>
      <c r="U1451" s="126"/>
    </row>
    <row r="1452" spans="1:21" s="1" customFormat="1" ht="27" hidden="1" customHeight="1" x14ac:dyDescent="0.25">
      <c r="A1452" s="134" t="s">
        <v>53</v>
      </c>
      <c r="B1452" s="135"/>
      <c r="C1452" s="103" t="s">
        <v>1702</v>
      </c>
      <c r="D1452" s="104"/>
      <c r="E1452" s="104"/>
      <c r="F1452" s="11" t="s">
        <v>1818</v>
      </c>
      <c r="G1452" s="143">
        <v>8.59</v>
      </c>
      <c r="H1452" s="137"/>
      <c r="I1452" s="8">
        <v>8.59</v>
      </c>
      <c r="J1452" s="137"/>
      <c r="K1452" s="137"/>
      <c r="L1452" s="137"/>
      <c r="M1452" s="137"/>
      <c r="N1452" s="137"/>
      <c r="O1452" s="137"/>
      <c r="P1452" s="100">
        <v>8.59</v>
      </c>
      <c r="Q1452" s="101"/>
      <c r="R1452" s="101"/>
      <c r="S1452" s="101"/>
      <c r="T1452" s="101"/>
      <c r="U1452" s="101"/>
    </row>
    <row r="1453" spans="1:21" s="1" customFormat="1" ht="41.25" hidden="1" customHeight="1" x14ac:dyDescent="0.25">
      <c r="A1453" s="134" t="s">
        <v>54</v>
      </c>
      <c r="B1453" s="135"/>
      <c r="C1453" s="103" t="s">
        <v>1703</v>
      </c>
      <c r="D1453" s="104"/>
      <c r="E1453" s="104"/>
      <c r="F1453" s="11" t="s">
        <v>1818</v>
      </c>
      <c r="G1453" s="143">
        <v>8.2799999999999994</v>
      </c>
      <c r="H1453" s="137"/>
      <c r="I1453" s="8">
        <v>8.2799999999999994</v>
      </c>
      <c r="J1453" s="137"/>
      <c r="K1453" s="137"/>
      <c r="L1453" s="137"/>
      <c r="M1453" s="137"/>
      <c r="N1453" s="137"/>
      <c r="O1453" s="137"/>
      <c r="P1453" s="100">
        <v>8.2799999999999994</v>
      </c>
      <c r="Q1453" s="101"/>
      <c r="R1453" s="101"/>
      <c r="S1453" s="101"/>
      <c r="T1453" s="101"/>
      <c r="U1453" s="101"/>
    </row>
    <row r="1454" spans="1:21" s="1" customFormat="1" ht="38.25" hidden="1" customHeight="1" x14ac:dyDescent="0.25">
      <c r="A1454" s="134" t="s">
        <v>55</v>
      </c>
      <c r="B1454" s="135"/>
      <c r="C1454" s="103" t="s">
        <v>1704</v>
      </c>
      <c r="D1454" s="104"/>
      <c r="E1454" s="104"/>
      <c r="F1454" s="11" t="s">
        <v>1818</v>
      </c>
      <c r="G1454" s="143">
        <v>12.27</v>
      </c>
      <c r="H1454" s="137"/>
      <c r="I1454" s="8">
        <v>12.27</v>
      </c>
      <c r="J1454" s="137"/>
      <c r="K1454" s="137"/>
      <c r="L1454" s="137"/>
      <c r="M1454" s="137"/>
      <c r="N1454" s="137"/>
      <c r="O1454" s="137"/>
      <c r="P1454" s="100">
        <v>12.27</v>
      </c>
      <c r="Q1454" s="101"/>
      <c r="R1454" s="101"/>
      <c r="S1454" s="101"/>
      <c r="T1454" s="101"/>
      <c r="U1454" s="101"/>
    </row>
    <row r="1455" spans="1:21" s="1" customFormat="1" ht="39" hidden="1" customHeight="1" x14ac:dyDescent="0.25">
      <c r="A1455" s="134" t="s">
        <v>56</v>
      </c>
      <c r="B1455" s="135"/>
      <c r="C1455" s="103" t="s">
        <v>1705</v>
      </c>
      <c r="D1455" s="104"/>
      <c r="E1455" s="104"/>
      <c r="F1455" s="11" t="s">
        <v>1818</v>
      </c>
      <c r="G1455" s="143">
        <v>12.27</v>
      </c>
      <c r="H1455" s="137"/>
      <c r="I1455" s="8">
        <v>12.27</v>
      </c>
      <c r="J1455" s="137"/>
      <c r="K1455" s="137"/>
      <c r="L1455" s="137"/>
      <c r="M1455" s="137"/>
      <c r="N1455" s="137"/>
      <c r="O1455" s="137"/>
      <c r="P1455" s="100">
        <v>12.27</v>
      </c>
      <c r="Q1455" s="101"/>
      <c r="R1455" s="101"/>
      <c r="S1455" s="101"/>
      <c r="T1455" s="101"/>
      <c r="U1455" s="101"/>
    </row>
    <row r="1456" spans="1:21" s="1" customFormat="1" ht="18.75" hidden="1" customHeight="1" x14ac:dyDescent="0.25">
      <c r="A1456" s="134" t="s">
        <v>57</v>
      </c>
      <c r="B1456" s="135"/>
      <c r="C1456" s="103" t="s">
        <v>1706</v>
      </c>
      <c r="D1456" s="104"/>
      <c r="E1456" s="104"/>
      <c r="F1456" s="11" t="s">
        <v>1818</v>
      </c>
      <c r="G1456" s="143">
        <v>17.55</v>
      </c>
      <c r="H1456" s="137"/>
      <c r="I1456" s="8">
        <v>17.55</v>
      </c>
      <c r="J1456" s="137"/>
      <c r="K1456" s="137"/>
      <c r="L1456" s="137"/>
      <c r="M1456" s="137"/>
      <c r="N1456" s="137"/>
      <c r="O1456" s="137"/>
      <c r="P1456" s="100">
        <v>17.55</v>
      </c>
      <c r="Q1456" s="101"/>
      <c r="R1456" s="101"/>
      <c r="S1456" s="101"/>
      <c r="T1456" s="101"/>
      <c r="U1456" s="101"/>
    </row>
    <row r="1457" spans="1:21" s="1" customFormat="1" ht="27.75" hidden="1" customHeight="1" x14ac:dyDescent="0.25">
      <c r="A1457" s="134" t="s">
        <v>58</v>
      </c>
      <c r="B1457" s="135"/>
      <c r="C1457" s="103" t="s">
        <v>1707</v>
      </c>
      <c r="D1457" s="104"/>
      <c r="E1457" s="104"/>
      <c r="F1457" s="11" t="s">
        <v>1818</v>
      </c>
      <c r="G1457" s="143">
        <v>8.2799999999999994</v>
      </c>
      <c r="H1457" s="137"/>
      <c r="I1457" s="8">
        <v>8.2799999999999994</v>
      </c>
      <c r="J1457" s="137"/>
      <c r="K1457" s="137"/>
      <c r="L1457" s="137"/>
      <c r="M1457" s="137"/>
      <c r="N1457" s="137"/>
      <c r="O1457" s="137"/>
      <c r="P1457" s="100">
        <v>8.2799999999999994</v>
      </c>
      <c r="Q1457" s="101"/>
      <c r="R1457" s="101"/>
      <c r="S1457" s="101"/>
      <c r="T1457" s="101"/>
      <c r="U1457" s="101"/>
    </row>
    <row r="1458" spans="1:21" s="1" customFormat="1" ht="41.25" hidden="1" customHeight="1" x14ac:dyDescent="0.25">
      <c r="A1458" s="134" t="s">
        <v>59</v>
      </c>
      <c r="B1458" s="135"/>
      <c r="C1458" s="103" t="s">
        <v>1708</v>
      </c>
      <c r="D1458" s="104"/>
      <c r="E1458" s="104"/>
      <c r="F1458" s="11" t="s">
        <v>1818</v>
      </c>
      <c r="G1458" s="143">
        <v>8.2799999999999994</v>
      </c>
      <c r="H1458" s="137"/>
      <c r="I1458" s="8">
        <v>8.2799999999999994</v>
      </c>
      <c r="J1458" s="137"/>
      <c r="K1458" s="137"/>
      <c r="L1458" s="137"/>
      <c r="M1458" s="137"/>
      <c r="N1458" s="137"/>
      <c r="O1458" s="137"/>
      <c r="P1458" s="100">
        <v>8.2799999999999994</v>
      </c>
      <c r="Q1458" s="101"/>
      <c r="R1458" s="101"/>
      <c r="S1458" s="101"/>
      <c r="T1458" s="101"/>
      <c r="U1458" s="101"/>
    </row>
    <row r="1459" spans="1:21" s="1" customFormat="1" ht="27.75" hidden="1" customHeight="1" x14ac:dyDescent="0.25">
      <c r="A1459" s="134" t="s">
        <v>60</v>
      </c>
      <c r="B1459" s="135"/>
      <c r="C1459" s="103" t="s">
        <v>1709</v>
      </c>
      <c r="D1459" s="104"/>
      <c r="E1459" s="104"/>
      <c r="F1459" s="11" t="s">
        <v>1818</v>
      </c>
      <c r="G1459" s="143">
        <v>14.85</v>
      </c>
      <c r="H1459" s="137"/>
      <c r="I1459" s="8">
        <v>14.85</v>
      </c>
      <c r="J1459" s="137"/>
      <c r="K1459" s="137"/>
      <c r="L1459" s="137"/>
      <c r="M1459" s="137"/>
      <c r="N1459" s="137"/>
      <c r="O1459" s="137"/>
      <c r="P1459" s="100">
        <v>14.85</v>
      </c>
      <c r="Q1459" s="101"/>
      <c r="R1459" s="101"/>
      <c r="S1459" s="101"/>
      <c r="T1459" s="101"/>
      <c r="U1459" s="101"/>
    </row>
    <row r="1460" spans="1:21" s="1" customFormat="1" ht="21" hidden="1" customHeight="1" x14ac:dyDescent="0.25">
      <c r="A1460" s="134" t="s">
        <v>442</v>
      </c>
      <c r="B1460" s="135"/>
      <c r="C1460" s="103" t="s">
        <v>1710</v>
      </c>
      <c r="D1460" s="104"/>
      <c r="E1460" s="104"/>
      <c r="F1460" s="11" t="s">
        <v>1818</v>
      </c>
      <c r="G1460" s="143">
        <v>12.27</v>
      </c>
      <c r="H1460" s="137"/>
      <c r="I1460" s="8">
        <v>12.27</v>
      </c>
      <c r="J1460" s="137"/>
      <c r="K1460" s="137"/>
      <c r="L1460" s="137"/>
      <c r="M1460" s="137"/>
      <c r="N1460" s="137"/>
      <c r="O1460" s="137"/>
      <c r="P1460" s="100">
        <v>12.27</v>
      </c>
      <c r="Q1460" s="101"/>
      <c r="R1460" s="101"/>
      <c r="S1460" s="101"/>
      <c r="T1460" s="101"/>
      <c r="U1460" s="101"/>
    </row>
    <row r="1461" spans="1:21" s="1" customFormat="1" ht="24" hidden="1" customHeight="1" x14ac:dyDescent="0.25">
      <c r="A1461" s="134" t="s">
        <v>445</v>
      </c>
      <c r="B1461" s="135"/>
      <c r="C1461" s="103" t="s">
        <v>1711</v>
      </c>
      <c r="D1461" s="104"/>
      <c r="E1461" s="104"/>
      <c r="F1461" s="11" t="s">
        <v>1818</v>
      </c>
      <c r="G1461" s="143">
        <v>22.83</v>
      </c>
      <c r="H1461" s="137"/>
      <c r="I1461" s="8">
        <v>22.83</v>
      </c>
      <c r="J1461" s="137"/>
      <c r="K1461" s="137"/>
      <c r="L1461" s="137"/>
      <c r="M1461" s="137"/>
      <c r="N1461" s="137"/>
      <c r="O1461" s="137"/>
      <c r="P1461" s="100">
        <v>22.83</v>
      </c>
      <c r="Q1461" s="101"/>
      <c r="R1461" s="101"/>
      <c r="S1461" s="101"/>
      <c r="T1461" s="101"/>
      <c r="U1461" s="101"/>
    </row>
    <row r="1462" spans="1:21" s="1" customFormat="1" ht="21" hidden="1" customHeight="1" x14ac:dyDescent="0.25">
      <c r="A1462" s="134" t="s">
        <v>448</v>
      </c>
      <c r="B1462" s="135"/>
      <c r="C1462" s="103" t="s">
        <v>1712</v>
      </c>
      <c r="D1462" s="104"/>
      <c r="E1462" s="104"/>
      <c r="F1462" s="11" t="s">
        <v>1818</v>
      </c>
      <c r="G1462" s="143">
        <v>8.2799999999999994</v>
      </c>
      <c r="H1462" s="137"/>
      <c r="I1462" s="8">
        <v>8.2799999999999994</v>
      </c>
      <c r="J1462" s="137"/>
      <c r="K1462" s="137"/>
      <c r="L1462" s="137"/>
      <c r="M1462" s="137"/>
      <c r="N1462" s="137"/>
      <c r="O1462" s="137"/>
      <c r="P1462" s="100">
        <v>8.2799999999999994</v>
      </c>
      <c r="Q1462" s="101"/>
      <c r="R1462" s="101"/>
      <c r="S1462" s="101"/>
      <c r="T1462" s="101"/>
      <c r="U1462" s="101"/>
    </row>
    <row r="1463" spans="1:21" s="1" customFormat="1" ht="26.25" hidden="1" customHeight="1" x14ac:dyDescent="0.25">
      <c r="A1463" s="134" t="s">
        <v>451</v>
      </c>
      <c r="B1463" s="135"/>
      <c r="C1463" s="103" t="s">
        <v>1713</v>
      </c>
      <c r="D1463" s="104"/>
      <c r="E1463" s="104"/>
      <c r="F1463" s="11" t="s">
        <v>1818</v>
      </c>
      <c r="G1463" s="143">
        <v>22.83</v>
      </c>
      <c r="H1463" s="137"/>
      <c r="I1463" s="8">
        <v>22.83</v>
      </c>
      <c r="J1463" s="137"/>
      <c r="K1463" s="137"/>
      <c r="L1463" s="137"/>
      <c r="M1463" s="137"/>
      <c r="N1463" s="137"/>
      <c r="O1463" s="137"/>
      <c r="P1463" s="100">
        <v>22.83</v>
      </c>
      <c r="Q1463" s="101"/>
      <c r="R1463" s="101"/>
      <c r="S1463" s="101"/>
      <c r="T1463" s="101"/>
      <c r="U1463" s="101"/>
    </row>
    <row r="1464" spans="1:21" s="1" customFormat="1" ht="27" hidden="1" customHeight="1" x14ac:dyDescent="0.25">
      <c r="A1464" s="134" t="s">
        <v>454</v>
      </c>
      <c r="B1464" s="135"/>
      <c r="C1464" s="103" t="s">
        <v>1714</v>
      </c>
      <c r="D1464" s="104"/>
      <c r="E1464" s="104"/>
      <c r="F1464" s="11" t="s">
        <v>1818</v>
      </c>
      <c r="G1464" s="143">
        <v>34.25</v>
      </c>
      <c r="H1464" s="137"/>
      <c r="I1464" s="8">
        <v>34.25</v>
      </c>
      <c r="J1464" s="137"/>
      <c r="K1464" s="137"/>
      <c r="L1464" s="137"/>
      <c r="M1464" s="137"/>
      <c r="N1464" s="137"/>
      <c r="O1464" s="137"/>
      <c r="P1464" s="100">
        <v>34.25</v>
      </c>
      <c r="Q1464" s="101"/>
      <c r="R1464" s="101"/>
      <c r="S1464" s="101"/>
      <c r="T1464" s="101"/>
      <c r="U1464" s="101"/>
    </row>
    <row r="1465" spans="1:21" s="1" customFormat="1" ht="21" hidden="1" customHeight="1" x14ac:dyDescent="0.25">
      <c r="A1465" s="134" t="s">
        <v>457</v>
      </c>
      <c r="B1465" s="135"/>
      <c r="C1465" s="103" t="s">
        <v>1715</v>
      </c>
      <c r="D1465" s="104"/>
      <c r="E1465" s="104"/>
      <c r="F1465" s="11" t="s">
        <v>1818</v>
      </c>
      <c r="G1465" s="143">
        <v>44.81</v>
      </c>
      <c r="H1465" s="137"/>
      <c r="I1465" s="8">
        <v>44.81</v>
      </c>
      <c r="J1465" s="137"/>
      <c r="K1465" s="137"/>
      <c r="L1465" s="137"/>
      <c r="M1465" s="137"/>
      <c r="N1465" s="137"/>
      <c r="O1465" s="137"/>
      <c r="P1465" s="100">
        <v>44.81</v>
      </c>
      <c r="Q1465" s="101"/>
      <c r="R1465" s="101"/>
      <c r="S1465" s="101"/>
      <c r="T1465" s="101"/>
      <c r="U1465" s="101"/>
    </row>
    <row r="1466" spans="1:21" s="1" customFormat="1" ht="24.75" hidden="1" customHeight="1" x14ac:dyDescent="0.25">
      <c r="A1466" s="134" t="s">
        <v>460</v>
      </c>
      <c r="B1466" s="135"/>
      <c r="C1466" s="103" t="s">
        <v>1716</v>
      </c>
      <c r="D1466" s="104"/>
      <c r="E1466" s="104"/>
      <c r="F1466" s="11" t="s">
        <v>1818</v>
      </c>
      <c r="G1466" s="143">
        <v>44.81</v>
      </c>
      <c r="H1466" s="137"/>
      <c r="I1466" s="8">
        <v>44.81</v>
      </c>
      <c r="J1466" s="137"/>
      <c r="K1466" s="137"/>
      <c r="L1466" s="137"/>
      <c r="M1466" s="137"/>
      <c r="N1466" s="137"/>
      <c r="O1466" s="137"/>
      <c r="P1466" s="100">
        <v>44.81</v>
      </c>
      <c r="Q1466" s="101"/>
      <c r="R1466" s="101"/>
      <c r="S1466" s="101"/>
      <c r="T1466" s="101"/>
      <c r="U1466" s="101"/>
    </row>
    <row r="1467" spans="1:21" s="1" customFormat="1" ht="24.75" hidden="1" customHeight="1" x14ac:dyDescent="0.25">
      <c r="A1467" s="134" t="s">
        <v>463</v>
      </c>
      <c r="B1467" s="135"/>
      <c r="C1467" s="103" t="s">
        <v>1717</v>
      </c>
      <c r="D1467" s="104"/>
      <c r="E1467" s="104"/>
      <c r="F1467" s="11" t="s">
        <v>1818</v>
      </c>
      <c r="G1467" s="143">
        <v>24.54</v>
      </c>
      <c r="H1467" s="137"/>
      <c r="I1467" s="8">
        <v>24.54</v>
      </c>
      <c r="J1467" s="137"/>
      <c r="K1467" s="137"/>
      <c r="L1467" s="137"/>
      <c r="M1467" s="137"/>
      <c r="N1467" s="137"/>
      <c r="O1467" s="137"/>
      <c r="P1467" s="100">
        <v>24.54</v>
      </c>
      <c r="Q1467" s="101"/>
      <c r="R1467" s="101"/>
      <c r="S1467" s="101"/>
      <c r="T1467" s="101"/>
      <c r="U1467" s="101"/>
    </row>
    <row r="1468" spans="1:21" s="1" customFormat="1" ht="25.5" hidden="1" customHeight="1" x14ac:dyDescent="0.25">
      <c r="A1468" s="134" t="s">
        <v>466</v>
      </c>
      <c r="B1468" s="135"/>
      <c r="C1468" s="103" t="s">
        <v>1718</v>
      </c>
      <c r="D1468" s="104"/>
      <c r="E1468" s="104"/>
      <c r="F1468" s="11" t="s">
        <v>1818</v>
      </c>
      <c r="G1468" s="143">
        <v>47.37</v>
      </c>
      <c r="H1468" s="137"/>
      <c r="I1468" s="8">
        <v>47.37</v>
      </c>
      <c r="J1468" s="137"/>
      <c r="K1468" s="137"/>
      <c r="L1468" s="137"/>
      <c r="M1468" s="137"/>
      <c r="N1468" s="137"/>
      <c r="O1468" s="137"/>
      <c r="P1468" s="100">
        <v>47.37</v>
      </c>
      <c r="Q1468" s="101"/>
      <c r="R1468" s="101"/>
      <c r="S1468" s="101"/>
      <c r="T1468" s="101"/>
      <c r="U1468" s="101"/>
    </row>
    <row r="1469" spans="1:21" s="1" customFormat="1" ht="28.5" hidden="1" customHeight="1" x14ac:dyDescent="0.25">
      <c r="A1469" s="134" t="s">
        <v>469</v>
      </c>
      <c r="B1469" s="135"/>
      <c r="C1469" s="103" t="s">
        <v>1719</v>
      </c>
      <c r="D1469" s="104"/>
      <c r="E1469" s="104"/>
      <c r="F1469" s="11" t="s">
        <v>1818</v>
      </c>
      <c r="G1469" s="143">
        <v>34.25</v>
      </c>
      <c r="H1469" s="137"/>
      <c r="I1469" s="8">
        <v>34.25</v>
      </c>
      <c r="J1469" s="137"/>
      <c r="K1469" s="137"/>
      <c r="L1469" s="137"/>
      <c r="M1469" s="137"/>
      <c r="N1469" s="137"/>
      <c r="O1469" s="137"/>
      <c r="P1469" s="100">
        <v>34.25</v>
      </c>
      <c r="Q1469" s="101"/>
      <c r="R1469" s="101"/>
      <c r="S1469" s="101"/>
      <c r="T1469" s="101"/>
      <c r="U1469" s="101"/>
    </row>
    <row r="1470" spans="1:21" s="1" customFormat="1" ht="30.75" hidden="1" customHeight="1" x14ac:dyDescent="0.25">
      <c r="A1470" s="134" t="s">
        <v>472</v>
      </c>
      <c r="B1470" s="135"/>
      <c r="C1470" s="103" t="s">
        <v>1720</v>
      </c>
      <c r="D1470" s="104"/>
      <c r="E1470" s="104"/>
      <c r="F1470" s="11" t="s">
        <v>1818</v>
      </c>
      <c r="G1470" s="143">
        <v>34.25</v>
      </c>
      <c r="H1470" s="137"/>
      <c r="I1470" s="8">
        <v>34.25</v>
      </c>
      <c r="J1470" s="137"/>
      <c r="K1470" s="137"/>
      <c r="L1470" s="137"/>
      <c r="M1470" s="137"/>
      <c r="N1470" s="137"/>
      <c r="O1470" s="137"/>
      <c r="P1470" s="100">
        <v>34.25</v>
      </c>
      <c r="Q1470" s="101"/>
      <c r="R1470" s="101"/>
      <c r="S1470" s="101"/>
      <c r="T1470" s="101"/>
      <c r="U1470" s="101"/>
    </row>
    <row r="1471" spans="1:21" s="1" customFormat="1" ht="25.5" hidden="1" customHeight="1" x14ac:dyDescent="0.25">
      <c r="A1471" s="134" t="s">
        <v>475</v>
      </c>
      <c r="B1471" s="135"/>
      <c r="C1471" s="103" t="s">
        <v>1721</v>
      </c>
      <c r="D1471" s="104"/>
      <c r="E1471" s="104"/>
      <c r="F1471" s="11" t="s">
        <v>1818</v>
      </c>
      <c r="G1471" s="143">
        <v>23.69</v>
      </c>
      <c r="H1471" s="137"/>
      <c r="I1471" s="8">
        <v>23.69</v>
      </c>
      <c r="J1471" s="137"/>
      <c r="K1471" s="137"/>
      <c r="L1471" s="137"/>
      <c r="M1471" s="137"/>
      <c r="N1471" s="137"/>
      <c r="O1471" s="137"/>
      <c r="P1471" s="100">
        <v>23.69</v>
      </c>
      <c r="Q1471" s="101"/>
      <c r="R1471" s="101"/>
      <c r="S1471" s="101"/>
      <c r="T1471" s="101"/>
      <c r="U1471" s="101"/>
    </row>
    <row r="1472" spans="1:21" s="1" customFormat="1" ht="27" hidden="1" customHeight="1" x14ac:dyDescent="0.25">
      <c r="A1472" s="134" t="s">
        <v>478</v>
      </c>
      <c r="B1472" s="135"/>
      <c r="C1472" s="103" t="s">
        <v>1722</v>
      </c>
      <c r="D1472" s="104"/>
      <c r="E1472" s="104"/>
      <c r="F1472" s="11" t="s">
        <v>1818</v>
      </c>
      <c r="G1472" s="143">
        <v>34.25</v>
      </c>
      <c r="H1472" s="137"/>
      <c r="I1472" s="8">
        <v>34.25</v>
      </c>
      <c r="J1472" s="137"/>
      <c r="K1472" s="137"/>
      <c r="L1472" s="137"/>
      <c r="M1472" s="137"/>
      <c r="N1472" s="137"/>
      <c r="O1472" s="137"/>
      <c r="P1472" s="100">
        <v>34.25</v>
      </c>
      <c r="Q1472" s="101"/>
      <c r="R1472" s="101"/>
      <c r="S1472" s="101"/>
      <c r="T1472" s="101"/>
      <c r="U1472" s="101"/>
    </row>
    <row r="1473" spans="1:21" s="1" customFormat="1" ht="27.75" hidden="1" customHeight="1" x14ac:dyDescent="0.25">
      <c r="A1473" s="134" t="s">
        <v>481</v>
      </c>
      <c r="B1473" s="135"/>
      <c r="C1473" s="103" t="s">
        <v>1723</v>
      </c>
      <c r="D1473" s="104"/>
      <c r="E1473" s="104"/>
      <c r="F1473" s="11" t="s">
        <v>1818</v>
      </c>
      <c r="G1473" s="143">
        <v>23.69</v>
      </c>
      <c r="H1473" s="137"/>
      <c r="I1473" s="8">
        <v>23.69</v>
      </c>
      <c r="J1473" s="137"/>
      <c r="K1473" s="137"/>
      <c r="L1473" s="137"/>
      <c r="M1473" s="137"/>
      <c r="N1473" s="137"/>
      <c r="O1473" s="137"/>
      <c r="P1473" s="100">
        <v>23.69</v>
      </c>
      <c r="Q1473" s="101"/>
      <c r="R1473" s="101"/>
      <c r="S1473" s="101"/>
      <c r="T1473" s="101"/>
      <c r="U1473" s="101"/>
    </row>
    <row r="1474" spans="1:21" s="1" customFormat="1" ht="25.5" hidden="1" customHeight="1" x14ac:dyDescent="0.25">
      <c r="A1474" s="134" t="s">
        <v>484</v>
      </c>
      <c r="B1474" s="135"/>
      <c r="C1474" s="103" t="s">
        <v>1724</v>
      </c>
      <c r="D1474" s="104"/>
      <c r="E1474" s="104"/>
      <c r="F1474" s="11" t="s">
        <v>1818</v>
      </c>
      <c r="G1474" s="143">
        <v>23.69</v>
      </c>
      <c r="H1474" s="137"/>
      <c r="I1474" s="8">
        <v>23.69</v>
      </c>
      <c r="J1474" s="137"/>
      <c r="K1474" s="137"/>
      <c r="L1474" s="137"/>
      <c r="M1474" s="137"/>
      <c r="N1474" s="137"/>
      <c r="O1474" s="137"/>
      <c r="P1474" s="100">
        <v>23.69</v>
      </c>
      <c r="Q1474" s="101"/>
      <c r="R1474" s="101"/>
      <c r="S1474" s="101"/>
      <c r="T1474" s="101"/>
      <c r="U1474" s="101"/>
    </row>
    <row r="1475" spans="1:21" s="1" customFormat="1" ht="27.75" hidden="1" customHeight="1" x14ac:dyDescent="0.25">
      <c r="A1475" s="134" t="s">
        <v>805</v>
      </c>
      <c r="B1475" s="135"/>
      <c r="C1475" s="103" t="s">
        <v>1725</v>
      </c>
      <c r="D1475" s="104"/>
      <c r="E1475" s="104"/>
      <c r="F1475" s="11" t="s">
        <v>1818</v>
      </c>
      <c r="G1475" s="143">
        <v>23.69</v>
      </c>
      <c r="H1475" s="137"/>
      <c r="I1475" s="8">
        <v>23.69</v>
      </c>
      <c r="J1475" s="137"/>
      <c r="K1475" s="137"/>
      <c r="L1475" s="137"/>
      <c r="M1475" s="137"/>
      <c r="N1475" s="137"/>
      <c r="O1475" s="137"/>
      <c r="P1475" s="100">
        <v>23.69</v>
      </c>
      <c r="Q1475" s="101"/>
      <c r="R1475" s="101"/>
      <c r="S1475" s="101"/>
      <c r="T1475" s="101"/>
      <c r="U1475" s="101"/>
    </row>
    <row r="1476" spans="1:21" s="1" customFormat="1" ht="27.75" hidden="1" customHeight="1" x14ac:dyDescent="0.25">
      <c r="A1476" s="134" t="s">
        <v>806</v>
      </c>
      <c r="B1476" s="135"/>
      <c r="C1476" s="103" t="s">
        <v>1726</v>
      </c>
      <c r="D1476" s="104"/>
      <c r="E1476" s="104"/>
      <c r="F1476" s="11" t="s">
        <v>1818</v>
      </c>
      <c r="G1476" s="143">
        <v>23.69</v>
      </c>
      <c r="H1476" s="137"/>
      <c r="I1476" s="8">
        <v>23.69</v>
      </c>
      <c r="J1476" s="137"/>
      <c r="K1476" s="137"/>
      <c r="L1476" s="137"/>
      <c r="M1476" s="137"/>
      <c r="N1476" s="137"/>
      <c r="O1476" s="137"/>
      <c r="P1476" s="100">
        <v>23.69</v>
      </c>
      <c r="Q1476" s="101"/>
      <c r="R1476" s="101"/>
      <c r="S1476" s="101"/>
      <c r="T1476" s="101"/>
      <c r="U1476" s="101"/>
    </row>
    <row r="1477" spans="1:21" s="1" customFormat="1" ht="27" hidden="1" customHeight="1" x14ac:dyDescent="0.25">
      <c r="A1477" s="134" t="s">
        <v>807</v>
      </c>
      <c r="B1477" s="135"/>
      <c r="C1477" s="103" t="s">
        <v>1727</v>
      </c>
      <c r="D1477" s="104"/>
      <c r="E1477" s="104"/>
      <c r="F1477" s="11" t="s">
        <v>1818</v>
      </c>
      <c r="G1477" s="143">
        <v>23.69</v>
      </c>
      <c r="H1477" s="137"/>
      <c r="I1477" s="8">
        <v>23.69</v>
      </c>
      <c r="J1477" s="137"/>
      <c r="K1477" s="137"/>
      <c r="L1477" s="137"/>
      <c r="M1477" s="137"/>
      <c r="N1477" s="137"/>
      <c r="O1477" s="137"/>
      <c r="P1477" s="100">
        <v>23.69</v>
      </c>
      <c r="Q1477" s="101"/>
      <c r="R1477" s="101"/>
      <c r="S1477" s="101"/>
      <c r="T1477" s="101"/>
      <c r="U1477" s="101"/>
    </row>
    <row r="1478" spans="1:21" s="1" customFormat="1" ht="39" hidden="1" customHeight="1" x14ac:dyDescent="0.25">
      <c r="A1478" s="134" t="s">
        <v>808</v>
      </c>
      <c r="B1478" s="135"/>
      <c r="C1478" s="103" t="s">
        <v>1728</v>
      </c>
      <c r="D1478" s="104"/>
      <c r="E1478" s="104"/>
      <c r="F1478" s="11" t="s">
        <v>1818</v>
      </c>
      <c r="G1478" s="143">
        <v>47.37</v>
      </c>
      <c r="H1478" s="137"/>
      <c r="I1478" s="8">
        <v>47.37</v>
      </c>
      <c r="J1478" s="137"/>
      <c r="K1478" s="137"/>
      <c r="L1478" s="137"/>
      <c r="M1478" s="137"/>
      <c r="N1478" s="137"/>
      <c r="O1478" s="137"/>
      <c r="P1478" s="100">
        <v>47.37</v>
      </c>
      <c r="Q1478" s="101"/>
      <c r="R1478" s="101"/>
      <c r="S1478" s="101"/>
      <c r="T1478" s="101"/>
      <c r="U1478" s="101"/>
    </row>
    <row r="1479" spans="1:21" s="1" customFormat="1" ht="39" hidden="1" customHeight="1" x14ac:dyDescent="0.25">
      <c r="A1479" s="134" t="s">
        <v>809</v>
      </c>
      <c r="B1479" s="135"/>
      <c r="C1479" s="103" t="s">
        <v>1729</v>
      </c>
      <c r="D1479" s="104"/>
      <c r="E1479" s="104"/>
      <c r="F1479" s="11" t="s">
        <v>1818</v>
      </c>
      <c r="G1479" s="143">
        <v>57.93</v>
      </c>
      <c r="H1479" s="137"/>
      <c r="I1479" s="8">
        <v>57.93</v>
      </c>
      <c r="J1479" s="137"/>
      <c r="K1479" s="137"/>
      <c r="L1479" s="137"/>
      <c r="M1479" s="137"/>
      <c r="N1479" s="137"/>
      <c r="O1479" s="137"/>
      <c r="P1479" s="100">
        <v>57.93</v>
      </c>
      <c r="Q1479" s="101"/>
      <c r="R1479" s="101"/>
      <c r="S1479" s="101"/>
      <c r="T1479" s="101"/>
      <c r="U1479" s="101"/>
    </row>
    <row r="1480" spans="1:21" s="1" customFormat="1" ht="41.25" hidden="1" customHeight="1" x14ac:dyDescent="0.25">
      <c r="A1480" s="134" t="s">
        <v>810</v>
      </c>
      <c r="B1480" s="135"/>
      <c r="C1480" s="103" t="s">
        <v>1730</v>
      </c>
      <c r="D1480" s="104"/>
      <c r="E1480" s="104"/>
      <c r="F1480" s="11" t="s">
        <v>1818</v>
      </c>
      <c r="G1480" s="143">
        <v>68.489999999999995</v>
      </c>
      <c r="H1480" s="137"/>
      <c r="I1480" s="8">
        <v>68.489999999999995</v>
      </c>
      <c r="J1480" s="137"/>
      <c r="K1480" s="137"/>
      <c r="L1480" s="137"/>
      <c r="M1480" s="137"/>
      <c r="N1480" s="137"/>
      <c r="O1480" s="137"/>
      <c r="P1480" s="100">
        <v>68.489999999999995</v>
      </c>
      <c r="Q1480" s="101"/>
      <c r="R1480" s="101"/>
      <c r="S1480" s="101"/>
      <c r="T1480" s="101"/>
      <c r="U1480" s="101"/>
    </row>
    <row r="1481" spans="1:21" s="1" customFormat="1" ht="66" hidden="1" customHeight="1" x14ac:dyDescent="0.25">
      <c r="A1481" s="134" t="s">
        <v>811</v>
      </c>
      <c r="B1481" s="135"/>
      <c r="C1481" s="103" t="s">
        <v>1731</v>
      </c>
      <c r="D1481" s="104"/>
      <c r="E1481" s="104"/>
      <c r="F1481" s="11" t="s">
        <v>1818</v>
      </c>
      <c r="G1481" s="143">
        <v>68.489999999999995</v>
      </c>
      <c r="H1481" s="137"/>
      <c r="I1481" s="8">
        <v>68.489999999999995</v>
      </c>
      <c r="J1481" s="137"/>
      <c r="K1481" s="137"/>
      <c r="L1481" s="137"/>
      <c r="M1481" s="137"/>
      <c r="N1481" s="137"/>
      <c r="O1481" s="137"/>
      <c r="P1481" s="100">
        <v>68.489999999999995</v>
      </c>
      <c r="Q1481" s="101"/>
      <c r="R1481" s="101"/>
      <c r="S1481" s="101"/>
      <c r="T1481" s="101"/>
      <c r="U1481" s="101"/>
    </row>
    <row r="1482" spans="1:21" s="1" customFormat="1" ht="54" hidden="1" customHeight="1" x14ac:dyDescent="0.25">
      <c r="A1482" s="134" t="s">
        <v>812</v>
      </c>
      <c r="B1482" s="135"/>
      <c r="C1482" s="103" t="s">
        <v>1732</v>
      </c>
      <c r="D1482" s="104"/>
      <c r="E1482" s="104"/>
      <c r="F1482" s="11" t="s">
        <v>1818</v>
      </c>
      <c r="G1482" s="143">
        <v>57.93</v>
      </c>
      <c r="H1482" s="137"/>
      <c r="I1482" s="8">
        <v>57.93</v>
      </c>
      <c r="J1482" s="137"/>
      <c r="K1482" s="137"/>
      <c r="L1482" s="137"/>
      <c r="M1482" s="137"/>
      <c r="N1482" s="137"/>
      <c r="O1482" s="137"/>
      <c r="P1482" s="100">
        <v>57.93</v>
      </c>
      <c r="Q1482" s="101"/>
      <c r="R1482" s="101"/>
      <c r="S1482" s="101"/>
      <c r="T1482" s="101"/>
      <c r="U1482" s="101"/>
    </row>
    <row r="1483" spans="1:21" s="1" customFormat="1" ht="62.25" hidden="1" customHeight="1" x14ac:dyDescent="0.25">
      <c r="A1483" s="134" t="s">
        <v>813</v>
      </c>
      <c r="B1483" s="135"/>
      <c r="C1483" s="103" t="s">
        <v>1733</v>
      </c>
      <c r="D1483" s="104"/>
      <c r="E1483" s="104"/>
      <c r="F1483" s="11" t="s">
        <v>1818</v>
      </c>
      <c r="G1483" s="143">
        <v>57.93</v>
      </c>
      <c r="H1483" s="137"/>
      <c r="I1483" s="8">
        <v>57.93</v>
      </c>
      <c r="J1483" s="137"/>
      <c r="K1483" s="137"/>
      <c r="L1483" s="137"/>
      <c r="M1483" s="137"/>
      <c r="N1483" s="137"/>
      <c r="O1483" s="137"/>
      <c r="P1483" s="100">
        <v>57.93</v>
      </c>
      <c r="Q1483" s="101"/>
      <c r="R1483" s="101"/>
      <c r="S1483" s="101"/>
      <c r="T1483" s="101"/>
      <c r="U1483" s="101"/>
    </row>
    <row r="1484" spans="1:21" s="1" customFormat="1" ht="15" hidden="1" customHeight="1" x14ac:dyDescent="0.25">
      <c r="A1484" s="165">
        <v>2</v>
      </c>
      <c r="B1484" s="166"/>
      <c r="C1484" s="129" t="s">
        <v>1734</v>
      </c>
      <c r="D1484" s="130"/>
      <c r="E1484" s="130"/>
      <c r="F1484" s="4"/>
      <c r="G1484" s="136"/>
      <c r="H1484" s="136"/>
      <c r="I1484" s="5"/>
      <c r="J1484" s="136"/>
      <c r="K1484" s="136"/>
      <c r="L1484" s="136"/>
      <c r="M1484" s="136"/>
      <c r="N1484" s="136"/>
      <c r="O1484" s="136"/>
      <c r="P1484" s="126"/>
      <c r="Q1484" s="126"/>
      <c r="R1484" s="126"/>
      <c r="S1484" s="126"/>
      <c r="T1484" s="126"/>
      <c r="U1484" s="126"/>
    </row>
    <row r="1485" spans="1:21" s="1" customFormat="1" ht="21" hidden="1" customHeight="1" x14ac:dyDescent="0.25">
      <c r="A1485" s="134" t="s">
        <v>61</v>
      </c>
      <c r="B1485" s="135"/>
      <c r="C1485" s="103" t="s">
        <v>1735</v>
      </c>
      <c r="D1485" s="104"/>
      <c r="E1485" s="104"/>
      <c r="F1485" s="11" t="s">
        <v>1830</v>
      </c>
      <c r="G1485" s="143">
        <v>3.59</v>
      </c>
      <c r="H1485" s="137"/>
      <c r="I1485" s="8">
        <v>3.59</v>
      </c>
      <c r="J1485" s="137"/>
      <c r="K1485" s="137"/>
      <c r="L1485" s="137"/>
      <c r="M1485" s="137"/>
      <c r="N1485" s="137"/>
      <c r="O1485" s="137"/>
      <c r="P1485" s="100">
        <v>3.59</v>
      </c>
      <c r="Q1485" s="101"/>
      <c r="R1485" s="101"/>
      <c r="S1485" s="101"/>
      <c r="T1485" s="101"/>
      <c r="U1485" s="101"/>
    </row>
    <row r="1486" spans="1:21" s="1" customFormat="1" ht="21" hidden="1" customHeight="1" x14ac:dyDescent="0.25">
      <c r="A1486" s="134" t="s">
        <v>62</v>
      </c>
      <c r="B1486" s="135"/>
      <c r="C1486" s="103" t="s">
        <v>1736</v>
      </c>
      <c r="D1486" s="104"/>
      <c r="E1486" s="104"/>
      <c r="F1486" s="11" t="s">
        <v>1830</v>
      </c>
      <c r="G1486" s="143">
        <v>9.36</v>
      </c>
      <c r="H1486" s="137"/>
      <c r="I1486" s="8">
        <v>9.36</v>
      </c>
      <c r="J1486" s="137"/>
      <c r="K1486" s="137"/>
      <c r="L1486" s="137"/>
      <c r="M1486" s="137"/>
      <c r="N1486" s="137"/>
      <c r="O1486" s="137"/>
      <c r="P1486" s="100">
        <v>9.36</v>
      </c>
      <c r="Q1486" s="101"/>
      <c r="R1486" s="101"/>
      <c r="S1486" s="101"/>
      <c r="T1486" s="101"/>
      <c r="U1486" s="101"/>
    </row>
    <row r="1487" spans="1:21" s="1" customFormat="1" ht="21" hidden="1" customHeight="1" x14ac:dyDescent="0.25">
      <c r="A1487" s="134" t="s">
        <v>63</v>
      </c>
      <c r="B1487" s="135"/>
      <c r="C1487" s="103" t="s">
        <v>1737</v>
      </c>
      <c r="D1487" s="104"/>
      <c r="E1487" s="104"/>
      <c r="F1487" s="11" t="s">
        <v>1830</v>
      </c>
      <c r="G1487" s="143">
        <v>4.68</v>
      </c>
      <c r="H1487" s="137"/>
      <c r="I1487" s="8">
        <v>4.68</v>
      </c>
      <c r="J1487" s="137"/>
      <c r="K1487" s="137"/>
      <c r="L1487" s="137"/>
      <c r="M1487" s="137"/>
      <c r="N1487" s="137"/>
      <c r="O1487" s="137"/>
      <c r="P1487" s="100">
        <v>4.68</v>
      </c>
      <c r="Q1487" s="101"/>
      <c r="R1487" s="101"/>
      <c r="S1487" s="101"/>
      <c r="T1487" s="101"/>
      <c r="U1487" s="101"/>
    </row>
    <row r="1488" spans="1:21" s="1" customFormat="1" ht="21" hidden="1" customHeight="1" x14ac:dyDescent="0.25">
      <c r="A1488" s="134" t="s">
        <v>64</v>
      </c>
      <c r="B1488" s="135"/>
      <c r="C1488" s="103" t="s">
        <v>1738</v>
      </c>
      <c r="D1488" s="104"/>
      <c r="E1488" s="104"/>
      <c r="F1488" s="11" t="s">
        <v>1830</v>
      </c>
      <c r="G1488" s="143">
        <v>9.36</v>
      </c>
      <c r="H1488" s="137"/>
      <c r="I1488" s="8">
        <v>9.36</v>
      </c>
      <c r="J1488" s="137"/>
      <c r="K1488" s="137"/>
      <c r="L1488" s="137"/>
      <c r="M1488" s="137"/>
      <c r="N1488" s="137"/>
      <c r="O1488" s="137"/>
      <c r="P1488" s="100">
        <v>9.36</v>
      </c>
      <c r="Q1488" s="101"/>
      <c r="R1488" s="101"/>
      <c r="S1488" s="101"/>
      <c r="T1488" s="101"/>
      <c r="U1488" s="101"/>
    </row>
    <row r="1489" spans="1:21" s="1" customFormat="1" ht="21" hidden="1" customHeight="1" x14ac:dyDescent="0.25">
      <c r="A1489" s="134" t="s">
        <v>65</v>
      </c>
      <c r="B1489" s="135"/>
      <c r="C1489" s="103" t="s">
        <v>1739</v>
      </c>
      <c r="D1489" s="104"/>
      <c r="E1489" s="104"/>
      <c r="F1489" s="11" t="s">
        <v>1830</v>
      </c>
      <c r="G1489" s="143">
        <v>4.68</v>
      </c>
      <c r="H1489" s="137"/>
      <c r="I1489" s="8">
        <v>4.68</v>
      </c>
      <c r="J1489" s="137"/>
      <c r="K1489" s="137"/>
      <c r="L1489" s="137"/>
      <c r="M1489" s="137"/>
      <c r="N1489" s="137"/>
      <c r="O1489" s="137"/>
      <c r="P1489" s="100">
        <v>4.68</v>
      </c>
      <c r="Q1489" s="101"/>
      <c r="R1489" s="101"/>
      <c r="S1489" s="101"/>
      <c r="T1489" s="101"/>
      <c r="U1489" s="101"/>
    </row>
    <row r="1490" spans="1:21" s="1" customFormat="1" ht="21" hidden="1" customHeight="1" x14ac:dyDescent="0.25">
      <c r="A1490" s="134" t="s">
        <v>66</v>
      </c>
      <c r="B1490" s="135"/>
      <c r="C1490" s="103" t="s">
        <v>1740</v>
      </c>
      <c r="D1490" s="104"/>
      <c r="E1490" s="104"/>
      <c r="F1490" s="11" t="s">
        <v>1830</v>
      </c>
      <c r="G1490" s="143">
        <v>4.68</v>
      </c>
      <c r="H1490" s="137"/>
      <c r="I1490" s="8">
        <v>4.68</v>
      </c>
      <c r="J1490" s="137"/>
      <c r="K1490" s="137"/>
      <c r="L1490" s="137"/>
      <c r="M1490" s="137"/>
      <c r="N1490" s="137"/>
      <c r="O1490" s="137"/>
      <c r="P1490" s="100">
        <v>4.68</v>
      </c>
      <c r="Q1490" s="101"/>
      <c r="R1490" s="101"/>
      <c r="S1490" s="101"/>
      <c r="T1490" s="101"/>
      <c r="U1490" s="101"/>
    </row>
    <row r="1491" spans="1:21" s="1" customFormat="1" ht="21" hidden="1" customHeight="1" x14ac:dyDescent="0.25">
      <c r="A1491" s="134" t="s">
        <v>67</v>
      </c>
      <c r="B1491" s="135"/>
      <c r="C1491" s="103" t="s">
        <v>1741</v>
      </c>
      <c r="D1491" s="104"/>
      <c r="E1491" s="104"/>
      <c r="F1491" s="11" t="s">
        <v>1830</v>
      </c>
      <c r="G1491" s="143">
        <v>4.68</v>
      </c>
      <c r="H1491" s="137"/>
      <c r="I1491" s="8">
        <v>4.68</v>
      </c>
      <c r="J1491" s="137"/>
      <c r="K1491" s="137"/>
      <c r="L1491" s="137"/>
      <c r="M1491" s="137"/>
      <c r="N1491" s="137"/>
      <c r="O1491" s="137"/>
      <c r="P1491" s="100">
        <v>4.68</v>
      </c>
      <c r="Q1491" s="101"/>
      <c r="R1491" s="101"/>
      <c r="S1491" s="101"/>
      <c r="T1491" s="101"/>
      <c r="U1491" s="101"/>
    </row>
    <row r="1492" spans="1:21" s="1" customFormat="1" ht="27.75" hidden="1" customHeight="1" x14ac:dyDescent="0.25">
      <c r="A1492" s="134" t="s">
        <v>68</v>
      </c>
      <c r="B1492" s="135"/>
      <c r="C1492" s="103" t="s">
        <v>1742</v>
      </c>
      <c r="D1492" s="104"/>
      <c r="E1492" s="104"/>
      <c r="F1492" s="11" t="s">
        <v>1830</v>
      </c>
      <c r="G1492" s="143">
        <v>4.68</v>
      </c>
      <c r="H1492" s="137"/>
      <c r="I1492" s="8">
        <v>4.68</v>
      </c>
      <c r="J1492" s="137"/>
      <c r="K1492" s="137"/>
      <c r="L1492" s="137"/>
      <c r="M1492" s="137"/>
      <c r="N1492" s="137"/>
      <c r="O1492" s="137"/>
      <c r="P1492" s="100">
        <v>4.68</v>
      </c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69</v>
      </c>
      <c r="B1493" s="135"/>
      <c r="C1493" s="103" t="s">
        <v>1743</v>
      </c>
      <c r="D1493" s="104"/>
      <c r="E1493" s="104"/>
      <c r="F1493" s="11" t="s">
        <v>1830</v>
      </c>
      <c r="G1493" s="143">
        <v>6.2</v>
      </c>
      <c r="H1493" s="137"/>
      <c r="I1493" s="8">
        <v>6.2</v>
      </c>
      <c r="J1493" s="137"/>
      <c r="K1493" s="137"/>
      <c r="L1493" s="137"/>
      <c r="M1493" s="137"/>
      <c r="N1493" s="137"/>
      <c r="O1493" s="137"/>
      <c r="P1493" s="100">
        <v>6.2</v>
      </c>
      <c r="Q1493" s="101"/>
      <c r="R1493" s="101"/>
      <c r="S1493" s="101"/>
      <c r="T1493" s="101"/>
      <c r="U1493" s="101"/>
    </row>
    <row r="1494" spans="1:21" s="1" customFormat="1" ht="26.25" hidden="1" customHeight="1" x14ac:dyDescent="0.25">
      <c r="A1494" s="134" t="s">
        <v>70</v>
      </c>
      <c r="B1494" s="135"/>
      <c r="C1494" s="103" t="s">
        <v>1744</v>
      </c>
      <c r="D1494" s="104"/>
      <c r="E1494" s="104"/>
      <c r="F1494" s="11" t="s">
        <v>1830</v>
      </c>
      <c r="G1494" s="143">
        <v>6.2</v>
      </c>
      <c r="H1494" s="137"/>
      <c r="I1494" s="8">
        <v>6.2</v>
      </c>
      <c r="J1494" s="137"/>
      <c r="K1494" s="137"/>
      <c r="L1494" s="137"/>
      <c r="M1494" s="137"/>
      <c r="N1494" s="137"/>
      <c r="O1494" s="137"/>
      <c r="P1494" s="100">
        <v>6.2</v>
      </c>
      <c r="Q1494" s="101"/>
      <c r="R1494" s="101"/>
      <c r="S1494" s="101"/>
      <c r="T1494" s="101"/>
      <c r="U1494" s="101"/>
    </row>
    <row r="1495" spans="1:21" s="1" customFormat="1" ht="39.75" hidden="1" customHeight="1" x14ac:dyDescent="0.25">
      <c r="A1495" s="134" t="s">
        <v>625</v>
      </c>
      <c r="B1495" s="135"/>
      <c r="C1495" s="103" t="s">
        <v>1745</v>
      </c>
      <c r="D1495" s="104"/>
      <c r="E1495" s="104"/>
      <c r="F1495" s="11" t="s">
        <v>1830</v>
      </c>
      <c r="G1495" s="143">
        <v>6.2</v>
      </c>
      <c r="H1495" s="137"/>
      <c r="I1495" s="8">
        <v>6.2</v>
      </c>
      <c r="J1495" s="137"/>
      <c r="K1495" s="137"/>
      <c r="L1495" s="137"/>
      <c r="M1495" s="137"/>
      <c r="N1495" s="137"/>
      <c r="O1495" s="137"/>
      <c r="P1495" s="100">
        <v>6.2</v>
      </c>
      <c r="Q1495" s="101"/>
      <c r="R1495" s="101"/>
      <c r="S1495" s="101"/>
      <c r="T1495" s="101"/>
      <c r="U1495" s="101"/>
    </row>
    <row r="1496" spans="1:21" s="1" customFormat="1" ht="24" hidden="1" customHeight="1" x14ac:dyDescent="0.25">
      <c r="A1496" s="134" t="s">
        <v>626</v>
      </c>
      <c r="B1496" s="135"/>
      <c r="C1496" s="103" t="s">
        <v>1746</v>
      </c>
      <c r="D1496" s="104"/>
      <c r="E1496" s="104"/>
      <c r="F1496" s="11" t="s">
        <v>1830</v>
      </c>
      <c r="G1496" s="143">
        <v>8.7100000000000009</v>
      </c>
      <c r="H1496" s="137"/>
      <c r="I1496" s="8">
        <v>8.7100000000000009</v>
      </c>
      <c r="J1496" s="137"/>
      <c r="K1496" s="137"/>
      <c r="L1496" s="137"/>
      <c r="M1496" s="137"/>
      <c r="N1496" s="137"/>
      <c r="O1496" s="137"/>
      <c r="P1496" s="100">
        <v>8.7100000000000009</v>
      </c>
      <c r="Q1496" s="101"/>
      <c r="R1496" s="101"/>
      <c r="S1496" s="101"/>
      <c r="T1496" s="101"/>
      <c r="U1496" s="101"/>
    </row>
    <row r="1497" spans="1:21" s="1" customFormat="1" ht="90" hidden="1" customHeight="1" x14ac:dyDescent="0.25">
      <c r="A1497" s="165">
        <v>3</v>
      </c>
      <c r="B1497" s="166"/>
      <c r="C1497" s="163" t="s">
        <v>1747</v>
      </c>
      <c r="D1497" s="164"/>
      <c r="E1497" s="164"/>
      <c r="F1497" s="7" t="s">
        <v>1829</v>
      </c>
      <c r="G1497" s="143">
        <v>3.43</v>
      </c>
      <c r="H1497" s="137"/>
      <c r="I1497" s="8">
        <v>3.43</v>
      </c>
      <c r="J1497" s="143">
        <v>3.4</v>
      </c>
      <c r="K1497" s="137"/>
      <c r="L1497" s="137"/>
      <c r="M1497" s="137"/>
      <c r="N1497" s="137"/>
      <c r="O1497" s="137"/>
      <c r="P1497" s="100">
        <v>6.83</v>
      </c>
      <c r="Q1497" s="101"/>
      <c r="R1497" s="101"/>
      <c r="S1497" s="101"/>
      <c r="T1497" s="101"/>
      <c r="U1497" s="101"/>
    </row>
    <row r="1498" spans="1:21" s="1" customFormat="1" ht="36.75" hidden="1" customHeight="1" x14ac:dyDescent="0.25">
      <c r="A1498" s="165">
        <v>4</v>
      </c>
      <c r="B1498" s="166"/>
      <c r="C1498" s="129" t="s">
        <v>1748</v>
      </c>
      <c r="D1498" s="130"/>
      <c r="E1498" s="130"/>
      <c r="F1498" s="4"/>
      <c r="G1498" s="136"/>
      <c r="H1498" s="136"/>
      <c r="I1498" s="5"/>
      <c r="J1498" s="136"/>
      <c r="K1498" s="136"/>
      <c r="L1498" s="136"/>
      <c r="M1498" s="136"/>
      <c r="N1498" s="136"/>
      <c r="O1498" s="136"/>
      <c r="P1498" s="126"/>
      <c r="Q1498" s="126"/>
      <c r="R1498" s="126"/>
      <c r="S1498" s="126"/>
      <c r="T1498" s="126"/>
      <c r="U1498" s="126"/>
    </row>
    <row r="1499" spans="1:21" s="1" customFormat="1" ht="39" hidden="1" customHeight="1" x14ac:dyDescent="0.25">
      <c r="A1499" s="134" t="s">
        <v>28</v>
      </c>
      <c r="B1499" s="135"/>
      <c r="C1499" s="163" t="s">
        <v>1748</v>
      </c>
      <c r="D1499" s="164"/>
      <c r="E1499" s="164"/>
      <c r="F1499" s="9"/>
      <c r="G1499" s="137"/>
      <c r="H1499" s="137"/>
      <c r="I1499" s="10"/>
      <c r="J1499" s="137"/>
      <c r="K1499" s="137"/>
      <c r="L1499" s="137"/>
      <c r="M1499" s="137"/>
      <c r="N1499" s="137"/>
      <c r="O1499" s="137"/>
      <c r="P1499" s="101"/>
      <c r="Q1499" s="101"/>
      <c r="R1499" s="101"/>
      <c r="S1499" s="101"/>
      <c r="T1499" s="101"/>
      <c r="U1499" s="101"/>
    </row>
    <row r="1500" spans="1:21" s="1" customFormat="1" ht="21" hidden="1" customHeight="1" x14ac:dyDescent="0.25">
      <c r="A1500" s="134" t="s">
        <v>71</v>
      </c>
      <c r="B1500" s="135"/>
      <c r="C1500" s="103" t="s">
        <v>1749</v>
      </c>
      <c r="D1500" s="104"/>
      <c r="E1500" s="104"/>
      <c r="F1500" s="11" t="s">
        <v>1824</v>
      </c>
      <c r="G1500" s="143">
        <v>7.85</v>
      </c>
      <c r="H1500" s="137"/>
      <c r="I1500" s="8">
        <v>7.85</v>
      </c>
      <c r="J1500" s="137"/>
      <c r="K1500" s="137"/>
      <c r="L1500" s="137"/>
      <c r="M1500" s="137"/>
      <c r="N1500" s="137"/>
      <c r="O1500" s="137"/>
      <c r="P1500" s="100">
        <v>7.85</v>
      </c>
      <c r="Q1500" s="101"/>
      <c r="R1500" s="101"/>
      <c r="S1500" s="101"/>
      <c r="T1500" s="101"/>
      <c r="U1500" s="101"/>
    </row>
    <row r="1501" spans="1:21" s="1" customFormat="1" ht="21" hidden="1" customHeight="1" x14ac:dyDescent="0.25">
      <c r="A1501" s="134" t="s">
        <v>72</v>
      </c>
      <c r="B1501" s="135"/>
      <c r="C1501" s="103" t="s">
        <v>1750</v>
      </c>
      <c r="D1501" s="104"/>
      <c r="E1501" s="104"/>
      <c r="F1501" s="11" t="s">
        <v>1824</v>
      </c>
      <c r="G1501" s="143">
        <v>8.1</v>
      </c>
      <c r="H1501" s="137"/>
      <c r="I1501" s="8">
        <v>8.1</v>
      </c>
      <c r="J1501" s="137"/>
      <c r="K1501" s="137"/>
      <c r="L1501" s="137"/>
      <c r="M1501" s="137"/>
      <c r="N1501" s="137"/>
      <c r="O1501" s="137"/>
      <c r="P1501" s="100">
        <v>8.1</v>
      </c>
      <c r="Q1501" s="101"/>
      <c r="R1501" s="101"/>
      <c r="S1501" s="101"/>
      <c r="T1501" s="101"/>
      <c r="U1501" s="101"/>
    </row>
    <row r="1502" spans="1:21" s="1" customFormat="1" ht="24.75" hidden="1" customHeight="1" x14ac:dyDescent="0.25">
      <c r="A1502" s="134" t="s">
        <v>317</v>
      </c>
      <c r="B1502" s="135"/>
      <c r="C1502" s="103" t="s">
        <v>1751</v>
      </c>
      <c r="D1502" s="104"/>
      <c r="E1502" s="104"/>
      <c r="F1502" s="11" t="s">
        <v>1824</v>
      </c>
      <c r="G1502" s="143">
        <v>8.66</v>
      </c>
      <c r="H1502" s="137"/>
      <c r="I1502" s="8">
        <v>8.66</v>
      </c>
      <c r="J1502" s="137"/>
      <c r="K1502" s="137"/>
      <c r="L1502" s="137"/>
      <c r="M1502" s="137"/>
      <c r="N1502" s="137"/>
      <c r="O1502" s="137"/>
      <c r="P1502" s="100">
        <v>8.66</v>
      </c>
      <c r="Q1502" s="101"/>
      <c r="R1502" s="101"/>
      <c r="S1502" s="101"/>
      <c r="T1502" s="101"/>
      <c r="U1502" s="101"/>
    </row>
    <row r="1503" spans="1:21" s="1" customFormat="1" ht="52.5" hidden="1" customHeight="1" x14ac:dyDescent="0.25">
      <c r="A1503" s="134" t="s">
        <v>29</v>
      </c>
      <c r="B1503" s="135"/>
      <c r="C1503" s="163" t="s">
        <v>1752</v>
      </c>
      <c r="D1503" s="164"/>
      <c r="E1503" s="164"/>
      <c r="F1503" s="9"/>
      <c r="G1503" s="137"/>
      <c r="H1503" s="137"/>
      <c r="I1503" s="10"/>
      <c r="J1503" s="137"/>
      <c r="K1503" s="137"/>
      <c r="L1503" s="137"/>
      <c r="M1503" s="137"/>
      <c r="N1503" s="137"/>
      <c r="O1503" s="137"/>
      <c r="P1503" s="101"/>
      <c r="Q1503" s="101"/>
      <c r="R1503" s="101"/>
      <c r="S1503" s="101"/>
      <c r="T1503" s="101"/>
      <c r="U1503" s="101"/>
    </row>
    <row r="1504" spans="1:21" s="1" customFormat="1" ht="21" hidden="1" customHeight="1" x14ac:dyDescent="0.25">
      <c r="A1504" s="134" t="s">
        <v>73</v>
      </c>
      <c r="B1504" s="135"/>
      <c r="C1504" s="103" t="s">
        <v>1750</v>
      </c>
      <c r="D1504" s="104"/>
      <c r="E1504" s="104"/>
      <c r="F1504" s="11" t="s">
        <v>1824</v>
      </c>
      <c r="G1504" s="143">
        <v>11.72</v>
      </c>
      <c r="H1504" s="137"/>
      <c r="I1504" s="8">
        <v>11.72</v>
      </c>
      <c r="J1504" s="137"/>
      <c r="K1504" s="137"/>
      <c r="L1504" s="137"/>
      <c r="M1504" s="137"/>
      <c r="N1504" s="137"/>
      <c r="O1504" s="137"/>
      <c r="P1504" s="100">
        <v>11.72</v>
      </c>
      <c r="Q1504" s="101"/>
      <c r="R1504" s="101"/>
      <c r="S1504" s="101"/>
      <c r="T1504" s="101"/>
      <c r="U1504" s="101"/>
    </row>
    <row r="1505" spans="1:21" s="1" customFormat="1" ht="24.75" hidden="1" customHeight="1" x14ac:dyDescent="0.25">
      <c r="A1505" s="134" t="s">
        <v>74</v>
      </c>
      <c r="B1505" s="135"/>
      <c r="C1505" s="103" t="s">
        <v>1751</v>
      </c>
      <c r="D1505" s="104"/>
      <c r="E1505" s="104"/>
      <c r="F1505" s="11" t="s">
        <v>1824</v>
      </c>
      <c r="G1505" s="143">
        <v>13.77</v>
      </c>
      <c r="H1505" s="137"/>
      <c r="I1505" s="8">
        <v>13.77</v>
      </c>
      <c r="J1505" s="137"/>
      <c r="K1505" s="137"/>
      <c r="L1505" s="137"/>
      <c r="M1505" s="137"/>
      <c r="N1505" s="137"/>
      <c r="O1505" s="137"/>
      <c r="P1505" s="100">
        <v>13.77</v>
      </c>
      <c r="Q1505" s="101"/>
      <c r="R1505" s="101"/>
      <c r="S1505" s="101"/>
      <c r="T1505" s="101"/>
      <c r="U1505" s="101"/>
    </row>
    <row r="1506" spans="1:21" s="1" customFormat="1" ht="12" hidden="1" customHeight="1" x14ac:dyDescent="0.25">
      <c r="A1506" s="186" t="s">
        <v>814</v>
      </c>
      <c r="B1506" s="187"/>
      <c r="C1506" s="187"/>
      <c r="D1506" s="187"/>
      <c r="E1506" s="187"/>
      <c r="F1506" s="187"/>
      <c r="G1506" s="187"/>
      <c r="H1506" s="187"/>
      <c r="I1506" s="187"/>
      <c r="J1506" s="187"/>
      <c r="K1506" s="187"/>
      <c r="L1506" s="187"/>
      <c r="M1506" s="187"/>
      <c r="N1506" s="187"/>
      <c r="O1506" s="187"/>
      <c r="P1506" s="187"/>
      <c r="Q1506" s="187"/>
      <c r="R1506" s="187"/>
      <c r="S1506" s="187"/>
      <c r="T1506" s="187"/>
      <c r="U1506" s="187"/>
    </row>
    <row r="1507" spans="1:21" s="1" customFormat="1" ht="27" hidden="1" customHeight="1" x14ac:dyDescent="0.25">
      <c r="A1507" s="165">
        <v>1</v>
      </c>
      <c r="B1507" s="166"/>
      <c r="C1507" s="129" t="s">
        <v>1753</v>
      </c>
      <c r="D1507" s="130"/>
      <c r="E1507" s="130"/>
      <c r="F1507" s="4"/>
      <c r="G1507" s="136"/>
      <c r="H1507" s="136"/>
      <c r="I1507" s="5"/>
      <c r="J1507" s="136"/>
      <c r="K1507" s="136"/>
      <c r="L1507" s="136"/>
      <c r="M1507" s="136"/>
      <c r="N1507" s="136"/>
      <c r="O1507" s="136"/>
      <c r="P1507" s="126"/>
      <c r="Q1507" s="126"/>
      <c r="R1507" s="126"/>
      <c r="S1507" s="126"/>
      <c r="T1507" s="126"/>
      <c r="U1507" s="126"/>
    </row>
    <row r="1508" spans="1:21" s="1" customFormat="1" ht="21" hidden="1" customHeight="1" x14ac:dyDescent="0.25">
      <c r="A1508" s="134" t="s">
        <v>53</v>
      </c>
      <c r="B1508" s="135"/>
      <c r="C1508" s="163" t="s">
        <v>1754</v>
      </c>
      <c r="D1508" s="164"/>
      <c r="E1508" s="164"/>
      <c r="F1508" s="9"/>
      <c r="G1508" s="137"/>
      <c r="H1508" s="137"/>
      <c r="I1508" s="10"/>
      <c r="J1508" s="137"/>
      <c r="K1508" s="137"/>
      <c r="L1508" s="137"/>
      <c r="M1508" s="137"/>
      <c r="N1508" s="137"/>
      <c r="O1508" s="137"/>
      <c r="P1508" s="101"/>
      <c r="Q1508" s="101"/>
      <c r="R1508" s="101"/>
      <c r="S1508" s="101"/>
      <c r="T1508" s="101"/>
      <c r="U1508" s="101"/>
    </row>
    <row r="1509" spans="1:21" s="1" customFormat="1" ht="41.25" hidden="1" customHeight="1" x14ac:dyDescent="0.25">
      <c r="A1509" s="134" t="s">
        <v>136</v>
      </c>
      <c r="B1509" s="135"/>
      <c r="C1509" s="103" t="s">
        <v>1755</v>
      </c>
      <c r="D1509" s="104"/>
      <c r="E1509" s="104"/>
      <c r="F1509" s="11" t="s">
        <v>1813</v>
      </c>
      <c r="G1509" s="143">
        <v>13.22</v>
      </c>
      <c r="H1509" s="137"/>
      <c r="I1509" s="8">
        <v>13.22</v>
      </c>
      <c r="J1509" s="143">
        <v>6.39</v>
      </c>
      <c r="K1509" s="137"/>
      <c r="L1509" s="137"/>
      <c r="M1509" s="137"/>
      <c r="N1509" s="137"/>
      <c r="O1509" s="137"/>
      <c r="P1509" s="100">
        <v>19.61</v>
      </c>
      <c r="Q1509" s="101"/>
      <c r="R1509" s="101"/>
      <c r="S1509" s="101"/>
      <c r="T1509" s="101"/>
      <c r="U1509" s="101"/>
    </row>
    <row r="1510" spans="1:21" s="1" customFormat="1" ht="26.25" hidden="1" customHeight="1" x14ac:dyDescent="0.25">
      <c r="A1510" s="134" t="s">
        <v>144</v>
      </c>
      <c r="B1510" s="135"/>
      <c r="C1510" s="103" t="s">
        <v>1756</v>
      </c>
      <c r="D1510" s="104"/>
      <c r="E1510" s="104"/>
      <c r="F1510" s="11" t="s">
        <v>1813</v>
      </c>
      <c r="G1510" s="143">
        <v>7.97</v>
      </c>
      <c r="H1510" s="137"/>
      <c r="I1510" s="8">
        <v>7.97</v>
      </c>
      <c r="J1510" s="143">
        <v>6.39</v>
      </c>
      <c r="K1510" s="137"/>
      <c r="L1510" s="137"/>
      <c r="M1510" s="137"/>
      <c r="N1510" s="137"/>
      <c r="O1510" s="137"/>
      <c r="P1510" s="100">
        <v>14.36</v>
      </c>
      <c r="Q1510" s="101"/>
      <c r="R1510" s="101"/>
      <c r="S1510" s="101"/>
      <c r="T1510" s="101"/>
      <c r="U1510" s="101"/>
    </row>
    <row r="1511" spans="1:21" s="1" customFormat="1" ht="21" hidden="1" customHeight="1" x14ac:dyDescent="0.25">
      <c r="A1511" s="134" t="s">
        <v>54</v>
      </c>
      <c r="B1511" s="135"/>
      <c r="C1511" s="163" t="s">
        <v>1757</v>
      </c>
      <c r="D1511" s="164"/>
      <c r="E1511" s="164"/>
      <c r="F1511" s="9"/>
      <c r="G1511" s="137"/>
      <c r="H1511" s="137"/>
      <c r="I1511" s="10"/>
      <c r="J1511" s="137"/>
      <c r="K1511" s="137"/>
      <c r="L1511" s="137"/>
      <c r="M1511" s="137"/>
      <c r="N1511" s="137"/>
      <c r="O1511" s="137"/>
      <c r="P1511" s="101"/>
      <c r="Q1511" s="101"/>
      <c r="R1511" s="101"/>
      <c r="S1511" s="101"/>
      <c r="T1511" s="101"/>
      <c r="U1511" s="101"/>
    </row>
    <row r="1512" spans="1:21" s="1" customFormat="1" ht="39" hidden="1" customHeight="1" x14ac:dyDescent="0.25">
      <c r="A1512" s="134" t="s">
        <v>153</v>
      </c>
      <c r="B1512" s="135"/>
      <c r="C1512" s="103" t="s">
        <v>1758</v>
      </c>
      <c r="D1512" s="104"/>
      <c r="E1512" s="104"/>
      <c r="F1512" s="11" t="s">
        <v>1813</v>
      </c>
      <c r="G1512" s="143">
        <v>19.190000000000001</v>
      </c>
      <c r="H1512" s="137"/>
      <c r="I1512" s="8">
        <v>19.190000000000001</v>
      </c>
      <c r="J1512" s="143">
        <v>6.39</v>
      </c>
      <c r="K1512" s="137"/>
      <c r="L1512" s="137"/>
      <c r="M1512" s="137"/>
      <c r="N1512" s="137"/>
      <c r="O1512" s="137"/>
      <c r="P1512" s="100">
        <v>25.58</v>
      </c>
      <c r="Q1512" s="101"/>
      <c r="R1512" s="101"/>
      <c r="S1512" s="101"/>
      <c r="T1512" s="101"/>
      <c r="U1512" s="101"/>
    </row>
    <row r="1513" spans="1:21" s="1" customFormat="1" ht="24.75" hidden="1" customHeight="1" x14ac:dyDescent="0.25">
      <c r="A1513" s="134" t="s">
        <v>432</v>
      </c>
      <c r="B1513" s="135"/>
      <c r="C1513" s="103" t="s">
        <v>1759</v>
      </c>
      <c r="D1513" s="104"/>
      <c r="E1513" s="104"/>
      <c r="F1513" s="11" t="s">
        <v>1813</v>
      </c>
      <c r="G1513" s="143">
        <v>11.39</v>
      </c>
      <c r="H1513" s="137"/>
      <c r="I1513" s="8">
        <v>11.39</v>
      </c>
      <c r="J1513" s="143">
        <v>6.39</v>
      </c>
      <c r="K1513" s="137"/>
      <c r="L1513" s="137"/>
      <c r="M1513" s="137"/>
      <c r="N1513" s="137"/>
      <c r="O1513" s="137"/>
      <c r="P1513" s="100">
        <v>17.78</v>
      </c>
      <c r="Q1513" s="101"/>
      <c r="R1513" s="101"/>
      <c r="S1513" s="101"/>
      <c r="T1513" s="101"/>
      <c r="U1513" s="101"/>
    </row>
    <row r="1514" spans="1:21" s="1" customFormat="1" ht="21" hidden="1" customHeight="1" x14ac:dyDescent="0.25">
      <c r="A1514" s="134" t="s">
        <v>55</v>
      </c>
      <c r="B1514" s="135"/>
      <c r="C1514" s="163" t="s">
        <v>1760</v>
      </c>
      <c r="D1514" s="164"/>
      <c r="E1514" s="164"/>
      <c r="F1514" s="9"/>
      <c r="G1514" s="137"/>
      <c r="H1514" s="137"/>
      <c r="I1514" s="10"/>
      <c r="J1514" s="137"/>
      <c r="K1514" s="137"/>
      <c r="L1514" s="137"/>
      <c r="M1514" s="137"/>
      <c r="N1514" s="137"/>
      <c r="O1514" s="137"/>
      <c r="P1514" s="101"/>
      <c r="Q1514" s="101"/>
      <c r="R1514" s="101"/>
      <c r="S1514" s="101"/>
      <c r="T1514" s="101"/>
      <c r="U1514" s="101"/>
    </row>
    <row r="1515" spans="1:21" s="1" customFormat="1" ht="49.5" hidden="1" customHeight="1" x14ac:dyDescent="0.25">
      <c r="A1515" s="134" t="s">
        <v>157</v>
      </c>
      <c r="B1515" s="135"/>
      <c r="C1515" s="103" t="s">
        <v>1761</v>
      </c>
      <c r="D1515" s="104"/>
      <c r="E1515" s="104"/>
      <c r="F1515" s="11" t="s">
        <v>1813</v>
      </c>
      <c r="G1515" s="143">
        <v>25.16</v>
      </c>
      <c r="H1515" s="137"/>
      <c r="I1515" s="8">
        <v>25.16</v>
      </c>
      <c r="J1515" s="143">
        <v>6.39</v>
      </c>
      <c r="K1515" s="137"/>
      <c r="L1515" s="137"/>
      <c r="M1515" s="137"/>
      <c r="N1515" s="137"/>
      <c r="O1515" s="137"/>
      <c r="P1515" s="100">
        <v>31.55</v>
      </c>
      <c r="Q1515" s="101"/>
      <c r="R1515" s="101"/>
      <c r="S1515" s="101"/>
      <c r="T1515" s="101"/>
      <c r="U1515" s="101"/>
    </row>
    <row r="1516" spans="1:21" s="1" customFormat="1" ht="39" hidden="1" customHeight="1" x14ac:dyDescent="0.25">
      <c r="A1516" s="134" t="s">
        <v>160</v>
      </c>
      <c r="B1516" s="135"/>
      <c r="C1516" s="103" t="s">
        <v>1762</v>
      </c>
      <c r="D1516" s="104"/>
      <c r="E1516" s="104"/>
      <c r="F1516" s="11" t="s">
        <v>1813</v>
      </c>
      <c r="G1516" s="143">
        <v>14.8</v>
      </c>
      <c r="H1516" s="137"/>
      <c r="I1516" s="8">
        <v>14.8</v>
      </c>
      <c r="J1516" s="143">
        <v>6.39</v>
      </c>
      <c r="K1516" s="137"/>
      <c r="L1516" s="137"/>
      <c r="M1516" s="137"/>
      <c r="N1516" s="137"/>
      <c r="O1516" s="137"/>
      <c r="P1516" s="100">
        <v>21.19</v>
      </c>
      <c r="Q1516" s="101"/>
      <c r="R1516" s="101"/>
      <c r="S1516" s="101"/>
      <c r="T1516" s="101"/>
      <c r="U1516" s="101"/>
    </row>
    <row r="1517" spans="1:21" s="1" customFormat="1" ht="21" hidden="1" customHeight="1" x14ac:dyDescent="0.25">
      <c r="A1517" s="134" t="s">
        <v>56</v>
      </c>
      <c r="B1517" s="135"/>
      <c r="C1517" s="163" t="s">
        <v>1763</v>
      </c>
      <c r="D1517" s="164"/>
      <c r="E1517" s="164"/>
      <c r="F1517" s="9"/>
      <c r="G1517" s="137"/>
      <c r="H1517" s="137"/>
      <c r="I1517" s="10"/>
      <c r="J1517" s="137"/>
      <c r="K1517" s="137"/>
      <c r="L1517" s="137"/>
      <c r="M1517" s="137"/>
      <c r="N1517" s="137"/>
      <c r="O1517" s="137"/>
      <c r="P1517" s="101"/>
      <c r="Q1517" s="101"/>
      <c r="R1517" s="101"/>
      <c r="S1517" s="101"/>
      <c r="T1517" s="101"/>
      <c r="U1517" s="101"/>
    </row>
    <row r="1518" spans="1:21" s="1" customFormat="1" ht="25.5" hidden="1" customHeight="1" x14ac:dyDescent="0.25">
      <c r="A1518" s="134" t="s">
        <v>178</v>
      </c>
      <c r="B1518" s="135"/>
      <c r="C1518" s="103" t="s">
        <v>1764</v>
      </c>
      <c r="D1518" s="104"/>
      <c r="E1518" s="104"/>
      <c r="F1518" s="11" t="s">
        <v>1813</v>
      </c>
      <c r="G1518" s="143">
        <v>14.04</v>
      </c>
      <c r="H1518" s="137"/>
      <c r="I1518" s="8">
        <v>14.04</v>
      </c>
      <c r="J1518" s="143">
        <v>6.16</v>
      </c>
      <c r="K1518" s="137"/>
      <c r="L1518" s="137"/>
      <c r="M1518" s="137"/>
      <c r="N1518" s="137"/>
      <c r="O1518" s="137"/>
      <c r="P1518" s="100">
        <v>20.2</v>
      </c>
      <c r="Q1518" s="101"/>
      <c r="R1518" s="101"/>
      <c r="S1518" s="101"/>
      <c r="T1518" s="101"/>
      <c r="U1518" s="101"/>
    </row>
    <row r="1519" spans="1:21" s="1" customFormat="1" ht="21" hidden="1" customHeight="1" x14ac:dyDescent="0.25">
      <c r="A1519" s="134" t="s">
        <v>57</v>
      </c>
      <c r="B1519" s="135"/>
      <c r="C1519" s="163" t="s">
        <v>1765</v>
      </c>
      <c r="D1519" s="164"/>
      <c r="E1519" s="164"/>
      <c r="F1519" s="9"/>
      <c r="G1519" s="137"/>
      <c r="H1519" s="137"/>
      <c r="I1519" s="10"/>
      <c r="J1519" s="137"/>
      <c r="K1519" s="137"/>
      <c r="L1519" s="137"/>
      <c r="M1519" s="137"/>
      <c r="N1519" s="137"/>
      <c r="O1519" s="137"/>
      <c r="P1519" s="101"/>
      <c r="Q1519" s="101"/>
      <c r="R1519" s="101"/>
      <c r="S1519" s="101"/>
      <c r="T1519" s="101"/>
      <c r="U1519" s="101"/>
    </row>
    <row r="1520" spans="1:21" s="1" customFormat="1" ht="39" hidden="1" customHeight="1" x14ac:dyDescent="0.25">
      <c r="A1520" s="134" t="s">
        <v>181</v>
      </c>
      <c r="B1520" s="135"/>
      <c r="C1520" s="103" t="s">
        <v>1766</v>
      </c>
      <c r="D1520" s="104"/>
      <c r="E1520" s="104"/>
      <c r="F1520" s="11" t="s">
        <v>1813</v>
      </c>
      <c r="G1520" s="143">
        <v>13.22</v>
      </c>
      <c r="H1520" s="137"/>
      <c r="I1520" s="8">
        <v>13.22</v>
      </c>
      <c r="J1520" s="143">
        <v>5.73</v>
      </c>
      <c r="K1520" s="137"/>
      <c r="L1520" s="137"/>
      <c r="M1520" s="137"/>
      <c r="N1520" s="137"/>
      <c r="O1520" s="137"/>
      <c r="P1520" s="100">
        <v>18.95</v>
      </c>
      <c r="Q1520" s="101"/>
      <c r="R1520" s="101"/>
      <c r="S1520" s="101"/>
      <c r="T1520" s="101"/>
      <c r="U1520" s="101"/>
    </row>
    <row r="1521" spans="1:21" s="1" customFormat="1" ht="26.25" hidden="1" customHeight="1" x14ac:dyDescent="0.25">
      <c r="A1521" s="134" t="s">
        <v>439</v>
      </c>
      <c r="B1521" s="135"/>
      <c r="C1521" s="103" t="s">
        <v>1767</v>
      </c>
      <c r="D1521" s="104"/>
      <c r="E1521" s="104"/>
      <c r="F1521" s="11" t="s">
        <v>1813</v>
      </c>
      <c r="G1521" s="143">
        <v>7.97</v>
      </c>
      <c r="H1521" s="137"/>
      <c r="I1521" s="8">
        <v>7.97</v>
      </c>
      <c r="J1521" s="143">
        <v>5.73</v>
      </c>
      <c r="K1521" s="137"/>
      <c r="L1521" s="137"/>
      <c r="M1521" s="137"/>
      <c r="N1521" s="137"/>
      <c r="O1521" s="137"/>
      <c r="P1521" s="100">
        <v>13.7</v>
      </c>
      <c r="Q1521" s="101"/>
      <c r="R1521" s="101"/>
      <c r="S1521" s="101"/>
      <c r="T1521" s="101"/>
      <c r="U1521" s="101"/>
    </row>
    <row r="1522" spans="1:21" s="1" customFormat="1" ht="21" hidden="1" customHeight="1" x14ac:dyDescent="0.25">
      <c r="A1522" s="134" t="s">
        <v>58</v>
      </c>
      <c r="B1522" s="135"/>
      <c r="C1522" s="163" t="s">
        <v>1768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38.25" hidden="1" customHeight="1" x14ac:dyDescent="0.25">
      <c r="A1523" s="134" t="s">
        <v>122</v>
      </c>
      <c r="B1523" s="135"/>
      <c r="C1523" s="103" t="s">
        <v>1769</v>
      </c>
      <c r="D1523" s="104"/>
      <c r="E1523" s="104"/>
      <c r="F1523" s="11" t="s">
        <v>1813</v>
      </c>
      <c r="G1523" s="143">
        <v>25.16</v>
      </c>
      <c r="H1523" s="137"/>
      <c r="I1523" s="8">
        <v>25.16</v>
      </c>
      <c r="J1523" s="143">
        <v>6.02</v>
      </c>
      <c r="K1523" s="137"/>
      <c r="L1523" s="137"/>
      <c r="M1523" s="137"/>
      <c r="N1523" s="137"/>
      <c r="O1523" s="137"/>
      <c r="P1523" s="100">
        <v>31.18</v>
      </c>
      <c r="Q1523" s="101"/>
      <c r="R1523" s="101"/>
      <c r="S1523" s="101"/>
      <c r="T1523" s="101"/>
      <c r="U1523" s="101"/>
    </row>
    <row r="1524" spans="1:21" s="1" customFormat="1" ht="27.75" hidden="1" customHeight="1" x14ac:dyDescent="0.25">
      <c r="A1524" s="134" t="s">
        <v>123</v>
      </c>
      <c r="B1524" s="135"/>
      <c r="C1524" s="103" t="s">
        <v>1770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6.02</v>
      </c>
      <c r="K1524" s="137"/>
      <c r="L1524" s="137"/>
      <c r="M1524" s="137"/>
      <c r="N1524" s="137"/>
      <c r="O1524" s="137"/>
      <c r="P1524" s="100">
        <v>20.82</v>
      </c>
      <c r="Q1524" s="101"/>
      <c r="R1524" s="101"/>
      <c r="S1524" s="101"/>
      <c r="T1524" s="101"/>
      <c r="U1524" s="101"/>
    </row>
    <row r="1525" spans="1:21" s="1" customFormat="1" ht="21" hidden="1" customHeight="1" x14ac:dyDescent="0.25">
      <c r="A1525" s="134" t="s">
        <v>59</v>
      </c>
      <c r="B1525" s="135"/>
      <c r="C1525" s="163" t="s">
        <v>1771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s="1" customFormat="1" ht="42" hidden="1" customHeight="1" x14ac:dyDescent="0.25">
      <c r="A1526" s="134" t="s">
        <v>127</v>
      </c>
      <c r="B1526" s="135"/>
      <c r="C1526" s="103" t="s">
        <v>1772</v>
      </c>
      <c r="D1526" s="104"/>
      <c r="E1526" s="104"/>
      <c r="F1526" s="11" t="s">
        <v>1813</v>
      </c>
      <c r="G1526" s="143">
        <v>41.44</v>
      </c>
      <c r="H1526" s="137"/>
      <c r="I1526" s="8">
        <v>41.44</v>
      </c>
      <c r="J1526" s="143">
        <v>6.02</v>
      </c>
      <c r="K1526" s="137"/>
      <c r="L1526" s="137"/>
      <c r="M1526" s="137"/>
      <c r="N1526" s="137"/>
      <c r="O1526" s="137"/>
      <c r="P1526" s="100">
        <v>47.46</v>
      </c>
      <c r="Q1526" s="101"/>
      <c r="R1526" s="101"/>
      <c r="S1526" s="101"/>
      <c r="T1526" s="101"/>
      <c r="U1526" s="101"/>
    </row>
    <row r="1527" spans="1:21" s="1" customFormat="1" ht="27" hidden="1" customHeight="1" x14ac:dyDescent="0.25">
      <c r="A1527" s="134" t="s">
        <v>128</v>
      </c>
      <c r="B1527" s="135"/>
      <c r="C1527" s="103" t="s">
        <v>1773</v>
      </c>
      <c r="D1527" s="104"/>
      <c r="E1527" s="104"/>
      <c r="F1527" s="11" t="s">
        <v>1813</v>
      </c>
      <c r="G1527" s="143">
        <v>23.91</v>
      </c>
      <c r="H1527" s="137"/>
      <c r="I1527" s="8">
        <v>23.91</v>
      </c>
      <c r="J1527" s="143">
        <v>6.02</v>
      </c>
      <c r="K1527" s="137"/>
      <c r="L1527" s="137"/>
      <c r="M1527" s="137"/>
      <c r="N1527" s="137"/>
      <c r="O1527" s="137"/>
      <c r="P1527" s="100">
        <v>29.93</v>
      </c>
      <c r="Q1527" s="101"/>
      <c r="R1527" s="101"/>
      <c r="S1527" s="101"/>
      <c r="T1527" s="101"/>
      <c r="U1527" s="101"/>
    </row>
    <row r="1528" spans="1:21" s="1" customFormat="1" ht="35.25" hidden="1" customHeight="1" x14ac:dyDescent="0.25">
      <c r="A1528" s="165">
        <v>2</v>
      </c>
      <c r="B1528" s="166"/>
      <c r="C1528" s="129" t="s">
        <v>1774</v>
      </c>
      <c r="D1528" s="130"/>
      <c r="E1528" s="130"/>
      <c r="F1528" s="4"/>
      <c r="G1528" s="136"/>
      <c r="H1528" s="136"/>
      <c r="I1528" s="5"/>
      <c r="J1528" s="136"/>
      <c r="K1528" s="136"/>
      <c r="L1528" s="136"/>
      <c r="M1528" s="136"/>
      <c r="N1528" s="136"/>
      <c r="O1528" s="136"/>
      <c r="P1528" s="126"/>
      <c r="Q1528" s="126"/>
      <c r="R1528" s="126"/>
      <c r="S1528" s="126"/>
      <c r="T1528" s="126"/>
      <c r="U1528" s="126"/>
    </row>
    <row r="1529" spans="1:21" s="1" customFormat="1" ht="21" hidden="1" customHeight="1" x14ac:dyDescent="0.25">
      <c r="A1529" s="134" t="s">
        <v>61</v>
      </c>
      <c r="B1529" s="135"/>
      <c r="C1529" s="163" t="s">
        <v>1775</v>
      </c>
      <c r="D1529" s="164"/>
      <c r="E1529" s="164"/>
      <c r="F1529" s="9"/>
      <c r="G1529" s="137"/>
      <c r="H1529" s="137"/>
      <c r="I1529" s="10"/>
      <c r="J1529" s="137"/>
      <c r="K1529" s="137"/>
      <c r="L1529" s="137"/>
      <c r="M1529" s="137"/>
      <c r="N1529" s="137"/>
      <c r="O1529" s="137"/>
      <c r="P1529" s="101"/>
      <c r="Q1529" s="101"/>
      <c r="R1529" s="101"/>
      <c r="S1529" s="101"/>
      <c r="T1529" s="101"/>
      <c r="U1529" s="101"/>
    </row>
    <row r="1530" spans="1:21" s="1" customFormat="1" ht="37.5" hidden="1" customHeight="1" x14ac:dyDescent="0.25">
      <c r="A1530" s="134" t="s">
        <v>190</v>
      </c>
      <c r="B1530" s="135"/>
      <c r="C1530" s="103" t="s">
        <v>1776</v>
      </c>
      <c r="D1530" s="104"/>
      <c r="E1530" s="104"/>
      <c r="F1530" s="11" t="s">
        <v>1813</v>
      </c>
      <c r="G1530" s="143">
        <v>25.38</v>
      </c>
      <c r="H1530" s="137"/>
      <c r="I1530" s="8">
        <v>25.38</v>
      </c>
      <c r="J1530" s="143">
        <v>6.39</v>
      </c>
      <c r="K1530" s="137"/>
      <c r="L1530" s="137"/>
      <c r="M1530" s="137"/>
      <c r="N1530" s="137"/>
      <c r="O1530" s="137"/>
      <c r="P1530" s="100">
        <v>31.77</v>
      </c>
      <c r="Q1530" s="101"/>
      <c r="R1530" s="101"/>
      <c r="S1530" s="101"/>
      <c r="T1530" s="101"/>
      <c r="U1530" s="101"/>
    </row>
    <row r="1531" spans="1:21" s="1" customFormat="1" ht="28.5" hidden="1" customHeight="1" x14ac:dyDescent="0.25">
      <c r="A1531" s="134" t="s">
        <v>191</v>
      </c>
      <c r="B1531" s="135"/>
      <c r="C1531" s="103" t="s">
        <v>1777</v>
      </c>
      <c r="D1531" s="104"/>
      <c r="E1531" s="104"/>
      <c r="F1531" s="11" t="s">
        <v>1813</v>
      </c>
      <c r="G1531" s="143">
        <v>14.8</v>
      </c>
      <c r="H1531" s="137"/>
      <c r="I1531" s="8">
        <v>14.8</v>
      </c>
      <c r="J1531" s="143">
        <v>6.39</v>
      </c>
      <c r="K1531" s="137"/>
      <c r="L1531" s="137"/>
      <c r="M1531" s="137"/>
      <c r="N1531" s="137"/>
      <c r="O1531" s="137"/>
      <c r="P1531" s="100">
        <v>21.19</v>
      </c>
      <c r="Q1531" s="101"/>
      <c r="R1531" s="101"/>
      <c r="S1531" s="101"/>
      <c r="T1531" s="101"/>
      <c r="U1531" s="101"/>
    </row>
    <row r="1532" spans="1:21" s="1" customFormat="1" ht="21" hidden="1" customHeight="1" x14ac:dyDescent="0.25">
      <c r="A1532" s="134" t="s">
        <v>62</v>
      </c>
      <c r="B1532" s="135"/>
      <c r="C1532" s="163" t="s">
        <v>1778</v>
      </c>
      <c r="D1532" s="164"/>
      <c r="E1532" s="164"/>
      <c r="F1532" s="9"/>
      <c r="G1532" s="137"/>
      <c r="H1532" s="137"/>
      <c r="I1532" s="10"/>
      <c r="J1532" s="137"/>
      <c r="K1532" s="137"/>
      <c r="L1532" s="137"/>
      <c r="M1532" s="137"/>
      <c r="N1532" s="137"/>
      <c r="O1532" s="137"/>
      <c r="P1532" s="101"/>
      <c r="Q1532" s="101"/>
      <c r="R1532" s="101"/>
      <c r="S1532" s="101"/>
      <c r="T1532" s="101"/>
      <c r="U1532" s="101"/>
    </row>
    <row r="1533" spans="1:21" s="1" customFormat="1" ht="43.5" hidden="1" customHeight="1" x14ac:dyDescent="0.25">
      <c r="A1533" s="134" t="s">
        <v>196</v>
      </c>
      <c r="B1533" s="135"/>
      <c r="C1533" s="103" t="s">
        <v>1779</v>
      </c>
      <c r="D1533" s="104"/>
      <c r="E1533" s="104"/>
      <c r="F1533" s="11" t="s">
        <v>1813</v>
      </c>
      <c r="G1533" s="143">
        <v>25.38</v>
      </c>
      <c r="H1533" s="137"/>
      <c r="I1533" s="8">
        <v>25.38</v>
      </c>
      <c r="J1533" s="143">
        <v>6.39</v>
      </c>
      <c r="K1533" s="137"/>
      <c r="L1533" s="137"/>
      <c r="M1533" s="137"/>
      <c r="N1533" s="137"/>
      <c r="O1533" s="137"/>
      <c r="P1533" s="100">
        <v>31.77</v>
      </c>
      <c r="Q1533" s="101"/>
      <c r="R1533" s="101"/>
      <c r="S1533" s="101"/>
      <c r="T1533" s="101"/>
      <c r="U1533" s="101"/>
    </row>
    <row r="1534" spans="1:21" s="1" customFormat="1" ht="27" hidden="1" customHeight="1" x14ac:dyDescent="0.25">
      <c r="A1534" s="134" t="s">
        <v>197</v>
      </c>
      <c r="B1534" s="135"/>
      <c r="C1534" s="103" t="s">
        <v>1780</v>
      </c>
      <c r="D1534" s="104"/>
      <c r="E1534" s="104"/>
      <c r="F1534" s="11" t="s">
        <v>1813</v>
      </c>
      <c r="G1534" s="143">
        <v>14.8</v>
      </c>
      <c r="H1534" s="137"/>
      <c r="I1534" s="8">
        <v>14.8</v>
      </c>
      <c r="J1534" s="143">
        <v>6.39</v>
      </c>
      <c r="K1534" s="137"/>
      <c r="L1534" s="137"/>
      <c r="M1534" s="137"/>
      <c r="N1534" s="137"/>
      <c r="O1534" s="137"/>
      <c r="P1534" s="100">
        <v>21.19</v>
      </c>
      <c r="Q1534" s="101"/>
      <c r="R1534" s="101"/>
      <c r="S1534" s="101"/>
      <c r="T1534" s="101"/>
      <c r="U1534" s="101"/>
    </row>
    <row r="1535" spans="1:21" s="1" customFormat="1" ht="21" hidden="1" customHeight="1" x14ac:dyDescent="0.25">
      <c r="A1535" s="134" t="s">
        <v>63</v>
      </c>
      <c r="B1535" s="135"/>
      <c r="C1535" s="163" t="s">
        <v>1781</v>
      </c>
      <c r="D1535" s="164"/>
      <c r="E1535" s="164"/>
      <c r="F1535" s="9"/>
      <c r="G1535" s="137"/>
      <c r="H1535" s="137"/>
      <c r="I1535" s="10"/>
      <c r="J1535" s="137"/>
      <c r="K1535" s="137"/>
      <c r="L1535" s="137"/>
      <c r="M1535" s="137"/>
      <c r="N1535" s="137"/>
      <c r="O1535" s="137"/>
      <c r="P1535" s="101"/>
      <c r="Q1535" s="101"/>
      <c r="R1535" s="101"/>
      <c r="S1535" s="101"/>
      <c r="T1535" s="101"/>
      <c r="U1535" s="101"/>
    </row>
    <row r="1536" spans="1:21" s="1" customFormat="1" ht="49.5" hidden="1" customHeight="1" x14ac:dyDescent="0.25">
      <c r="A1536" s="134" t="s">
        <v>204</v>
      </c>
      <c r="B1536" s="135"/>
      <c r="C1536" s="103" t="s">
        <v>1782</v>
      </c>
      <c r="D1536" s="104"/>
      <c r="E1536" s="104"/>
      <c r="F1536" s="11" t="s">
        <v>1813</v>
      </c>
      <c r="G1536" s="143">
        <v>31.4</v>
      </c>
      <c r="H1536" s="137"/>
      <c r="I1536" s="8">
        <v>31.4</v>
      </c>
      <c r="J1536" s="143">
        <v>6.39</v>
      </c>
      <c r="K1536" s="137"/>
      <c r="L1536" s="137"/>
      <c r="M1536" s="137"/>
      <c r="N1536" s="137"/>
      <c r="O1536" s="137"/>
      <c r="P1536" s="100">
        <v>37.79</v>
      </c>
      <c r="Q1536" s="101"/>
      <c r="R1536" s="101"/>
      <c r="S1536" s="101"/>
      <c r="T1536" s="101"/>
      <c r="U1536" s="101"/>
    </row>
    <row r="1537" spans="1:21" s="1" customFormat="1" ht="41.25" hidden="1" customHeight="1" x14ac:dyDescent="0.25">
      <c r="A1537" s="134" t="s">
        <v>205</v>
      </c>
      <c r="B1537" s="135"/>
      <c r="C1537" s="103" t="s">
        <v>1783</v>
      </c>
      <c r="D1537" s="104"/>
      <c r="E1537" s="104"/>
      <c r="F1537" s="11" t="s">
        <v>1813</v>
      </c>
      <c r="G1537" s="143">
        <v>18.22</v>
      </c>
      <c r="H1537" s="137"/>
      <c r="I1537" s="8">
        <v>18.22</v>
      </c>
      <c r="J1537" s="143">
        <v>6.39</v>
      </c>
      <c r="K1537" s="137"/>
      <c r="L1537" s="137"/>
      <c r="M1537" s="137"/>
      <c r="N1537" s="137"/>
      <c r="O1537" s="137"/>
      <c r="P1537" s="100">
        <v>24.61</v>
      </c>
      <c r="Q1537" s="101"/>
      <c r="R1537" s="101"/>
      <c r="S1537" s="101"/>
      <c r="T1537" s="101"/>
      <c r="U1537" s="101"/>
    </row>
    <row r="1538" spans="1:21" s="1" customFormat="1" ht="27" hidden="1" customHeight="1" x14ac:dyDescent="0.25">
      <c r="A1538" s="134" t="s">
        <v>64</v>
      </c>
      <c r="B1538" s="135"/>
      <c r="C1538" s="163" t="s">
        <v>1784</v>
      </c>
      <c r="D1538" s="164"/>
      <c r="E1538" s="164"/>
      <c r="F1538" s="9"/>
      <c r="G1538" s="137"/>
      <c r="H1538" s="137"/>
      <c r="I1538" s="10"/>
      <c r="J1538" s="137"/>
      <c r="K1538" s="137"/>
      <c r="L1538" s="137"/>
      <c r="M1538" s="137"/>
      <c r="N1538" s="137"/>
      <c r="O1538" s="137"/>
      <c r="P1538" s="101"/>
      <c r="Q1538" s="101"/>
      <c r="R1538" s="101"/>
      <c r="S1538" s="101"/>
      <c r="T1538" s="101"/>
      <c r="U1538" s="101"/>
    </row>
    <row r="1539" spans="1:21" s="1" customFormat="1" ht="64.5" hidden="1" customHeight="1" x14ac:dyDescent="0.25">
      <c r="A1539" s="134" t="s">
        <v>206</v>
      </c>
      <c r="B1539" s="135"/>
      <c r="C1539" s="103" t="s">
        <v>1785</v>
      </c>
      <c r="D1539" s="104"/>
      <c r="E1539" s="104"/>
      <c r="F1539" s="11" t="s">
        <v>1813</v>
      </c>
      <c r="G1539" s="143">
        <v>37.42</v>
      </c>
      <c r="H1539" s="137"/>
      <c r="I1539" s="8">
        <v>37.42</v>
      </c>
      <c r="J1539" s="143">
        <v>6.39</v>
      </c>
      <c r="K1539" s="137"/>
      <c r="L1539" s="137"/>
      <c r="M1539" s="137"/>
      <c r="N1539" s="137"/>
      <c r="O1539" s="137"/>
      <c r="P1539" s="100">
        <v>43.81</v>
      </c>
      <c r="Q1539" s="101"/>
      <c r="R1539" s="101"/>
      <c r="S1539" s="101"/>
      <c r="T1539" s="101"/>
      <c r="U1539" s="101"/>
    </row>
    <row r="1540" spans="1:21" s="1" customFormat="1" ht="37.5" hidden="1" customHeight="1" x14ac:dyDescent="0.25">
      <c r="A1540" s="134" t="s">
        <v>207</v>
      </c>
      <c r="B1540" s="135"/>
      <c r="C1540" s="103" t="s">
        <v>1786</v>
      </c>
      <c r="D1540" s="104"/>
      <c r="E1540" s="104"/>
      <c r="F1540" s="11" t="s">
        <v>1813</v>
      </c>
      <c r="G1540" s="143">
        <v>21.63</v>
      </c>
      <c r="H1540" s="137"/>
      <c r="I1540" s="8">
        <v>21.63</v>
      </c>
      <c r="J1540" s="143">
        <v>6.39</v>
      </c>
      <c r="K1540" s="137"/>
      <c r="L1540" s="137"/>
      <c r="M1540" s="137"/>
      <c r="N1540" s="137"/>
      <c r="O1540" s="137"/>
      <c r="P1540" s="100">
        <v>28.02</v>
      </c>
      <c r="Q1540" s="101"/>
      <c r="R1540" s="101"/>
      <c r="S1540" s="101"/>
      <c r="T1540" s="101"/>
      <c r="U1540" s="101"/>
    </row>
    <row r="1541" spans="1:21" s="1" customFormat="1" ht="21" hidden="1" customHeight="1" x14ac:dyDescent="0.25">
      <c r="A1541" s="134" t="s">
        <v>65</v>
      </c>
      <c r="B1541" s="135"/>
      <c r="C1541" s="163" t="s">
        <v>1787</v>
      </c>
      <c r="D1541" s="164"/>
      <c r="E1541" s="164"/>
      <c r="F1541" s="9"/>
      <c r="G1541" s="137"/>
      <c r="H1541" s="137"/>
      <c r="I1541" s="10"/>
      <c r="J1541" s="137"/>
      <c r="K1541" s="137"/>
      <c r="L1541" s="137"/>
      <c r="M1541" s="137"/>
      <c r="N1541" s="137"/>
      <c r="O1541" s="137"/>
      <c r="P1541" s="101"/>
      <c r="Q1541" s="101"/>
      <c r="R1541" s="101"/>
      <c r="S1541" s="101"/>
      <c r="T1541" s="101"/>
      <c r="U1541" s="101"/>
    </row>
    <row r="1542" spans="1:21" s="1" customFormat="1" ht="27" hidden="1" customHeight="1" x14ac:dyDescent="0.25">
      <c r="A1542" s="134" t="s">
        <v>208</v>
      </c>
      <c r="B1542" s="135"/>
      <c r="C1542" s="103" t="s">
        <v>1788</v>
      </c>
      <c r="D1542" s="104"/>
      <c r="E1542" s="104"/>
      <c r="F1542" s="11" t="s">
        <v>1813</v>
      </c>
      <c r="G1542" s="143">
        <v>13.68</v>
      </c>
      <c r="H1542" s="137"/>
      <c r="I1542" s="8">
        <v>13.68</v>
      </c>
      <c r="J1542" s="143">
        <v>6.16</v>
      </c>
      <c r="K1542" s="137"/>
      <c r="L1542" s="137"/>
      <c r="M1542" s="137"/>
      <c r="N1542" s="137"/>
      <c r="O1542" s="137"/>
      <c r="P1542" s="100">
        <v>19.84</v>
      </c>
      <c r="Q1542" s="101"/>
      <c r="R1542" s="101"/>
      <c r="S1542" s="101"/>
      <c r="T1542" s="101"/>
      <c r="U1542" s="101"/>
    </row>
    <row r="1543" spans="1:21" s="1" customFormat="1" ht="21" hidden="1" customHeight="1" x14ac:dyDescent="0.25">
      <c r="A1543" s="134" t="s">
        <v>66</v>
      </c>
      <c r="B1543" s="135"/>
      <c r="C1543" s="163" t="s">
        <v>1789</v>
      </c>
      <c r="D1543" s="164"/>
      <c r="E1543" s="164"/>
      <c r="F1543" s="9"/>
      <c r="G1543" s="137"/>
      <c r="H1543" s="137"/>
      <c r="I1543" s="10"/>
      <c r="J1543" s="137"/>
      <c r="K1543" s="137"/>
      <c r="L1543" s="137"/>
      <c r="M1543" s="137"/>
      <c r="N1543" s="137"/>
      <c r="O1543" s="137"/>
      <c r="P1543" s="101"/>
      <c r="Q1543" s="101"/>
      <c r="R1543" s="101"/>
      <c r="S1543" s="101"/>
      <c r="T1543" s="101"/>
      <c r="U1543" s="101"/>
    </row>
    <row r="1544" spans="1:21" s="1" customFormat="1" ht="39" hidden="1" customHeight="1" x14ac:dyDescent="0.25">
      <c r="A1544" s="134" t="s">
        <v>209</v>
      </c>
      <c r="B1544" s="135"/>
      <c r="C1544" s="103" t="s">
        <v>1790</v>
      </c>
      <c r="D1544" s="104"/>
      <c r="E1544" s="104"/>
      <c r="F1544" s="11" t="s">
        <v>1813</v>
      </c>
      <c r="G1544" s="143">
        <v>17.2</v>
      </c>
      <c r="H1544" s="137"/>
      <c r="I1544" s="8">
        <v>17.2</v>
      </c>
      <c r="J1544" s="143">
        <v>5.73</v>
      </c>
      <c r="K1544" s="137"/>
      <c r="L1544" s="137"/>
      <c r="M1544" s="137"/>
      <c r="N1544" s="137"/>
      <c r="O1544" s="137"/>
      <c r="P1544" s="100">
        <v>22.93</v>
      </c>
      <c r="Q1544" s="101"/>
      <c r="R1544" s="101"/>
      <c r="S1544" s="101"/>
      <c r="T1544" s="101"/>
      <c r="U1544" s="101"/>
    </row>
    <row r="1545" spans="1:21" s="1" customFormat="1" ht="27.75" hidden="1" customHeight="1" x14ac:dyDescent="0.25">
      <c r="A1545" s="134" t="s">
        <v>815</v>
      </c>
      <c r="B1545" s="135"/>
      <c r="C1545" s="103" t="s">
        <v>1791</v>
      </c>
      <c r="D1545" s="104"/>
      <c r="E1545" s="104"/>
      <c r="F1545" s="11" t="s">
        <v>1813</v>
      </c>
      <c r="G1545" s="143">
        <v>10.25</v>
      </c>
      <c r="H1545" s="137"/>
      <c r="I1545" s="8">
        <v>10.25</v>
      </c>
      <c r="J1545" s="143">
        <v>5.73</v>
      </c>
      <c r="K1545" s="137"/>
      <c r="L1545" s="137"/>
      <c r="M1545" s="137"/>
      <c r="N1545" s="137"/>
      <c r="O1545" s="137"/>
      <c r="P1545" s="100">
        <v>15.98</v>
      </c>
      <c r="Q1545" s="101"/>
      <c r="R1545" s="101"/>
      <c r="S1545" s="101"/>
      <c r="T1545" s="101"/>
      <c r="U1545" s="101"/>
    </row>
    <row r="1546" spans="1:21" s="1" customFormat="1" ht="21" hidden="1" customHeight="1" x14ac:dyDescent="0.25">
      <c r="A1546" s="134" t="s">
        <v>67</v>
      </c>
      <c r="B1546" s="135"/>
      <c r="C1546" s="163" t="s">
        <v>1792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38.25" hidden="1" customHeight="1" x14ac:dyDescent="0.25">
      <c r="A1547" s="134" t="s">
        <v>210</v>
      </c>
      <c r="B1547" s="135"/>
      <c r="C1547" s="103" t="s">
        <v>1793</v>
      </c>
      <c r="D1547" s="104"/>
      <c r="E1547" s="104"/>
      <c r="F1547" s="11" t="s">
        <v>1813</v>
      </c>
      <c r="G1547" s="143">
        <v>37.42</v>
      </c>
      <c r="H1547" s="137"/>
      <c r="I1547" s="8">
        <v>37.42</v>
      </c>
      <c r="J1547" s="143">
        <v>6.02</v>
      </c>
      <c r="K1547" s="137"/>
      <c r="L1547" s="137"/>
      <c r="M1547" s="137"/>
      <c r="N1547" s="137"/>
      <c r="O1547" s="137"/>
      <c r="P1547" s="100">
        <v>43.44</v>
      </c>
      <c r="Q1547" s="101"/>
      <c r="R1547" s="101"/>
      <c r="S1547" s="101"/>
      <c r="T1547" s="101"/>
      <c r="U1547" s="101"/>
    </row>
    <row r="1548" spans="1:21" s="1" customFormat="1" ht="29.25" hidden="1" customHeight="1" x14ac:dyDescent="0.25">
      <c r="A1548" s="134" t="s">
        <v>816</v>
      </c>
      <c r="B1548" s="135"/>
      <c r="C1548" s="103" t="s">
        <v>1794</v>
      </c>
      <c r="D1548" s="104"/>
      <c r="E1548" s="104"/>
      <c r="F1548" s="11" t="s">
        <v>1813</v>
      </c>
      <c r="G1548" s="143">
        <v>21.63</v>
      </c>
      <c r="H1548" s="137"/>
      <c r="I1548" s="8">
        <v>21.63</v>
      </c>
      <c r="J1548" s="143">
        <v>6.02</v>
      </c>
      <c r="K1548" s="137"/>
      <c r="L1548" s="137"/>
      <c r="M1548" s="137"/>
      <c r="N1548" s="137"/>
      <c r="O1548" s="137"/>
      <c r="P1548" s="100">
        <v>27.65</v>
      </c>
      <c r="Q1548" s="101"/>
      <c r="R1548" s="101"/>
      <c r="S1548" s="101"/>
      <c r="T1548" s="101"/>
      <c r="U1548" s="101"/>
    </row>
    <row r="1549" spans="1:21" s="1" customFormat="1" ht="21" hidden="1" customHeight="1" x14ac:dyDescent="0.25">
      <c r="A1549" s="134" t="s">
        <v>68</v>
      </c>
      <c r="B1549" s="135"/>
      <c r="C1549" s="163" t="s">
        <v>1795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s="1" customFormat="1" ht="39" hidden="1" customHeight="1" x14ac:dyDescent="0.25">
      <c r="A1550" s="134" t="s">
        <v>817</v>
      </c>
      <c r="B1550" s="135"/>
      <c r="C1550" s="103" t="s">
        <v>1796</v>
      </c>
      <c r="D1550" s="104"/>
      <c r="E1550" s="104"/>
      <c r="F1550" s="11" t="s">
        <v>1813</v>
      </c>
      <c r="G1550" s="143">
        <v>61.51</v>
      </c>
      <c r="H1550" s="137"/>
      <c r="I1550" s="8">
        <v>61.51</v>
      </c>
      <c r="J1550" s="143">
        <v>6.02</v>
      </c>
      <c r="K1550" s="137"/>
      <c r="L1550" s="137"/>
      <c r="M1550" s="137"/>
      <c r="N1550" s="137"/>
      <c r="O1550" s="137"/>
      <c r="P1550" s="100">
        <v>67.53</v>
      </c>
      <c r="Q1550" s="101"/>
      <c r="R1550" s="101"/>
      <c r="S1550" s="101"/>
      <c r="T1550" s="101"/>
      <c r="U1550" s="101"/>
    </row>
    <row r="1551" spans="1:21" s="1" customFormat="1" ht="29.25" hidden="1" customHeight="1" x14ac:dyDescent="0.25">
      <c r="A1551" s="134" t="s">
        <v>818</v>
      </c>
      <c r="B1551" s="135"/>
      <c r="C1551" s="103" t="s">
        <v>1797</v>
      </c>
      <c r="D1551" s="104"/>
      <c r="E1551" s="104"/>
      <c r="F1551" s="11" t="s">
        <v>1813</v>
      </c>
      <c r="G1551" s="143">
        <v>35.29</v>
      </c>
      <c r="H1551" s="137"/>
      <c r="I1551" s="8">
        <v>35.29</v>
      </c>
      <c r="J1551" s="143">
        <v>6.02</v>
      </c>
      <c r="K1551" s="137"/>
      <c r="L1551" s="137"/>
      <c r="M1551" s="137"/>
      <c r="N1551" s="137"/>
      <c r="O1551" s="137"/>
      <c r="P1551" s="100">
        <v>41.31</v>
      </c>
      <c r="Q1551" s="101"/>
      <c r="R1551" s="101"/>
      <c r="S1551" s="101"/>
      <c r="T1551" s="101"/>
      <c r="U1551" s="101"/>
    </row>
    <row r="1552" spans="1:21" s="1" customFormat="1" ht="18" hidden="1" customHeight="1" x14ac:dyDescent="0.25">
      <c r="A1552" s="165">
        <v>3</v>
      </c>
      <c r="B1552" s="166"/>
      <c r="C1552" s="129" t="s">
        <v>1798</v>
      </c>
      <c r="D1552" s="130"/>
      <c r="E1552" s="130"/>
      <c r="F1552" s="4"/>
      <c r="G1552" s="136"/>
      <c r="H1552" s="136"/>
      <c r="I1552" s="5"/>
      <c r="J1552" s="136"/>
      <c r="K1552" s="136"/>
      <c r="L1552" s="136"/>
      <c r="M1552" s="136"/>
      <c r="N1552" s="136"/>
      <c r="O1552" s="136"/>
      <c r="P1552" s="126"/>
      <c r="Q1552" s="126"/>
      <c r="R1552" s="126"/>
      <c r="S1552" s="126"/>
      <c r="T1552" s="126"/>
      <c r="U1552" s="126"/>
    </row>
    <row r="1553" spans="1:22" s="1" customFormat="1" ht="39.75" hidden="1" customHeight="1" x14ac:dyDescent="0.25">
      <c r="A1553" s="134" t="s">
        <v>5</v>
      </c>
      <c r="B1553" s="135"/>
      <c r="C1553" s="163" t="s">
        <v>1799</v>
      </c>
      <c r="D1553" s="164"/>
      <c r="E1553" s="164"/>
      <c r="F1553" s="9"/>
      <c r="G1553" s="137"/>
      <c r="H1553" s="137"/>
      <c r="I1553" s="10"/>
      <c r="J1553" s="137"/>
      <c r="K1553" s="137"/>
      <c r="L1553" s="137"/>
      <c r="M1553" s="137"/>
      <c r="N1553" s="137"/>
      <c r="O1553" s="137"/>
      <c r="P1553" s="101"/>
      <c r="Q1553" s="101"/>
      <c r="R1553" s="101"/>
      <c r="S1553" s="101"/>
      <c r="T1553" s="101"/>
      <c r="U1553" s="101"/>
    </row>
    <row r="1554" spans="1:22" s="1" customFormat="1" ht="61.5" hidden="1" customHeight="1" x14ac:dyDescent="0.25">
      <c r="A1554" s="134" t="s">
        <v>6</v>
      </c>
      <c r="B1554" s="135"/>
      <c r="C1554" s="103" t="s">
        <v>1800</v>
      </c>
      <c r="D1554" s="104"/>
      <c r="E1554" s="104"/>
      <c r="F1554" s="11" t="s">
        <v>1813</v>
      </c>
      <c r="G1554" s="143">
        <v>6.45</v>
      </c>
      <c r="H1554" s="137"/>
      <c r="I1554" s="8">
        <v>6.45</v>
      </c>
      <c r="J1554" s="137"/>
      <c r="K1554" s="137"/>
      <c r="L1554" s="137"/>
      <c r="M1554" s="137"/>
      <c r="N1554" s="137"/>
      <c r="O1554" s="137"/>
      <c r="P1554" s="100">
        <v>6.45</v>
      </c>
      <c r="Q1554" s="101"/>
      <c r="R1554" s="101"/>
      <c r="S1554" s="101"/>
      <c r="T1554" s="101"/>
      <c r="U1554" s="101"/>
    </row>
    <row r="1555" spans="1:22" s="1" customFormat="1" ht="51" hidden="1" customHeight="1" x14ac:dyDescent="0.25">
      <c r="A1555" s="134" t="s">
        <v>7</v>
      </c>
      <c r="B1555" s="135"/>
      <c r="C1555" s="103" t="s">
        <v>1801</v>
      </c>
      <c r="D1555" s="104"/>
      <c r="E1555" s="104"/>
      <c r="F1555" s="11" t="s">
        <v>1813</v>
      </c>
      <c r="G1555" s="143">
        <v>3.83</v>
      </c>
      <c r="H1555" s="137"/>
      <c r="I1555" s="8">
        <v>3.83</v>
      </c>
      <c r="J1555" s="137"/>
      <c r="K1555" s="137"/>
      <c r="L1555" s="137"/>
      <c r="M1555" s="137"/>
      <c r="N1555" s="137"/>
      <c r="O1555" s="137"/>
      <c r="P1555" s="100">
        <v>3.83</v>
      </c>
      <c r="Q1555" s="101"/>
      <c r="R1555" s="101"/>
      <c r="S1555" s="101"/>
      <c r="T1555" s="101"/>
      <c r="U1555" s="101"/>
    </row>
    <row r="1556" spans="1:22" s="1" customFormat="1" ht="39.75" hidden="1" customHeight="1" x14ac:dyDescent="0.25">
      <c r="A1556" s="134" t="s">
        <v>8</v>
      </c>
      <c r="B1556" s="135"/>
      <c r="C1556" s="163" t="s">
        <v>1802</v>
      </c>
      <c r="D1556" s="164"/>
      <c r="E1556" s="164"/>
      <c r="F1556" s="9"/>
      <c r="G1556" s="137"/>
      <c r="H1556" s="137"/>
      <c r="I1556" s="10"/>
      <c r="J1556" s="137"/>
      <c r="K1556" s="137"/>
      <c r="L1556" s="137"/>
      <c r="M1556" s="137"/>
      <c r="N1556" s="137"/>
      <c r="O1556" s="137"/>
      <c r="P1556" s="101"/>
      <c r="Q1556" s="101"/>
      <c r="R1556" s="101"/>
      <c r="S1556" s="101"/>
      <c r="T1556" s="101"/>
      <c r="U1556" s="101"/>
    </row>
    <row r="1557" spans="1:22" s="1" customFormat="1" ht="65.25" hidden="1" customHeight="1" x14ac:dyDescent="0.25">
      <c r="A1557" s="134" t="s">
        <v>9</v>
      </c>
      <c r="B1557" s="135"/>
      <c r="C1557" s="103" t="s">
        <v>1803</v>
      </c>
      <c r="D1557" s="104"/>
      <c r="E1557" s="104"/>
      <c r="F1557" s="11" t="s">
        <v>1813</v>
      </c>
      <c r="G1557" s="143">
        <v>6.45</v>
      </c>
      <c r="H1557" s="137"/>
      <c r="I1557" s="8">
        <v>6.45</v>
      </c>
      <c r="J1557" s="137"/>
      <c r="K1557" s="137"/>
      <c r="L1557" s="137"/>
      <c r="M1557" s="137"/>
      <c r="N1557" s="137"/>
      <c r="O1557" s="137"/>
      <c r="P1557" s="100">
        <v>6.45</v>
      </c>
      <c r="Q1557" s="101"/>
      <c r="R1557" s="101"/>
      <c r="S1557" s="101"/>
      <c r="T1557" s="101"/>
      <c r="U1557" s="101"/>
    </row>
    <row r="1558" spans="1:22" s="1" customFormat="1" ht="50.25" hidden="1" customHeight="1" x14ac:dyDescent="0.25">
      <c r="A1558" s="134" t="s">
        <v>10</v>
      </c>
      <c r="B1558" s="135"/>
      <c r="C1558" s="103" t="s">
        <v>1804</v>
      </c>
      <c r="D1558" s="104"/>
      <c r="E1558" s="104"/>
      <c r="F1558" s="11" t="s">
        <v>1813</v>
      </c>
      <c r="G1558" s="143">
        <v>3.83</v>
      </c>
      <c r="H1558" s="137"/>
      <c r="I1558" s="8">
        <v>3.83</v>
      </c>
      <c r="J1558" s="137"/>
      <c r="K1558" s="137"/>
      <c r="L1558" s="137"/>
      <c r="M1558" s="137"/>
      <c r="N1558" s="137"/>
      <c r="O1558" s="137"/>
      <c r="P1558" s="100">
        <v>3.83</v>
      </c>
      <c r="Q1558" s="101"/>
      <c r="R1558" s="101"/>
      <c r="S1558" s="101"/>
      <c r="T1558" s="101"/>
      <c r="U1558" s="101"/>
    </row>
    <row r="1559" spans="1:22" s="1" customFormat="1" ht="18.75" hidden="1" customHeight="1" x14ac:dyDescent="0.25">
      <c r="A1559" s="134" t="s">
        <v>15</v>
      </c>
      <c r="B1559" s="135"/>
      <c r="C1559" s="163" t="s">
        <v>1805</v>
      </c>
      <c r="D1559" s="164"/>
      <c r="E1559" s="164"/>
      <c r="F1559" s="9"/>
      <c r="G1559" s="137"/>
      <c r="H1559" s="137"/>
      <c r="I1559" s="10"/>
      <c r="J1559" s="137"/>
      <c r="K1559" s="137"/>
      <c r="L1559" s="137"/>
      <c r="M1559" s="137"/>
      <c r="N1559" s="137"/>
      <c r="O1559" s="137"/>
      <c r="P1559" s="101"/>
      <c r="Q1559" s="101"/>
      <c r="R1559" s="101"/>
      <c r="S1559" s="101"/>
      <c r="T1559" s="101"/>
      <c r="U1559" s="101"/>
    </row>
    <row r="1560" spans="1:22" s="1" customFormat="1" ht="42" hidden="1" customHeight="1" x14ac:dyDescent="0.25">
      <c r="A1560" s="134" t="s">
        <v>16</v>
      </c>
      <c r="B1560" s="135"/>
      <c r="C1560" s="103" t="s">
        <v>1806</v>
      </c>
      <c r="D1560" s="104"/>
      <c r="E1560" s="104"/>
      <c r="F1560" s="11" t="s">
        <v>1813</v>
      </c>
      <c r="G1560" s="143">
        <v>8.24</v>
      </c>
      <c r="H1560" s="137"/>
      <c r="I1560" s="8">
        <v>8.24</v>
      </c>
      <c r="J1560" s="137"/>
      <c r="K1560" s="137"/>
      <c r="L1560" s="137"/>
      <c r="M1560" s="137"/>
      <c r="N1560" s="137"/>
      <c r="O1560" s="137"/>
      <c r="P1560" s="100">
        <v>8.24</v>
      </c>
      <c r="Q1560" s="101"/>
      <c r="R1560" s="101"/>
      <c r="S1560" s="101"/>
      <c r="T1560" s="101"/>
      <c r="U1560" s="101"/>
    </row>
    <row r="1561" spans="1:22" s="1" customFormat="1" ht="27" hidden="1" customHeight="1" x14ac:dyDescent="0.25">
      <c r="A1561" s="134" t="s">
        <v>17</v>
      </c>
      <c r="B1561" s="135"/>
      <c r="C1561" s="103" t="s">
        <v>1807</v>
      </c>
      <c r="D1561" s="104"/>
      <c r="E1561" s="104"/>
      <c r="F1561" s="11" t="s">
        <v>1813</v>
      </c>
      <c r="G1561" s="143">
        <v>4.93</v>
      </c>
      <c r="H1561" s="137"/>
      <c r="I1561" s="8">
        <v>4.93</v>
      </c>
      <c r="J1561" s="137"/>
      <c r="K1561" s="137"/>
      <c r="L1561" s="137"/>
      <c r="M1561" s="137"/>
      <c r="N1561" s="137"/>
      <c r="O1561" s="137"/>
      <c r="P1561" s="100">
        <v>4.93</v>
      </c>
      <c r="Q1561" s="101"/>
      <c r="R1561" s="101"/>
      <c r="S1561" s="101"/>
      <c r="T1561" s="101"/>
      <c r="U1561" s="101"/>
    </row>
    <row r="1562" spans="1:22" s="1" customFormat="1" ht="27" hidden="1" customHeight="1" x14ac:dyDescent="0.25">
      <c r="A1562" s="134" t="s">
        <v>24</v>
      </c>
      <c r="B1562" s="135"/>
      <c r="C1562" s="163" t="s">
        <v>1808</v>
      </c>
      <c r="D1562" s="164"/>
      <c r="E1562" s="164"/>
      <c r="F1562" s="9"/>
      <c r="G1562" s="137"/>
      <c r="H1562" s="137"/>
      <c r="I1562" s="10"/>
      <c r="J1562" s="137"/>
      <c r="K1562" s="137"/>
      <c r="L1562" s="137"/>
      <c r="M1562" s="137"/>
      <c r="N1562" s="137"/>
      <c r="O1562" s="137"/>
      <c r="P1562" s="101"/>
      <c r="Q1562" s="101"/>
      <c r="R1562" s="101"/>
      <c r="S1562" s="101"/>
      <c r="T1562" s="101"/>
      <c r="U1562" s="101"/>
    </row>
    <row r="1563" spans="1:22" s="1" customFormat="1" ht="40.5" hidden="1" customHeight="1" x14ac:dyDescent="0.25">
      <c r="A1563" s="134" t="s">
        <v>25</v>
      </c>
      <c r="B1563" s="135"/>
      <c r="C1563" s="103" t="s">
        <v>1809</v>
      </c>
      <c r="D1563" s="104"/>
      <c r="E1563" s="104"/>
      <c r="F1563" s="11" t="s">
        <v>1842</v>
      </c>
      <c r="G1563" s="137"/>
      <c r="H1563" s="137"/>
      <c r="I1563" s="10"/>
      <c r="J1563" s="143">
        <v>3.62</v>
      </c>
      <c r="K1563" s="137"/>
      <c r="L1563" s="137"/>
      <c r="M1563" s="137"/>
      <c r="N1563" s="137"/>
      <c r="O1563" s="137"/>
      <c r="P1563" s="100">
        <v>3.62</v>
      </c>
      <c r="Q1563" s="101"/>
      <c r="R1563" s="101"/>
      <c r="S1563" s="101"/>
      <c r="T1563" s="101"/>
      <c r="U1563" s="101"/>
    </row>
    <row r="1564" spans="1:22" s="1" customFormat="1" ht="23.25" hidden="1" customHeight="1" x14ac:dyDescent="0.25">
      <c r="A1564" s="134" t="s">
        <v>819</v>
      </c>
      <c r="B1564" s="135"/>
      <c r="C1564" s="103" t="s">
        <v>1810</v>
      </c>
      <c r="D1564" s="104"/>
      <c r="E1564" s="104"/>
      <c r="F1564" s="11" t="s">
        <v>1830</v>
      </c>
      <c r="G1564" s="137"/>
      <c r="H1564" s="137"/>
      <c r="I1564" s="10"/>
      <c r="J1564" s="143">
        <v>0.51</v>
      </c>
      <c r="K1564" s="137"/>
      <c r="L1564" s="137"/>
      <c r="M1564" s="137"/>
      <c r="N1564" s="137"/>
      <c r="O1564" s="137"/>
      <c r="P1564" s="100">
        <v>0.51</v>
      </c>
      <c r="Q1564" s="101"/>
      <c r="R1564" s="101"/>
      <c r="S1564" s="101"/>
      <c r="T1564" s="101"/>
      <c r="U1564" s="101"/>
    </row>
    <row r="1565" spans="1:22" s="1" customFormat="1" ht="6" customHeight="1" x14ac:dyDescent="0.25">
      <c r="F1565" s="3"/>
    </row>
    <row r="1566" spans="1:22" s="1" customFormat="1" ht="21" customHeight="1" x14ac:dyDescent="0.25">
      <c r="A1566" s="183" t="s">
        <v>820</v>
      </c>
      <c r="B1566" s="184"/>
      <c r="C1566" s="184"/>
      <c r="D1566" s="184"/>
      <c r="E1566" s="184"/>
      <c r="F1566" s="184"/>
      <c r="G1566" s="184"/>
      <c r="H1566" s="184"/>
      <c r="I1566" s="184"/>
      <c r="J1566" s="184"/>
      <c r="K1566" s="184"/>
      <c r="L1566" s="184"/>
      <c r="M1566" s="184"/>
      <c r="N1566" s="184"/>
      <c r="O1566" s="184"/>
      <c r="P1566" s="184"/>
      <c r="Q1566" s="184"/>
      <c r="R1566" s="184"/>
      <c r="S1566" s="184"/>
      <c r="T1566" s="184"/>
    </row>
    <row r="1567" spans="1:22" s="1" customFormat="1" ht="15" customHeight="1" x14ac:dyDescent="0.25">
      <c r="F1567" s="3"/>
    </row>
    <row r="1568" spans="1:22" s="1" customFormat="1" ht="15" customHeight="1" x14ac:dyDescent="0.25">
      <c r="B1568" s="188" t="s">
        <v>1888</v>
      </c>
      <c r="C1568" s="189"/>
      <c r="D1568" s="189"/>
      <c r="F1568" s="3"/>
      <c r="H1568" s="188" t="s">
        <v>1889</v>
      </c>
      <c r="I1568" s="189"/>
      <c r="J1568" s="189"/>
      <c r="K1568" s="189"/>
      <c r="L1568" s="189"/>
      <c r="M1568" s="189"/>
      <c r="N1568" s="189"/>
      <c r="O1568" s="189"/>
      <c r="P1568" s="189"/>
      <c r="Q1568" s="189"/>
      <c r="R1568" s="189"/>
      <c r="S1568" s="189"/>
      <c r="T1568" s="189"/>
      <c r="U1568" s="189"/>
      <c r="V1568" s="189"/>
    </row>
  </sheetData>
  <mergeCells count="9148">
    <mergeCell ref="A1225:B1225"/>
    <mergeCell ref="C1225:E1225"/>
    <mergeCell ref="G1225:H1225"/>
    <mergeCell ref="J1225:M1225"/>
    <mergeCell ref="N1225:O1225"/>
    <mergeCell ref="P1225:U1225"/>
    <mergeCell ref="A1226:B1226"/>
    <mergeCell ref="C1226:E1226"/>
    <mergeCell ref="G1226:H1226"/>
    <mergeCell ref="J1226:M1226"/>
    <mergeCell ref="N1226:O1226"/>
    <mergeCell ref="P1226:U1226"/>
    <mergeCell ref="K4:P4"/>
    <mergeCell ref="A1222:B1222"/>
    <mergeCell ref="C1222:E1222"/>
    <mergeCell ref="G1222:H1222"/>
    <mergeCell ref="J1222:M1222"/>
    <mergeCell ref="N1222:O1222"/>
    <mergeCell ref="P1222:U1222"/>
    <mergeCell ref="A1223:B1223"/>
    <mergeCell ref="C1223:E1223"/>
    <mergeCell ref="G1223:H1223"/>
    <mergeCell ref="J1223:M1223"/>
    <mergeCell ref="N1223:O1223"/>
    <mergeCell ref="P1223:U1223"/>
    <mergeCell ref="A1224:B1224"/>
    <mergeCell ref="C1224:E1224"/>
    <mergeCell ref="G1224:H1224"/>
    <mergeCell ref="J1224:M1224"/>
    <mergeCell ref="N1224:O1224"/>
    <mergeCell ref="P1224:U1224"/>
    <mergeCell ref="A1219:B1219"/>
    <mergeCell ref="C1219:E1219"/>
    <mergeCell ref="G1219:H1219"/>
    <mergeCell ref="J1219:M1219"/>
    <mergeCell ref="N1219:O1219"/>
    <mergeCell ref="P1219:U1219"/>
    <mergeCell ref="A1220:B1220"/>
    <mergeCell ref="C1220:E1220"/>
    <mergeCell ref="G1220:H1220"/>
    <mergeCell ref="J1220:M1220"/>
    <mergeCell ref="N1220:O1220"/>
    <mergeCell ref="P1220:U1220"/>
    <mergeCell ref="A1221:B1221"/>
    <mergeCell ref="C1221:E1221"/>
    <mergeCell ref="G1221:H1221"/>
    <mergeCell ref="J1221:M1221"/>
    <mergeCell ref="N1221:O1221"/>
    <mergeCell ref="P1221:U1221"/>
    <mergeCell ref="A1216:B1216"/>
    <mergeCell ref="C1216:E1216"/>
    <mergeCell ref="G1216:H1216"/>
    <mergeCell ref="J1216:M1216"/>
    <mergeCell ref="N1216:O1216"/>
    <mergeCell ref="P1216:U1216"/>
    <mergeCell ref="A1217:B1217"/>
    <mergeCell ref="C1217:E1217"/>
    <mergeCell ref="G1217:H1217"/>
    <mergeCell ref="J1217:M1217"/>
    <mergeCell ref="N1217:O1217"/>
    <mergeCell ref="P1217:U1217"/>
    <mergeCell ref="A1218:B1218"/>
    <mergeCell ref="C1218:E1218"/>
    <mergeCell ref="G1218:H1218"/>
    <mergeCell ref="J1218:M1218"/>
    <mergeCell ref="N1218:O1218"/>
    <mergeCell ref="P1218:U1218"/>
    <mergeCell ref="A1213:B1213"/>
    <mergeCell ref="C1213:E1213"/>
    <mergeCell ref="G1213:H1213"/>
    <mergeCell ref="J1213:M1213"/>
    <mergeCell ref="N1213:O1213"/>
    <mergeCell ref="P1213:U1213"/>
    <mergeCell ref="A1214:B1214"/>
    <mergeCell ref="C1214:E1214"/>
    <mergeCell ref="G1214:H1214"/>
    <mergeCell ref="J1214:M1214"/>
    <mergeCell ref="N1214:O1214"/>
    <mergeCell ref="P1214:U1214"/>
    <mergeCell ref="A1215:B1215"/>
    <mergeCell ref="C1215:E1215"/>
    <mergeCell ref="G1215:H1215"/>
    <mergeCell ref="J1215:M1215"/>
    <mergeCell ref="N1215:O1215"/>
    <mergeCell ref="P1215:U1215"/>
    <mergeCell ref="A1210:B1210"/>
    <mergeCell ref="C1210:E1210"/>
    <mergeCell ref="G1210:H1210"/>
    <mergeCell ref="J1210:M1210"/>
    <mergeCell ref="N1210:O1210"/>
    <mergeCell ref="P1210:U1210"/>
    <mergeCell ref="A1211:B1211"/>
    <mergeCell ref="C1211:E1211"/>
    <mergeCell ref="G1211:H1211"/>
    <mergeCell ref="J1211:M1211"/>
    <mergeCell ref="N1211:O1211"/>
    <mergeCell ref="P1211:U1211"/>
    <mergeCell ref="A1212:B1212"/>
    <mergeCell ref="C1212:E1212"/>
    <mergeCell ref="G1212:H1212"/>
    <mergeCell ref="J1212:M1212"/>
    <mergeCell ref="N1212:O1212"/>
    <mergeCell ref="P1212:U1212"/>
    <mergeCell ref="C1207:E1207"/>
    <mergeCell ref="G1207:H1207"/>
    <mergeCell ref="J1207:M1207"/>
    <mergeCell ref="N1207:O1207"/>
    <mergeCell ref="P1207:U1207"/>
    <mergeCell ref="A1208:B1208"/>
    <mergeCell ref="C1208:E1208"/>
    <mergeCell ref="G1208:H1208"/>
    <mergeCell ref="J1208:M1208"/>
    <mergeCell ref="N1208:O1208"/>
    <mergeCell ref="P1208:U1208"/>
    <mergeCell ref="A1209:B1209"/>
    <mergeCell ref="C1209:E1209"/>
    <mergeCell ref="G1209:H1209"/>
    <mergeCell ref="J1209:M1209"/>
    <mergeCell ref="N1209:O1209"/>
    <mergeCell ref="P1209:U1209"/>
    <mergeCell ref="A1204:B1204"/>
    <mergeCell ref="C1204:E1204"/>
    <mergeCell ref="G1204:H1204"/>
    <mergeCell ref="J1204:M1204"/>
    <mergeCell ref="N1204:O1204"/>
    <mergeCell ref="P1204:U1204"/>
    <mergeCell ref="A1205:B1205"/>
    <mergeCell ref="C1205:E1205"/>
    <mergeCell ref="G1205:H1205"/>
    <mergeCell ref="J1205:M1205"/>
    <mergeCell ref="N1205:O1205"/>
    <mergeCell ref="P1205:U1205"/>
    <mergeCell ref="A1206:B1206"/>
    <mergeCell ref="C1206:E1206"/>
    <mergeCell ref="G1206:H1206"/>
    <mergeCell ref="J1206:M1206"/>
    <mergeCell ref="N1206:O1206"/>
    <mergeCell ref="P1206:U1206"/>
    <mergeCell ref="A1201:B1201"/>
    <mergeCell ref="C1201:E1201"/>
    <mergeCell ref="G1201:H1201"/>
    <mergeCell ref="J1201:M1201"/>
    <mergeCell ref="N1201:O1201"/>
    <mergeCell ref="P1201:U1201"/>
    <mergeCell ref="A1202:B1202"/>
    <mergeCell ref="C1202:E1202"/>
    <mergeCell ref="G1202:H1202"/>
    <mergeCell ref="J1202:M1202"/>
    <mergeCell ref="N1202:O1202"/>
    <mergeCell ref="P1202:U1202"/>
    <mergeCell ref="A1203:B1203"/>
    <mergeCell ref="C1203:E1203"/>
    <mergeCell ref="G1203:H1203"/>
    <mergeCell ref="J1203:M1203"/>
    <mergeCell ref="N1203:O1203"/>
    <mergeCell ref="P1203:U1203"/>
    <mergeCell ref="A1198:B1198"/>
    <mergeCell ref="C1198:E1198"/>
    <mergeCell ref="G1198:H1198"/>
    <mergeCell ref="J1198:M1198"/>
    <mergeCell ref="N1198:O1198"/>
    <mergeCell ref="P1198:U1198"/>
    <mergeCell ref="A1199:B1199"/>
    <mergeCell ref="C1199:E1199"/>
    <mergeCell ref="G1199:H1199"/>
    <mergeCell ref="J1199:M1199"/>
    <mergeCell ref="N1199:O1199"/>
    <mergeCell ref="P1199:U1199"/>
    <mergeCell ref="A1200:B1200"/>
    <mergeCell ref="C1200:E1200"/>
    <mergeCell ref="G1200:H1200"/>
    <mergeCell ref="J1200:M1200"/>
    <mergeCell ref="N1200:O1200"/>
    <mergeCell ref="P1200:U1200"/>
    <mergeCell ref="A1195:B1195"/>
    <mergeCell ref="C1195:E1195"/>
    <mergeCell ref="G1195:H1195"/>
    <mergeCell ref="J1195:M1195"/>
    <mergeCell ref="N1195:O1195"/>
    <mergeCell ref="P1195:U1195"/>
    <mergeCell ref="A1196:B1196"/>
    <mergeCell ref="C1196:E1196"/>
    <mergeCell ref="G1196:H1196"/>
    <mergeCell ref="J1196:M1196"/>
    <mergeCell ref="N1196:O1196"/>
    <mergeCell ref="P1196:U1196"/>
    <mergeCell ref="A1197:B1197"/>
    <mergeCell ref="C1197:E1197"/>
    <mergeCell ref="G1197:H1197"/>
    <mergeCell ref="J1197:M1197"/>
    <mergeCell ref="N1197:O1197"/>
    <mergeCell ref="P1197:U1197"/>
    <mergeCell ref="A1192:B1192"/>
    <mergeCell ref="C1192:E1192"/>
    <mergeCell ref="G1192:H1192"/>
    <mergeCell ref="J1192:M1192"/>
    <mergeCell ref="N1192:O1192"/>
    <mergeCell ref="P1192:U1192"/>
    <mergeCell ref="A1193:B1193"/>
    <mergeCell ref="C1193:E1193"/>
    <mergeCell ref="G1193:H1193"/>
    <mergeCell ref="J1193:M1193"/>
    <mergeCell ref="N1193:O1193"/>
    <mergeCell ref="P1193:U1193"/>
    <mergeCell ref="A1194:B1194"/>
    <mergeCell ref="C1194:E1194"/>
    <mergeCell ref="G1194:H1194"/>
    <mergeCell ref="J1194:M1194"/>
    <mergeCell ref="N1194:O1194"/>
    <mergeCell ref="P1194:U1194"/>
    <mergeCell ref="A1189:B1189"/>
    <mergeCell ref="C1189:E1189"/>
    <mergeCell ref="G1189:H1189"/>
    <mergeCell ref="J1189:M1189"/>
    <mergeCell ref="N1189:O1189"/>
    <mergeCell ref="P1189:U1189"/>
    <mergeCell ref="A1190:B1190"/>
    <mergeCell ref="C1190:E1190"/>
    <mergeCell ref="G1190:H1190"/>
    <mergeCell ref="J1190:M1190"/>
    <mergeCell ref="N1190:O1190"/>
    <mergeCell ref="P1190:U1190"/>
    <mergeCell ref="A1191:B1191"/>
    <mergeCell ref="C1191:E1191"/>
    <mergeCell ref="G1191:H1191"/>
    <mergeCell ref="J1191:M1191"/>
    <mergeCell ref="N1191:O1191"/>
    <mergeCell ref="P1191:U1191"/>
    <mergeCell ref="A1186:B1186"/>
    <mergeCell ref="C1186:E1186"/>
    <mergeCell ref="G1186:H1186"/>
    <mergeCell ref="J1186:M1186"/>
    <mergeCell ref="N1186:O1186"/>
    <mergeCell ref="P1186:U1186"/>
    <mergeCell ref="A1187:B1187"/>
    <mergeCell ref="C1187:E1187"/>
    <mergeCell ref="G1187:H1187"/>
    <mergeCell ref="J1187:M1187"/>
    <mergeCell ref="N1187:O1187"/>
    <mergeCell ref="P1187:U1187"/>
    <mergeCell ref="A1188:B1188"/>
    <mergeCell ref="C1188:E1188"/>
    <mergeCell ref="G1188:H1188"/>
    <mergeCell ref="J1188:M1188"/>
    <mergeCell ref="N1188:O1188"/>
    <mergeCell ref="P1188:U1188"/>
    <mergeCell ref="A1183:B1183"/>
    <mergeCell ref="C1183:E1183"/>
    <mergeCell ref="G1183:H1183"/>
    <mergeCell ref="J1183:M1183"/>
    <mergeCell ref="N1183:O1183"/>
    <mergeCell ref="P1183:U1183"/>
    <mergeCell ref="A1184:B1184"/>
    <mergeCell ref="C1184:E1184"/>
    <mergeCell ref="G1184:H1184"/>
    <mergeCell ref="J1184:M1184"/>
    <mergeCell ref="N1184:O1184"/>
    <mergeCell ref="P1184:U1184"/>
    <mergeCell ref="A1185:B1185"/>
    <mergeCell ref="C1185:E1185"/>
    <mergeCell ref="G1185:H1185"/>
    <mergeCell ref="J1185:M1185"/>
    <mergeCell ref="N1185:O1185"/>
    <mergeCell ref="P1185:U1185"/>
    <mergeCell ref="A1180:B1180"/>
    <mergeCell ref="C1180:E1180"/>
    <mergeCell ref="G1180:H1180"/>
    <mergeCell ref="J1180:M1180"/>
    <mergeCell ref="N1180:O1180"/>
    <mergeCell ref="P1180:U1180"/>
    <mergeCell ref="C1181:E1181"/>
    <mergeCell ref="G1181:H1181"/>
    <mergeCell ref="J1181:M1181"/>
    <mergeCell ref="N1181:O1181"/>
    <mergeCell ref="P1181:U1181"/>
    <mergeCell ref="A1182:B1182"/>
    <mergeCell ref="C1182:E1182"/>
    <mergeCell ref="G1182:H1182"/>
    <mergeCell ref="J1182:M1182"/>
    <mergeCell ref="N1182:O1182"/>
    <mergeCell ref="P1182:U1182"/>
    <mergeCell ref="A1177:B1177"/>
    <mergeCell ref="C1177:E1177"/>
    <mergeCell ref="G1177:H1177"/>
    <mergeCell ref="J1177:M1177"/>
    <mergeCell ref="N1177:O1177"/>
    <mergeCell ref="P1177:U1177"/>
    <mergeCell ref="A1178:B1178"/>
    <mergeCell ref="C1178:E1178"/>
    <mergeCell ref="G1178:H1178"/>
    <mergeCell ref="J1178:M1178"/>
    <mergeCell ref="N1178:O1178"/>
    <mergeCell ref="P1178:U1178"/>
    <mergeCell ref="A1179:B1179"/>
    <mergeCell ref="C1179:E1179"/>
    <mergeCell ref="G1179:H1179"/>
    <mergeCell ref="J1179:M1179"/>
    <mergeCell ref="N1179:O1179"/>
    <mergeCell ref="P1179:U1179"/>
    <mergeCell ref="A1174:B1174"/>
    <mergeCell ref="C1174:E1174"/>
    <mergeCell ref="G1174:H1174"/>
    <mergeCell ref="J1174:M1174"/>
    <mergeCell ref="N1174:O1174"/>
    <mergeCell ref="P1174:U1174"/>
    <mergeCell ref="C1175:E1175"/>
    <mergeCell ref="G1175:H1175"/>
    <mergeCell ref="J1175:M1175"/>
    <mergeCell ref="N1175:O1175"/>
    <mergeCell ref="P1175:U1175"/>
    <mergeCell ref="A1176:B1176"/>
    <mergeCell ref="C1176:E1176"/>
    <mergeCell ref="G1176:H1176"/>
    <mergeCell ref="J1176:M1176"/>
    <mergeCell ref="N1176:O1176"/>
    <mergeCell ref="P1176:U1176"/>
    <mergeCell ref="A1171:B1171"/>
    <mergeCell ref="C1171:E1171"/>
    <mergeCell ref="G1171:H1171"/>
    <mergeCell ref="J1171:M1171"/>
    <mergeCell ref="N1171:O1171"/>
    <mergeCell ref="P1171:U1171"/>
    <mergeCell ref="A1172:B1172"/>
    <mergeCell ref="C1172:E1172"/>
    <mergeCell ref="G1172:H1172"/>
    <mergeCell ref="J1172:M1172"/>
    <mergeCell ref="N1172:O1172"/>
    <mergeCell ref="P1172:U1172"/>
    <mergeCell ref="A1173:B1173"/>
    <mergeCell ref="C1173:E1173"/>
    <mergeCell ref="G1173:H1173"/>
    <mergeCell ref="J1173:M1173"/>
    <mergeCell ref="N1173:O1173"/>
    <mergeCell ref="P1173:U1173"/>
    <mergeCell ref="A1168:B1168"/>
    <mergeCell ref="C1168:E1168"/>
    <mergeCell ref="G1168:H1168"/>
    <mergeCell ref="J1168:M1168"/>
    <mergeCell ref="N1168:O1168"/>
    <mergeCell ref="P1168:U1168"/>
    <mergeCell ref="C1169:E1169"/>
    <mergeCell ref="G1169:H1169"/>
    <mergeCell ref="J1169:M1169"/>
    <mergeCell ref="N1169:O1169"/>
    <mergeCell ref="P1169:U1169"/>
    <mergeCell ref="A1170:B1170"/>
    <mergeCell ref="C1170:E1170"/>
    <mergeCell ref="G1170:H1170"/>
    <mergeCell ref="J1170:M1170"/>
    <mergeCell ref="N1170:O1170"/>
    <mergeCell ref="P1170:U1170"/>
    <mergeCell ref="A1165:B1165"/>
    <mergeCell ref="C1165:E1165"/>
    <mergeCell ref="G1165:H1165"/>
    <mergeCell ref="J1165:M1165"/>
    <mergeCell ref="N1165:O1165"/>
    <mergeCell ref="P1165:U1165"/>
    <mergeCell ref="A1166:B1166"/>
    <mergeCell ref="C1166:E1166"/>
    <mergeCell ref="G1166:H1166"/>
    <mergeCell ref="J1166:M1166"/>
    <mergeCell ref="N1166:O1166"/>
    <mergeCell ref="P1166:U1166"/>
    <mergeCell ref="A1167:B1167"/>
    <mergeCell ref="C1167:E1167"/>
    <mergeCell ref="G1167:H1167"/>
    <mergeCell ref="J1167:M1167"/>
    <mergeCell ref="N1167:O1167"/>
    <mergeCell ref="P1167:U1167"/>
    <mergeCell ref="A1162:B1162"/>
    <mergeCell ref="C1162:E1162"/>
    <mergeCell ref="G1162:H1162"/>
    <mergeCell ref="J1162:M1162"/>
    <mergeCell ref="N1162:O1162"/>
    <mergeCell ref="P1162:U1162"/>
    <mergeCell ref="C1163:E1163"/>
    <mergeCell ref="G1163:H1163"/>
    <mergeCell ref="J1163:M1163"/>
    <mergeCell ref="N1163:O1163"/>
    <mergeCell ref="P1163:U1163"/>
    <mergeCell ref="A1164:B1164"/>
    <mergeCell ref="C1164:E1164"/>
    <mergeCell ref="G1164:H1164"/>
    <mergeCell ref="J1164:M1164"/>
    <mergeCell ref="N1164:O1164"/>
    <mergeCell ref="P1164:U1164"/>
    <mergeCell ref="A1159:B1159"/>
    <mergeCell ref="C1159:E1159"/>
    <mergeCell ref="G1159:H1159"/>
    <mergeCell ref="J1159:M1159"/>
    <mergeCell ref="N1159:O1159"/>
    <mergeCell ref="P1159:U1159"/>
    <mergeCell ref="A1160:B1160"/>
    <mergeCell ref="C1160:E1160"/>
    <mergeCell ref="G1160:H1160"/>
    <mergeCell ref="J1160:M1160"/>
    <mergeCell ref="N1160:O1160"/>
    <mergeCell ref="P1160:U1160"/>
    <mergeCell ref="A1161:B1161"/>
    <mergeCell ref="C1161:E1161"/>
    <mergeCell ref="G1161:H1161"/>
    <mergeCell ref="J1161:M1161"/>
    <mergeCell ref="N1161:O1161"/>
    <mergeCell ref="P1161:U1161"/>
    <mergeCell ref="A1156:B1156"/>
    <mergeCell ref="C1156:E1156"/>
    <mergeCell ref="G1156:H1156"/>
    <mergeCell ref="J1156:M1156"/>
    <mergeCell ref="N1156:O1156"/>
    <mergeCell ref="P1156:U1156"/>
    <mergeCell ref="C1157:E1157"/>
    <mergeCell ref="G1157:H1157"/>
    <mergeCell ref="J1157:M1157"/>
    <mergeCell ref="N1157:O1157"/>
    <mergeCell ref="P1157:U1157"/>
    <mergeCell ref="A1158:B1158"/>
    <mergeCell ref="C1158:E1158"/>
    <mergeCell ref="G1158:H1158"/>
    <mergeCell ref="J1158:M1158"/>
    <mergeCell ref="N1158:O1158"/>
    <mergeCell ref="P1158:U1158"/>
    <mergeCell ref="A1153:B1153"/>
    <mergeCell ref="C1153:E1153"/>
    <mergeCell ref="G1153:H1153"/>
    <mergeCell ref="J1153:M1153"/>
    <mergeCell ref="N1153:O1153"/>
    <mergeCell ref="P1153:U1153"/>
    <mergeCell ref="A1154:B1154"/>
    <mergeCell ref="C1154:E1154"/>
    <mergeCell ref="G1154:H1154"/>
    <mergeCell ref="J1154:M1154"/>
    <mergeCell ref="N1154:O1154"/>
    <mergeCell ref="P1154:U1154"/>
    <mergeCell ref="A1155:B1155"/>
    <mergeCell ref="C1155:E1155"/>
    <mergeCell ref="G1155:H1155"/>
    <mergeCell ref="J1155:M1155"/>
    <mergeCell ref="N1155:O1155"/>
    <mergeCell ref="P1155:U1155"/>
    <mergeCell ref="A1150:B1150"/>
    <mergeCell ref="C1150:E1150"/>
    <mergeCell ref="G1150:H1150"/>
    <mergeCell ref="J1150:M1150"/>
    <mergeCell ref="N1150:O1150"/>
    <mergeCell ref="P1150:U1150"/>
    <mergeCell ref="C1151:E1151"/>
    <mergeCell ref="G1151:H1151"/>
    <mergeCell ref="J1151:M1151"/>
    <mergeCell ref="N1151:O1151"/>
    <mergeCell ref="P1151:U1151"/>
    <mergeCell ref="A1152:B1152"/>
    <mergeCell ref="C1152:E1152"/>
    <mergeCell ref="G1152:H1152"/>
    <mergeCell ref="J1152:M1152"/>
    <mergeCell ref="N1152:O1152"/>
    <mergeCell ref="P1152:U1152"/>
    <mergeCell ref="A1147:B1147"/>
    <mergeCell ref="C1147:E1147"/>
    <mergeCell ref="G1147:H1147"/>
    <mergeCell ref="J1147:M1147"/>
    <mergeCell ref="N1147:O1147"/>
    <mergeCell ref="P1147:U1147"/>
    <mergeCell ref="A1148:B1148"/>
    <mergeCell ref="C1148:E1148"/>
    <mergeCell ref="G1148:H1148"/>
    <mergeCell ref="J1148:M1148"/>
    <mergeCell ref="N1148:O1148"/>
    <mergeCell ref="P1148:U1148"/>
    <mergeCell ref="A1149:B1149"/>
    <mergeCell ref="C1149:E1149"/>
    <mergeCell ref="G1149:H1149"/>
    <mergeCell ref="J1149:M1149"/>
    <mergeCell ref="N1149:O1149"/>
    <mergeCell ref="P1149:U1149"/>
    <mergeCell ref="A1144:B1144"/>
    <mergeCell ref="C1144:E1144"/>
    <mergeCell ref="G1144:H1144"/>
    <mergeCell ref="J1144:M1144"/>
    <mergeCell ref="N1144:O1144"/>
    <mergeCell ref="P1144:U1144"/>
    <mergeCell ref="A1145:B1145"/>
    <mergeCell ref="C1145:E1145"/>
    <mergeCell ref="G1145:H1145"/>
    <mergeCell ref="J1145:M1145"/>
    <mergeCell ref="N1145:O1145"/>
    <mergeCell ref="P1145:U1145"/>
    <mergeCell ref="A1146:B1146"/>
    <mergeCell ref="C1146:E1146"/>
    <mergeCell ref="G1146:H1146"/>
    <mergeCell ref="J1146:M1146"/>
    <mergeCell ref="N1146:O1146"/>
    <mergeCell ref="P1146:U1146"/>
    <mergeCell ref="A1141:B1141"/>
    <mergeCell ref="C1141:E1141"/>
    <mergeCell ref="G1141:H1141"/>
    <mergeCell ref="J1141:M1141"/>
    <mergeCell ref="N1141:O1141"/>
    <mergeCell ref="P1141:U1141"/>
    <mergeCell ref="A1142:B1142"/>
    <mergeCell ref="C1142:E1142"/>
    <mergeCell ref="G1142:H1142"/>
    <mergeCell ref="J1142:M1142"/>
    <mergeCell ref="N1142:O1142"/>
    <mergeCell ref="P1142:U1142"/>
    <mergeCell ref="A1143:B1143"/>
    <mergeCell ref="C1143:E1143"/>
    <mergeCell ref="G1143:H1143"/>
    <mergeCell ref="J1143:M1143"/>
    <mergeCell ref="N1143:O1143"/>
    <mergeCell ref="P1143:U1143"/>
    <mergeCell ref="A1138:B1138"/>
    <mergeCell ref="C1138:E1138"/>
    <mergeCell ref="G1138:H1138"/>
    <mergeCell ref="J1138:M1138"/>
    <mergeCell ref="N1138:O1138"/>
    <mergeCell ref="P1138:U1138"/>
    <mergeCell ref="A1139:B1139"/>
    <mergeCell ref="C1139:E1139"/>
    <mergeCell ref="G1139:H1139"/>
    <mergeCell ref="J1139:M1139"/>
    <mergeCell ref="N1139:O1139"/>
    <mergeCell ref="P1139:U1139"/>
    <mergeCell ref="A1140:B1140"/>
    <mergeCell ref="C1140:E1140"/>
    <mergeCell ref="G1140:H1140"/>
    <mergeCell ref="J1140:M1140"/>
    <mergeCell ref="N1140:O1140"/>
    <mergeCell ref="P1140:U1140"/>
    <mergeCell ref="A1135:B1135"/>
    <mergeCell ref="C1135:E1135"/>
    <mergeCell ref="G1135:H1135"/>
    <mergeCell ref="J1135:M1135"/>
    <mergeCell ref="N1135:O1135"/>
    <mergeCell ref="P1135:U1135"/>
    <mergeCell ref="A1136:B1136"/>
    <mergeCell ref="C1136:E1136"/>
    <mergeCell ref="G1136:H1136"/>
    <mergeCell ref="J1136:M1136"/>
    <mergeCell ref="N1136:O1136"/>
    <mergeCell ref="P1136:U1136"/>
    <mergeCell ref="A1137:B1137"/>
    <mergeCell ref="C1137:E1137"/>
    <mergeCell ref="G1137:H1137"/>
    <mergeCell ref="J1137:M1137"/>
    <mergeCell ref="N1137:O1137"/>
    <mergeCell ref="P1137:U1137"/>
    <mergeCell ref="A1132:B1132"/>
    <mergeCell ref="C1132:E1132"/>
    <mergeCell ref="G1132:H1132"/>
    <mergeCell ref="J1132:M1132"/>
    <mergeCell ref="N1132:O1132"/>
    <mergeCell ref="P1132:U1132"/>
    <mergeCell ref="A1133:B1133"/>
    <mergeCell ref="C1133:E1133"/>
    <mergeCell ref="G1133:H1133"/>
    <mergeCell ref="J1133:M1133"/>
    <mergeCell ref="N1133:O1133"/>
    <mergeCell ref="P1133:U1133"/>
    <mergeCell ref="A1134:B1134"/>
    <mergeCell ref="C1134:E1134"/>
    <mergeCell ref="G1134:H1134"/>
    <mergeCell ref="J1134:M1134"/>
    <mergeCell ref="N1134:O1134"/>
    <mergeCell ref="P1134:U1134"/>
    <mergeCell ref="A1129:B1129"/>
    <mergeCell ref="C1129:E1129"/>
    <mergeCell ref="G1129:H1129"/>
    <mergeCell ref="J1129:M1129"/>
    <mergeCell ref="N1129:O1129"/>
    <mergeCell ref="P1129:U1129"/>
    <mergeCell ref="A1130:B1130"/>
    <mergeCell ref="C1130:E1130"/>
    <mergeCell ref="G1130:H1130"/>
    <mergeCell ref="J1130:M1130"/>
    <mergeCell ref="N1130:O1130"/>
    <mergeCell ref="P1130:U1130"/>
    <mergeCell ref="A1131:B1131"/>
    <mergeCell ref="C1131:E1131"/>
    <mergeCell ref="G1131:H1131"/>
    <mergeCell ref="J1131:M1131"/>
    <mergeCell ref="N1131:O1131"/>
    <mergeCell ref="P1131:U1131"/>
    <mergeCell ref="A1126:B1126"/>
    <mergeCell ref="C1126:E1126"/>
    <mergeCell ref="G1126:H1126"/>
    <mergeCell ref="J1126:M1126"/>
    <mergeCell ref="N1126:O1126"/>
    <mergeCell ref="P1126:U1126"/>
    <mergeCell ref="A1127:B1127"/>
    <mergeCell ref="C1127:E1127"/>
    <mergeCell ref="G1127:H1127"/>
    <mergeCell ref="J1127:M1127"/>
    <mergeCell ref="N1127:O1127"/>
    <mergeCell ref="P1127:U1127"/>
    <mergeCell ref="A1128:B1128"/>
    <mergeCell ref="C1128:E1128"/>
    <mergeCell ref="G1128:H1128"/>
    <mergeCell ref="J1128:M1128"/>
    <mergeCell ref="N1128:O1128"/>
    <mergeCell ref="P1128:U1128"/>
    <mergeCell ref="A1123:B1123"/>
    <mergeCell ref="C1123:E1123"/>
    <mergeCell ref="G1123:H1123"/>
    <mergeCell ref="J1123:M1123"/>
    <mergeCell ref="N1123:O1123"/>
    <mergeCell ref="P1123:U1123"/>
    <mergeCell ref="A1124:B1124"/>
    <mergeCell ref="C1124:E1124"/>
    <mergeCell ref="G1124:H1124"/>
    <mergeCell ref="J1124:M1124"/>
    <mergeCell ref="N1124:O1124"/>
    <mergeCell ref="P1124:U1124"/>
    <mergeCell ref="A1125:B1125"/>
    <mergeCell ref="C1125:E1125"/>
    <mergeCell ref="G1125:H1125"/>
    <mergeCell ref="J1125:M1125"/>
    <mergeCell ref="N1125:O1125"/>
    <mergeCell ref="P1125:U1125"/>
    <mergeCell ref="A1120:B1120"/>
    <mergeCell ref="C1120:E1120"/>
    <mergeCell ref="G1120:H1120"/>
    <mergeCell ref="J1120:M1120"/>
    <mergeCell ref="N1120:O1120"/>
    <mergeCell ref="P1120:U1120"/>
    <mergeCell ref="A1121:B1121"/>
    <mergeCell ref="C1121:E1121"/>
    <mergeCell ref="G1121:H1121"/>
    <mergeCell ref="J1121:M1121"/>
    <mergeCell ref="N1121:O1121"/>
    <mergeCell ref="P1121:U1121"/>
    <mergeCell ref="A1122:B1122"/>
    <mergeCell ref="C1122:E1122"/>
    <mergeCell ref="G1122:H1122"/>
    <mergeCell ref="J1122:M1122"/>
    <mergeCell ref="N1122:O1122"/>
    <mergeCell ref="P1122:U1122"/>
    <mergeCell ref="A1116:U1116"/>
    <mergeCell ref="A1117:B1117"/>
    <mergeCell ref="C1117:E1117"/>
    <mergeCell ref="G1117:H1117"/>
    <mergeCell ref="J1117:M1117"/>
    <mergeCell ref="N1117:O1117"/>
    <mergeCell ref="P1117:U1117"/>
    <mergeCell ref="A1118:B1118"/>
    <mergeCell ref="C1118:E1118"/>
    <mergeCell ref="G1118:H1118"/>
    <mergeCell ref="J1118:M1118"/>
    <mergeCell ref="N1118:O1118"/>
    <mergeCell ref="P1118:U1118"/>
    <mergeCell ref="A1119:B1119"/>
    <mergeCell ref="C1119:E1119"/>
    <mergeCell ref="G1119:H1119"/>
    <mergeCell ref="J1119:M1119"/>
    <mergeCell ref="N1119:O1119"/>
    <mergeCell ref="P1119:U1119"/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229:B1229"/>
    <mergeCell ref="C1229:E1229"/>
    <mergeCell ref="G1229:H1229"/>
    <mergeCell ref="J1229:M1229"/>
    <mergeCell ref="N1229:O1229"/>
    <mergeCell ref="P1229:U1229"/>
    <mergeCell ref="A1227:U1227"/>
    <mergeCell ref="A1228:B1228"/>
    <mergeCell ref="C1228:E1228"/>
    <mergeCell ref="G1228:H1228"/>
    <mergeCell ref="J1228:M1228"/>
    <mergeCell ref="N1228:O1228"/>
    <mergeCell ref="P1228:U1228"/>
    <mergeCell ref="A1232:B1232"/>
    <mergeCell ref="C1232:E1232"/>
    <mergeCell ref="G1232:H1232"/>
    <mergeCell ref="J1232:M1232"/>
    <mergeCell ref="N1232:O1232"/>
    <mergeCell ref="P1232:U1232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35:B1235"/>
    <mergeCell ref="C1235:E1235"/>
    <mergeCell ref="G1235:H1235"/>
    <mergeCell ref="J1235:M1235"/>
    <mergeCell ref="N1235:O1235"/>
    <mergeCell ref="P1235:U1235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8:B1238"/>
    <mergeCell ref="C1238:E1238"/>
    <mergeCell ref="G1238:H1238"/>
    <mergeCell ref="J1238:M1238"/>
    <mergeCell ref="N1238:O1238"/>
    <mergeCell ref="P1238:U1238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41:B1241"/>
    <mergeCell ref="C1241:E1241"/>
    <mergeCell ref="G1241:H1241"/>
    <mergeCell ref="J1241:M1241"/>
    <mergeCell ref="N1241:O1241"/>
    <mergeCell ref="P1241:U1241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44:B1244"/>
    <mergeCell ref="C1244:E1244"/>
    <mergeCell ref="G1244:H1244"/>
    <mergeCell ref="J1244:M1244"/>
    <mergeCell ref="N1244:O1244"/>
    <mergeCell ref="P1244:U1244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7:B1247"/>
    <mergeCell ref="C1247:E1247"/>
    <mergeCell ref="G1247:H1247"/>
    <mergeCell ref="J1247:M1247"/>
    <mergeCell ref="N1247:O1247"/>
    <mergeCell ref="P1247:U1247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50:B1250"/>
    <mergeCell ref="C1250:E1250"/>
    <mergeCell ref="G1250:H1250"/>
    <mergeCell ref="J1250:M1250"/>
    <mergeCell ref="N1250:O1250"/>
    <mergeCell ref="P1250:U1250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53:B1253"/>
    <mergeCell ref="C1253:E1253"/>
    <mergeCell ref="G1253:H1253"/>
    <mergeCell ref="J1253:M1253"/>
    <mergeCell ref="N1253:O1253"/>
    <mergeCell ref="P1253:U1253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6:B1256"/>
    <mergeCell ref="C1256:E1256"/>
    <mergeCell ref="G1256:H1256"/>
    <mergeCell ref="J1256:M1256"/>
    <mergeCell ref="N1256:O1256"/>
    <mergeCell ref="P1256:U1256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9:B1259"/>
    <mergeCell ref="C1259:E1259"/>
    <mergeCell ref="G1259:H1259"/>
    <mergeCell ref="J1259:M1259"/>
    <mergeCell ref="N1259:O1259"/>
    <mergeCell ref="P1259:U1259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62:B1262"/>
    <mergeCell ref="C1262:E1262"/>
    <mergeCell ref="G1262:H1262"/>
    <mergeCell ref="J1262:M1262"/>
    <mergeCell ref="N1262:O1262"/>
    <mergeCell ref="P1262:U1262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65:B1265"/>
    <mergeCell ref="C1265:E1265"/>
    <mergeCell ref="G1265:H1265"/>
    <mergeCell ref="J1265:M1265"/>
    <mergeCell ref="N1265:O1265"/>
    <mergeCell ref="P1265:U1265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8:B1268"/>
    <mergeCell ref="C1268:E1268"/>
    <mergeCell ref="G1268:H1268"/>
    <mergeCell ref="J1268:M1268"/>
    <mergeCell ref="N1268:O1268"/>
    <mergeCell ref="P1268:U1268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71:B1271"/>
    <mergeCell ref="C1271:E1271"/>
    <mergeCell ref="G1271:H1271"/>
    <mergeCell ref="J1271:M1271"/>
    <mergeCell ref="N1271:O1271"/>
    <mergeCell ref="P1271:U1271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74:B1274"/>
    <mergeCell ref="C1274:E1274"/>
    <mergeCell ref="G1274:H1274"/>
    <mergeCell ref="J1274:M1274"/>
    <mergeCell ref="N1274:O1274"/>
    <mergeCell ref="P1274:U1274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7:B1277"/>
    <mergeCell ref="C1277:E1277"/>
    <mergeCell ref="G1277:H1277"/>
    <mergeCell ref="J1277:M1277"/>
    <mergeCell ref="N1277:O1277"/>
    <mergeCell ref="P1277:U1277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80:B1280"/>
    <mergeCell ref="C1280:E1280"/>
    <mergeCell ref="G1280:H1280"/>
    <mergeCell ref="J1280:M1280"/>
    <mergeCell ref="N1280:O1280"/>
    <mergeCell ref="P1280:U1280"/>
    <mergeCell ref="A1279:B1279"/>
    <mergeCell ref="C1279:E1279"/>
    <mergeCell ref="G1279:H1279"/>
    <mergeCell ref="J1279:M1279"/>
    <mergeCell ref="N1279:O1279"/>
    <mergeCell ref="P1279:U1279"/>
    <mergeCell ref="A1278:B1278"/>
    <mergeCell ref="C1278:E1278"/>
    <mergeCell ref="G1278:H1278"/>
    <mergeCell ref="J1278:M1278"/>
    <mergeCell ref="N1278:O1278"/>
    <mergeCell ref="P1278:U1278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U1286"/>
    <mergeCell ref="A1287:B1287"/>
    <mergeCell ref="C1287:E1287"/>
    <mergeCell ref="G1287:H1287"/>
    <mergeCell ref="J1287:M1287"/>
    <mergeCell ref="N1287:O1287"/>
    <mergeCell ref="P1287:U1287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0:B1290"/>
    <mergeCell ref="C1290:E1290"/>
    <mergeCell ref="G1290:H1290"/>
    <mergeCell ref="J1290:M1290"/>
    <mergeCell ref="N1290:O1290"/>
    <mergeCell ref="P1290:U1290"/>
    <mergeCell ref="A1289:B1289"/>
    <mergeCell ref="C1289:E1289"/>
    <mergeCell ref="G1289:H1289"/>
    <mergeCell ref="J1289:M1289"/>
    <mergeCell ref="N1289:O1289"/>
    <mergeCell ref="P1289:U1289"/>
    <mergeCell ref="A1288:B1288"/>
    <mergeCell ref="C1288:E1288"/>
    <mergeCell ref="G1288:H1288"/>
    <mergeCell ref="J1288:M1288"/>
    <mergeCell ref="N1288:O1288"/>
    <mergeCell ref="P1288:U1288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1:B1291"/>
    <mergeCell ref="C1291:E1291"/>
    <mergeCell ref="G1291:H1291"/>
    <mergeCell ref="J1291:M1291"/>
    <mergeCell ref="N1291:O1291"/>
    <mergeCell ref="P1291:U1291"/>
    <mergeCell ref="A1298:B1298"/>
    <mergeCell ref="C1298:E1298"/>
    <mergeCell ref="G1298:H1298"/>
    <mergeCell ref="J1298:M1298"/>
    <mergeCell ref="N1298:O1298"/>
    <mergeCell ref="P1298:U1298"/>
    <mergeCell ref="A1296:U1296"/>
    <mergeCell ref="A1297:B1297"/>
    <mergeCell ref="C1297:E1297"/>
    <mergeCell ref="G1297:H1297"/>
    <mergeCell ref="J1297:M1297"/>
    <mergeCell ref="N1297:O1297"/>
    <mergeCell ref="P1297:U1297"/>
    <mergeCell ref="A1294:U1294"/>
    <mergeCell ref="A1295:B1295"/>
    <mergeCell ref="C1295:E1295"/>
    <mergeCell ref="G1295:H1295"/>
    <mergeCell ref="J1295:M1295"/>
    <mergeCell ref="N1295:O1295"/>
    <mergeCell ref="P1295:U1295"/>
    <mergeCell ref="A1301:B1301"/>
    <mergeCell ref="C1301:E1301"/>
    <mergeCell ref="G1301:H1301"/>
    <mergeCell ref="J1301:M1301"/>
    <mergeCell ref="N1301:O1301"/>
    <mergeCell ref="P1301:U1301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304:B1304"/>
    <mergeCell ref="C1304:E1304"/>
    <mergeCell ref="G1304:H1304"/>
    <mergeCell ref="J1304:M1304"/>
    <mergeCell ref="N1304:O1304"/>
    <mergeCell ref="P1304:U1304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7:B1307"/>
    <mergeCell ref="C1307:E1307"/>
    <mergeCell ref="G1307:H1307"/>
    <mergeCell ref="J1307:M1307"/>
    <mergeCell ref="N1307:O1307"/>
    <mergeCell ref="P1307:U1307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10:B1310"/>
    <mergeCell ref="C1310:E1310"/>
    <mergeCell ref="G1310:H1310"/>
    <mergeCell ref="J1310:M1310"/>
    <mergeCell ref="N1310:O1310"/>
    <mergeCell ref="P1310:U1310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13:B1313"/>
    <mergeCell ref="C1313:E1313"/>
    <mergeCell ref="G1313:H1313"/>
    <mergeCell ref="J1313:M1313"/>
    <mergeCell ref="N1313:O1313"/>
    <mergeCell ref="P1313:U1313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6:B1316"/>
    <mergeCell ref="C1316:E1316"/>
    <mergeCell ref="G1316:H1316"/>
    <mergeCell ref="J1316:M1316"/>
    <mergeCell ref="N1316:O1316"/>
    <mergeCell ref="P1316:U1316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9:B1319"/>
    <mergeCell ref="C1319:E1319"/>
    <mergeCell ref="G1319:H1319"/>
    <mergeCell ref="J1319:M1319"/>
    <mergeCell ref="N1319:O1319"/>
    <mergeCell ref="P1319:U1319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22:B1322"/>
    <mergeCell ref="C1322:E1322"/>
    <mergeCell ref="G1322:H1322"/>
    <mergeCell ref="J1322:M1322"/>
    <mergeCell ref="N1322:O1322"/>
    <mergeCell ref="P1322:U1322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25:B1325"/>
    <mergeCell ref="C1325:E1325"/>
    <mergeCell ref="G1325:H1325"/>
    <mergeCell ref="J1325:M1325"/>
    <mergeCell ref="N1325:O1325"/>
    <mergeCell ref="P1325:U1325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8:B1328"/>
    <mergeCell ref="C1328:E1328"/>
    <mergeCell ref="G1328:H1328"/>
    <mergeCell ref="J1328:M1328"/>
    <mergeCell ref="N1328:O1328"/>
    <mergeCell ref="P1328:U1328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31:B1331"/>
    <mergeCell ref="C1331:E1331"/>
    <mergeCell ref="G1331:H1331"/>
    <mergeCell ref="J1331:M1331"/>
    <mergeCell ref="N1331:O1331"/>
    <mergeCell ref="P1331:U1331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34:B1334"/>
    <mergeCell ref="C1334:E1334"/>
    <mergeCell ref="G1334:H1334"/>
    <mergeCell ref="J1334:M1334"/>
    <mergeCell ref="N1334:O1334"/>
    <mergeCell ref="P1334:U1334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7:B1337"/>
    <mergeCell ref="C1337:E1337"/>
    <mergeCell ref="G1337:H1337"/>
    <mergeCell ref="J1337:M1337"/>
    <mergeCell ref="N1337:O1337"/>
    <mergeCell ref="P1337:U1337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40:B1340"/>
    <mergeCell ref="C1340:E1340"/>
    <mergeCell ref="G1340:H1340"/>
    <mergeCell ref="J1340:M1340"/>
    <mergeCell ref="N1340:O1340"/>
    <mergeCell ref="P1340:U1340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43:B1343"/>
    <mergeCell ref="C1343:E1343"/>
    <mergeCell ref="G1343:H1343"/>
    <mergeCell ref="J1343:M1343"/>
    <mergeCell ref="N1343:O1343"/>
    <mergeCell ref="P1343:U1343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6:B1346"/>
    <mergeCell ref="C1346:E1346"/>
    <mergeCell ref="G1346:H1346"/>
    <mergeCell ref="J1346:M1346"/>
    <mergeCell ref="N1346:O1346"/>
    <mergeCell ref="P1346:U1346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9:B1349"/>
    <mergeCell ref="C1349:E1349"/>
    <mergeCell ref="G1349:H1349"/>
    <mergeCell ref="J1349:M1349"/>
    <mergeCell ref="N1349:O1349"/>
    <mergeCell ref="P1349:U1349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52:B1352"/>
    <mergeCell ref="C1352:E1352"/>
    <mergeCell ref="G1352:H1352"/>
    <mergeCell ref="J1352:M1352"/>
    <mergeCell ref="N1352:O1352"/>
    <mergeCell ref="P1352:U1352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55:B1355"/>
    <mergeCell ref="C1355:E1355"/>
    <mergeCell ref="G1355:H1355"/>
    <mergeCell ref="J1355:M1355"/>
    <mergeCell ref="N1355:O1355"/>
    <mergeCell ref="P1355:U1355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8:B1358"/>
    <mergeCell ref="C1358:E1358"/>
    <mergeCell ref="G1358:H1358"/>
    <mergeCell ref="J1358:M1358"/>
    <mergeCell ref="N1358:O1358"/>
    <mergeCell ref="P1358:U1358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61:B1361"/>
    <mergeCell ref="C1361:E1361"/>
    <mergeCell ref="G1361:H1361"/>
    <mergeCell ref="J1361:M1361"/>
    <mergeCell ref="N1361:O1361"/>
    <mergeCell ref="P1361:U1361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64:B1364"/>
    <mergeCell ref="C1364:E1364"/>
    <mergeCell ref="G1364:H1364"/>
    <mergeCell ref="J1364:M1364"/>
    <mergeCell ref="N1364:O1364"/>
    <mergeCell ref="P1364:U1364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7:B1367"/>
    <mergeCell ref="C1367:E1367"/>
    <mergeCell ref="G1367:H1367"/>
    <mergeCell ref="J1367:M1367"/>
    <mergeCell ref="N1367:O1367"/>
    <mergeCell ref="P1367:U1367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70:B1370"/>
    <mergeCell ref="C1370:E1370"/>
    <mergeCell ref="G1370:H1370"/>
    <mergeCell ref="J1370:M1370"/>
    <mergeCell ref="N1370:O1370"/>
    <mergeCell ref="P1370:U1370"/>
    <mergeCell ref="A1369:B1369"/>
    <mergeCell ref="C1369:E1369"/>
    <mergeCell ref="G1369:H1369"/>
    <mergeCell ref="J1369:M1369"/>
    <mergeCell ref="N1369:O1369"/>
    <mergeCell ref="P1369:U1369"/>
    <mergeCell ref="A1368:B1368"/>
    <mergeCell ref="C1368:E1368"/>
    <mergeCell ref="G1368:H1368"/>
    <mergeCell ref="J1368:M1368"/>
    <mergeCell ref="N1368:O1368"/>
    <mergeCell ref="P1368:U1368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1:B1371"/>
    <mergeCell ref="C1371:E1371"/>
    <mergeCell ref="G1371:H1371"/>
    <mergeCell ref="J1371:M1371"/>
    <mergeCell ref="N1371:O1371"/>
    <mergeCell ref="P1371:U1371"/>
    <mergeCell ref="A1378:B1378"/>
    <mergeCell ref="C1378:E1378"/>
    <mergeCell ref="G1378:H1378"/>
    <mergeCell ref="J1378:M1378"/>
    <mergeCell ref="N1378:O1378"/>
    <mergeCell ref="P1378:U1378"/>
    <mergeCell ref="A1376:U1376"/>
    <mergeCell ref="A1377:B1377"/>
    <mergeCell ref="C1377:E1377"/>
    <mergeCell ref="G1377:H1377"/>
    <mergeCell ref="J1377:M1377"/>
    <mergeCell ref="N1377:O1377"/>
    <mergeCell ref="P1377:U1377"/>
    <mergeCell ref="A1374:U1374"/>
    <mergeCell ref="A1375:B1375"/>
    <mergeCell ref="C1375:E1375"/>
    <mergeCell ref="G1375:H1375"/>
    <mergeCell ref="J1375:M1375"/>
    <mergeCell ref="N1375:O1375"/>
    <mergeCell ref="P1375:U1375"/>
    <mergeCell ref="A1381:B1381"/>
    <mergeCell ref="C1381:E1381"/>
    <mergeCell ref="G1381:H1381"/>
    <mergeCell ref="J1381:M1381"/>
    <mergeCell ref="N1381:O1381"/>
    <mergeCell ref="P1381:U1381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84:B1384"/>
    <mergeCell ref="C1384:E1384"/>
    <mergeCell ref="G1384:H1384"/>
    <mergeCell ref="J1384:M1384"/>
    <mergeCell ref="N1384:O1384"/>
    <mergeCell ref="P1384:U1384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7:B1387"/>
    <mergeCell ref="C1387:E1387"/>
    <mergeCell ref="G1387:H1387"/>
    <mergeCell ref="J1387:M1387"/>
    <mergeCell ref="N1387:O1387"/>
    <mergeCell ref="P1387:U1387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90:B1390"/>
    <mergeCell ref="C1390:E1390"/>
    <mergeCell ref="G1390:H1390"/>
    <mergeCell ref="J1390:M1390"/>
    <mergeCell ref="N1390:O1390"/>
    <mergeCell ref="P1390:U1390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93:B1393"/>
    <mergeCell ref="C1393:E1393"/>
    <mergeCell ref="G1393:H1393"/>
    <mergeCell ref="J1393:M1393"/>
    <mergeCell ref="N1393:O1393"/>
    <mergeCell ref="P1393:U1393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6:B1396"/>
    <mergeCell ref="C1396:E1396"/>
    <mergeCell ref="G1396:H1396"/>
    <mergeCell ref="J1396:M1396"/>
    <mergeCell ref="N1396:O1396"/>
    <mergeCell ref="P1396:U1396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9:B1399"/>
    <mergeCell ref="C1399:E1399"/>
    <mergeCell ref="G1399:H1399"/>
    <mergeCell ref="J1399:M1399"/>
    <mergeCell ref="N1399:O1399"/>
    <mergeCell ref="P1399:U1399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402:B1402"/>
    <mergeCell ref="C1402:E1402"/>
    <mergeCell ref="G1402:H1402"/>
    <mergeCell ref="J1402:M1402"/>
    <mergeCell ref="N1402:O1402"/>
    <mergeCell ref="P1402:U1402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405:B1405"/>
    <mergeCell ref="C1405:E1405"/>
    <mergeCell ref="G1405:H1405"/>
    <mergeCell ref="J1405:M1405"/>
    <mergeCell ref="N1405:O1405"/>
    <mergeCell ref="P1405:U1405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8:B1408"/>
    <mergeCell ref="C1408:E1408"/>
    <mergeCell ref="G1408:H1408"/>
    <mergeCell ref="J1408:M1408"/>
    <mergeCell ref="N1408:O1408"/>
    <mergeCell ref="P1408:U1408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8:B1418"/>
    <mergeCell ref="C1418:E1418"/>
    <mergeCell ref="G1418:H1418"/>
    <mergeCell ref="J1418:M1418"/>
    <mergeCell ref="N1418:O1418"/>
    <mergeCell ref="P1418:U1418"/>
    <mergeCell ref="A1417:B1417"/>
    <mergeCell ref="C1417:E1417"/>
    <mergeCell ref="G1417:H1417"/>
    <mergeCell ref="J1417:M1417"/>
    <mergeCell ref="N1417:O1417"/>
    <mergeCell ref="P1417:U1417"/>
    <mergeCell ref="A1415:U1415"/>
    <mergeCell ref="A1416:B1416"/>
    <mergeCell ref="C1416:E1416"/>
    <mergeCell ref="G1416:H1416"/>
    <mergeCell ref="J1416:M1416"/>
    <mergeCell ref="N1416:O1416"/>
    <mergeCell ref="P1416:U1416"/>
    <mergeCell ref="A1421:B1421"/>
    <mergeCell ref="C1421:E1421"/>
    <mergeCell ref="G1421:H1421"/>
    <mergeCell ref="J1421:M1421"/>
    <mergeCell ref="N1421:O1421"/>
    <mergeCell ref="P1421:U1421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24:B1424"/>
    <mergeCell ref="C1424:E1424"/>
    <mergeCell ref="G1424:H1424"/>
    <mergeCell ref="J1424:M1424"/>
    <mergeCell ref="N1424:O1424"/>
    <mergeCell ref="P1424:U1424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7:B1427"/>
    <mergeCell ref="C1427:E1427"/>
    <mergeCell ref="G1427:H1427"/>
    <mergeCell ref="J1427:M1427"/>
    <mergeCell ref="N1427:O1427"/>
    <mergeCell ref="P1427:U1427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30:B1430"/>
    <mergeCell ref="C1430:E1430"/>
    <mergeCell ref="G1430:H1430"/>
    <mergeCell ref="J1430:M1430"/>
    <mergeCell ref="N1430:O1430"/>
    <mergeCell ref="P1430:U1430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33:B1433"/>
    <mergeCell ref="C1433:E1433"/>
    <mergeCell ref="G1433:H1433"/>
    <mergeCell ref="J1433:M1433"/>
    <mergeCell ref="N1433:O1433"/>
    <mergeCell ref="P1433:U1433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6:B1436"/>
    <mergeCell ref="C1436:E1436"/>
    <mergeCell ref="G1436:H1436"/>
    <mergeCell ref="J1436:M1436"/>
    <mergeCell ref="N1436:O1436"/>
    <mergeCell ref="P1436:U1436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9:B1439"/>
    <mergeCell ref="C1439:E1439"/>
    <mergeCell ref="G1439:H1439"/>
    <mergeCell ref="J1439:M1439"/>
    <mergeCell ref="N1439:O1439"/>
    <mergeCell ref="P1439:U1439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42:B1442"/>
    <mergeCell ref="C1442:E1442"/>
    <mergeCell ref="G1442:H1442"/>
    <mergeCell ref="J1442:M1442"/>
    <mergeCell ref="N1442:O1442"/>
    <mergeCell ref="P1442:U1442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45:B1445"/>
    <mergeCell ref="C1445:E1445"/>
    <mergeCell ref="G1445:H1445"/>
    <mergeCell ref="J1445:M1445"/>
    <mergeCell ref="N1445:O1445"/>
    <mergeCell ref="P1445:U1445"/>
    <mergeCell ref="A1444:B1444"/>
    <mergeCell ref="C1444:E1444"/>
    <mergeCell ref="G1444:H1444"/>
    <mergeCell ref="J1444:M1444"/>
    <mergeCell ref="N1444:O1444"/>
    <mergeCell ref="P1444:U1444"/>
    <mergeCell ref="A1443:B1443"/>
    <mergeCell ref="C1443:E1443"/>
    <mergeCell ref="G1443:H1443"/>
    <mergeCell ref="J1443:M1443"/>
    <mergeCell ref="N1443:O1443"/>
    <mergeCell ref="P1443:U1443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2:B1452"/>
    <mergeCell ref="C1452:E1452"/>
    <mergeCell ref="G1452:H1452"/>
    <mergeCell ref="J1452:M1452"/>
    <mergeCell ref="N1452:O1452"/>
    <mergeCell ref="P1452:U1452"/>
    <mergeCell ref="A1450:U1450"/>
    <mergeCell ref="A1451:B1451"/>
    <mergeCell ref="C1451:E1451"/>
    <mergeCell ref="G1451:H1451"/>
    <mergeCell ref="J1451:M1451"/>
    <mergeCell ref="N1451:O1451"/>
    <mergeCell ref="P1451:U1451"/>
    <mergeCell ref="A1449:B1449"/>
    <mergeCell ref="C1449:E1449"/>
    <mergeCell ref="G1449:H1449"/>
    <mergeCell ref="J1449:M1449"/>
    <mergeCell ref="N1449:O1449"/>
    <mergeCell ref="P1449:U1449"/>
    <mergeCell ref="A1455:B1455"/>
    <mergeCell ref="C1455:E1455"/>
    <mergeCell ref="G1455:H1455"/>
    <mergeCell ref="J1455:M1455"/>
    <mergeCell ref="N1455:O1455"/>
    <mergeCell ref="P1455:U1455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8:B1458"/>
    <mergeCell ref="C1458:E1458"/>
    <mergeCell ref="G1458:H1458"/>
    <mergeCell ref="J1458:M1458"/>
    <mergeCell ref="N1458:O1458"/>
    <mergeCell ref="P1458:U1458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61:B1461"/>
    <mergeCell ref="C1461:E1461"/>
    <mergeCell ref="G1461:H1461"/>
    <mergeCell ref="J1461:M1461"/>
    <mergeCell ref="N1461:O1461"/>
    <mergeCell ref="P1461:U1461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64:B1464"/>
    <mergeCell ref="C1464:E1464"/>
    <mergeCell ref="G1464:H1464"/>
    <mergeCell ref="J1464:M1464"/>
    <mergeCell ref="N1464:O1464"/>
    <mergeCell ref="P1464:U1464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7:B1467"/>
    <mergeCell ref="C1467:E1467"/>
    <mergeCell ref="G1467:H1467"/>
    <mergeCell ref="J1467:M1467"/>
    <mergeCell ref="N1467:O1467"/>
    <mergeCell ref="P1467:U1467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70:B1470"/>
    <mergeCell ref="C1470:E1470"/>
    <mergeCell ref="G1470:H1470"/>
    <mergeCell ref="J1470:M1470"/>
    <mergeCell ref="N1470:O1470"/>
    <mergeCell ref="P1470:U1470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73:B1473"/>
    <mergeCell ref="C1473:E1473"/>
    <mergeCell ref="G1473:H1473"/>
    <mergeCell ref="J1473:M1473"/>
    <mergeCell ref="N1473:O1473"/>
    <mergeCell ref="P1473:U1473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6:B1476"/>
    <mergeCell ref="C1476:E1476"/>
    <mergeCell ref="G1476:H1476"/>
    <mergeCell ref="J1476:M1476"/>
    <mergeCell ref="N1476:O1476"/>
    <mergeCell ref="P1476:U1476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9:B1479"/>
    <mergeCell ref="C1479:E1479"/>
    <mergeCell ref="G1479:H1479"/>
    <mergeCell ref="J1479:M1479"/>
    <mergeCell ref="N1479:O1479"/>
    <mergeCell ref="P1479:U1479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82:B1482"/>
    <mergeCell ref="C1482:E1482"/>
    <mergeCell ref="G1482:H1482"/>
    <mergeCell ref="J1482:M1482"/>
    <mergeCell ref="N1482:O1482"/>
    <mergeCell ref="P1482:U1482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85:B1485"/>
    <mergeCell ref="C1485:E1485"/>
    <mergeCell ref="G1485:H1485"/>
    <mergeCell ref="J1485:M1485"/>
    <mergeCell ref="N1485:O1485"/>
    <mergeCell ref="P1485:U1485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8:B1488"/>
    <mergeCell ref="C1488:E1488"/>
    <mergeCell ref="G1488:H1488"/>
    <mergeCell ref="J1488:M1488"/>
    <mergeCell ref="N1488:O1488"/>
    <mergeCell ref="P1488:U1488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91:B1491"/>
    <mergeCell ref="C1491:E1491"/>
    <mergeCell ref="G1491:H1491"/>
    <mergeCell ref="J1491:M1491"/>
    <mergeCell ref="N1491:O1491"/>
    <mergeCell ref="P1491:U1491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94:B1494"/>
    <mergeCell ref="C1494:E1494"/>
    <mergeCell ref="G1494:H1494"/>
    <mergeCell ref="J1494:M1494"/>
    <mergeCell ref="N1494:O1494"/>
    <mergeCell ref="P1494:U1494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7:B1497"/>
    <mergeCell ref="C1497:E1497"/>
    <mergeCell ref="G1497:H1497"/>
    <mergeCell ref="J1497:M1497"/>
    <mergeCell ref="N1497:O1497"/>
    <mergeCell ref="P1497:U1497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500:B1500"/>
    <mergeCell ref="C1500:E1500"/>
    <mergeCell ref="G1500:H1500"/>
    <mergeCell ref="J1500:M1500"/>
    <mergeCell ref="N1500:O1500"/>
    <mergeCell ref="P1500:U1500"/>
    <mergeCell ref="A1499:B1499"/>
    <mergeCell ref="C1499:E1499"/>
    <mergeCell ref="G1499:H1499"/>
    <mergeCell ref="J1499:M1499"/>
    <mergeCell ref="N1499:O1499"/>
    <mergeCell ref="P1499:U1499"/>
    <mergeCell ref="A1498:B1498"/>
    <mergeCell ref="C1498:E1498"/>
    <mergeCell ref="G1498:H1498"/>
    <mergeCell ref="J1498:M1498"/>
    <mergeCell ref="N1498:O1498"/>
    <mergeCell ref="P1498:U1498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U1506"/>
    <mergeCell ref="A1507:B1507"/>
    <mergeCell ref="C1507:E1507"/>
    <mergeCell ref="G1507:H1507"/>
    <mergeCell ref="J1507:M1507"/>
    <mergeCell ref="N1507:O1507"/>
    <mergeCell ref="P1507:U1507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10:B1510"/>
    <mergeCell ref="C1510:E1510"/>
    <mergeCell ref="G1510:H1510"/>
    <mergeCell ref="J1510:M1510"/>
    <mergeCell ref="N1510:O1510"/>
    <mergeCell ref="P1510:U1510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13:B1513"/>
    <mergeCell ref="C1513:E1513"/>
    <mergeCell ref="G1513:H1513"/>
    <mergeCell ref="J1513:M1513"/>
    <mergeCell ref="N1513:O1513"/>
    <mergeCell ref="P1513:U1513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6:B1516"/>
    <mergeCell ref="C1516:E1516"/>
    <mergeCell ref="G1516:H1516"/>
    <mergeCell ref="J1516:M1516"/>
    <mergeCell ref="N1516:O1516"/>
    <mergeCell ref="P1516:U1516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9:B1519"/>
    <mergeCell ref="C1519:E1519"/>
    <mergeCell ref="G1519:H1519"/>
    <mergeCell ref="J1519:M1519"/>
    <mergeCell ref="N1519:O1519"/>
    <mergeCell ref="P1519:U1519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22:B1522"/>
    <mergeCell ref="C1522:E1522"/>
    <mergeCell ref="G1522:H1522"/>
    <mergeCell ref="J1522:M1522"/>
    <mergeCell ref="N1522:O1522"/>
    <mergeCell ref="P1522:U1522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25:B1525"/>
    <mergeCell ref="C1525:E1525"/>
    <mergeCell ref="G1525:H1525"/>
    <mergeCell ref="J1525:M1525"/>
    <mergeCell ref="N1525:O1525"/>
    <mergeCell ref="P1525:U1525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8:B1528"/>
    <mergeCell ref="C1528:E1528"/>
    <mergeCell ref="G1528:H1528"/>
    <mergeCell ref="J1528:M1528"/>
    <mergeCell ref="N1528:O1528"/>
    <mergeCell ref="P1528:U1528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31:B1531"/>
    <mergeCell ref="C1531:E1531"/>
    <mergeCell ref="G1531:H1531"/>
    <mergeCell ref="J1531:M1531"/>
    <mergeCell ref="N1531:O1531"/>
    <mergeCell ref="P1531:U1531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34:B1534"/>
    <mergeCell ref="C1534:E1534"/>
    <mergeCell ref="G1534:H1534"/>
    <mergeCell ref="J1534:M1534"/>
    <mergeCell ref="N1534:O1534"/>
    <mergeCell ref="P1534:U1534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7:B1537"/>
    <mergeCell ref="C1537:E1537"/>
    <mergeCell ref="G1537:H1537"/>
    <mergeCell ref="J1537:M1537"/>
    <mergeCell ref="N1537:O1537"/>
    <mergeCell ref="P1537:U1537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40:B1540"/>
    <mergeCell ref="C1540:E1540"/>
    <mergeCell ref="G1540:H1540"/>
    <mergeCell ref="J1540:M1540"/>
    <mergeCell ref="N1540:O1540"/>
    <mergeCell ref="P1540:U1540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43:B1543"/>
    <mergeCell ref="C1543:E1543"/>
    <mergeCell ref="G1543:H1543"/>
    <mergeCell ref="J1543:M1543"/>
    <mergeCell ref="N1543:O1543"/>
    <mergeCell ref="P1543:U1543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6:B1546"/>
    <mergeCell ref="C1546:E1546"/>
    <mergeCell ref="G1546:H1546"/>
    <mergeCell ref="J1546:M1546"/>
    <mergeCell ref="N1546:O1546"/>
    <mergeCell ref="P1546:U1546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9:B1549"/>
    <mergeCell ref="C1549:E1549"/>
    <mergeCell ref="G1549:H1549"/>
    <mergeCell ref="J1549:M1549"/>
    <mergeCell ref="N1549:O1549"/>
    <mergeCell ref="P1549:U1549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52:B1552"/>
    <mergeCell ref="C1552:E1552"/>
    <mergeCell ref="G1552:H1552"/>
    <mergeCell ref="J1552:M1552"/>
    <mergeCell ref="N1552:O1552"/>
    <mergeCell ref="P1552:U1552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55:B1555"/>
    <mergeCell ref="C1555:E1555"/>
    <mergeCell ref="G1555:H1555"/>
    <mergeCell ref="J1555:M1555"/>
    <mergeCell ref="N1555:O1555"/>
    <mergeCell ref="P1555:U1555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8:B1558"/>
    <mergeCell ref="C1558:E1558"/>
    <mergeCell ref="G1558:H1558"/>
    <mergeCell ref="J1558:M1558"/>
    <mergeCell ref="N1558:O1558"/>
    <mergeCell ref="P1558:U1558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61:B1561"/>
    <mergeCell ref="C1561:E1561"/>
    <mergeCell ref="G1561:H1561"/>
    <mergeCell ref="J1561:M1561"/>
    <mergeCell ref="N1561:O1561"/>
    <mergeCell ref="P1561:U1561"/>
    <mergeCell ref="A1560:B1560"/>
    <mergeCell ref="C1560:E1560"/>
    <mergeCell ref="G1560:H1560"/>
    <mergeCell ref="J1560:M1560"/>
    <mergeCell ref="N1560:O1560"/>
    <mergeCell ref="P1560:U1560"/>
    <mergeCell ref="A1559:B1559"/>
    <mergeCell ref="C1559:E1559"/>
    <mergeCell ref="G1559:H1559"/>
    <mergeCell ref="J1559:M1559"/>
    <mergeCell ref="N1559:O1559"/>
    <mergeCell ref="P1559:U1559"/>
    <mergeCell ref="A1566:T1566"/>
    <mergeCell ref="B1568:D1568"/>
    <mergeCell ref="H1568:V1568"/>
    <mergeCell ref="A1564:B1564"/>
    <mergeCell ref="C1564:E1564"/>
    <mergeCell ref="G1564:H1564"/>
    <mergeCell ref="J1564:M1564"/>
    <mergeCell ref="N1564:O1564"/>
    <mergeCell ref="P1564:U1564"/>
    <mergeCell ref="A1563:B1563"/>
    <mergeCell ref="C1563:E1563"/>
    <mergeCell ref="G1563:H1563"/>
    <mergeCell ref="J1563:M1563"/>
    <mergeCell ref="N1563:O1563"/>
    <mergeCell ref="P1563:U1563"/>
    <mergeCell ref="A1562:B1562"/>
    <mergeCell ref="C1562:E1562"/>
    <mergeCell ref="G1562:H1562"/>
    <mergeCell ref="J1562:M1562"/>
    <mergeCell ref="N1562:O1562"/>
    <mergeCell ref="P1562:U1562"/>
  </mergeCells>
  <pageMargins left="0.49" right="0.35" top="0.34" bottom="0.31" header="0.3" footer="0.3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561"/>
  <sheetViews>
    <sheetView topLeftCell="A10" workbookViewId="0">
      <selection activeCell="A10" sqref="A10:XFD571"/>
    </sheetView>
  </sheetViews>
  <sheetFormatPr defaultRowHeight="15" x14ac:dyDescent="0.25"/>
  <cols>
    <col min="1" max="1" width="8.28515625" customWidth="1"/>
    <col min="2" max="2" width="9.140625" hidden="1" customWidth="1"/>
    <col min="7" max="7" width="8.140625" customWidth="1"/>
    <col min="8" max="8" width="9.140625" hidden="1" customWidth="1"/>
    <col min="10" max="10" width="8.42578125" customWidth="1"/>
    <col min="11" max="12" width="9.140625" hidden="1" customWidth="1"/>
    <col min="13" max="13" width="2.140625" customWidth="1"/>
    <col min="15" max="15" width="0.28515625" customWidth="1"/>
    <col min="16" max="16" width="8.85546875" customWidth="1"/>
    <col min="17" max="17" width="6" hidden="1" customWidth="1"/>
    <col min="18" max="20" width="9.140625" hidden="1" customWidth="1"/>
    <col min="21" max="21" width="1.28515625" customWidth="1"/>
  </cols>
  <sheetData>
    <row r="1" spans="1:21" s="1" customFormat="1" ht="12" customHeight="1" x14ac:dyDescent="0.25">
      <c r="F1" s="3"/>
      <c r="K1" s="183" t="s">
        <v>1848</v>
      </c>
      <c r="L1" s="184"/>
      <c r="M1" s="184"/>
      <c r="N1" s="184"/>
      <c r="O1" s="184"/>
      <c r="P1" s="184"/>
      <c r="Q1" s="184"/>
      <c r="R1" s="184"/>
      <c r="S1" s="184"/>
    </row>
    <row r="2" spans="1:21" s="1" customFormat="1" ht="78.75" customHeight="1" x14ac:dyDescent="0.25">
      <c r="F2" s="3"/>
      <c r="K2" s="181" t="s">
        <v>1849</v>
      </c>
      <c r="L2" s="182"/>
      <c r="M2" s="182"/>
      <c r="N2" s="182"/>
      <c r="O2" s="182"/>
      <c r="P2" s="182"/>
      <c r="Q2" s="182"/>
      <c r="R2" s="182"/>
      <c r="S2" s="182"/>
    </row>
    <row r="3" spans="1:21" s="1" customFormat="1" ht="10.5" customHeight="1" x14ac:dyDescent="0.25">
      <c r="F3" s="3"/>
    </row>
    <row r="4" spans="1:21" s="1" customFormat="1" ht="12.75" customHeight="1" x14ac:dyDescent="0.25">
      <c r="F4" s="3"/>
      <c r="K4" s="2" t="s">
        <v>1850</v>
      </c>
      <c r="M4" s="180" t="s">
        <v>2013</v>
      </c>
      <c r="N4" s="180"/>
      <c r="O4" s="180"/>
      <c r="P4" s="180"/>
      <c r="R4" s="172" t="s">
        <v>1890</v>
      </c>
      <c r="S4" s="173"/>
    </row>
    <row r="5" spans="1:21" s="1" customFormat="1" ht="15" customHeight="1" x14ac:dyDescent="0.25">
      <c r="F5" s="3"/>
    </row>
    <row r="6" spans="1:21" s="1" customFormat="1" ht="33" customHeight="1" x14ac:dyDescent="0.25">
      <c r="A6" s="233" t="s">
        <v>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</row>
    <row r="7" spans="1:21" s="1" customFormat="1" ht="16.5" customHeight="1" x14ac:dyDescent="0.25">
      <c r="A7" s="231" t="s">
        <v>1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21" s="1" customFormat="1" ht="12" hidden="1" customHeight="1" x14ac:dyDescent="0.25">
      <c r="A8" s="183" t="s">
        <v>2</v>
      </c>
      <c r="B8" s="184"/>
      <c r="C8" s="184"/>
      <c r="F8" s="3"/>
    </row>
    <row r="9" spans="1:21" s="1" customFormat="1" ht="3" customHeight="1" x14ac:dyDescent="0.25">
      <c r="F9" s="3"/>
    </row>
    <row r="10" spans="1:21" s="1" customFormat="1" ht="36" customHeight="1" x14ac:dyDescent="0.25">
      <c r="A10" s="176" t="s">
        <v>3</v>
      </c>
      <c r="B10" s="177"/>
      <c r="C10" s="176" t="s">
        <v>821</v>
      </c>
      <c r="D10" s="177"/>
      <c r="E10" s="177"/>
      <c r="F10" s="6" t="s">
        <v>1811</v>
      </c>
      <c r="G10" s="176" t="s">
        <v>1845</v>
      </c>
      <c r="H10" s="177"/>
      <c r="I10" s="6" t="s">
        <v>1846</v>
      </c>
      <c r="J10" s="176" t="s">
        <v>1847</v>
      </c>
      <c r="K10" s="177"/>
      <c r="L10" s="177"/>
      <c r="M10" s="177"/>
      <c r="N10" s="176" t="s">
        <v>1851</v>
      </c>
      <c r="O10" s="177"/>
      <c r="P10" s="176" t="s">
        <v>1852</v>
      </c>
      <c r="Q10" s="177"/>
      <c r="R10" s="177"/>
      <c r="S10" s="177"/>
      <c r="T10" s="177"/>
      <c r="U10" s="177"/>
    </row>
    <row r="11" spans="1:21" s="1" customFormat="1" ht="15" hidden="1" customHeight="1" x14ac:dyDescent="0.25">
      <c r="A11" s="186" t="s">
        <v>4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s="1" customFormat="1" ht="27" hidden="1" customHeight="1" x14ac:dyDescent="0.25">
      <c r="A12" s="165">
        <v>1</v>
      </c>
      <c r="B12" s="166"/>
      <c r="C12" s="163" t="s">
        <v>822</v>
      </c>
      <c r="D12" s="164"/>
      <c r="E12" s="164"/>
      <c r="F12" s="7" t="s">
        <v>1812</v>
      </c>
      <c r="G12" s="143">
        <v>3.87</v>
      </c>
      <c r="H12" s="137"/>
      <c r="I12" s="8">
        <v>3.87</v>
      </c>
      <c r="J12" s="143">
        <v>8.9499999999999993</v>
      </c>
      <c r="K12" s="137"/>
      <c r="L12" s="137"/>
      <c r="M12" s="137"/>
      <c r="N12" s="137"/>
      <c r="O12" s="137"/>
      <c r="P12" s="100">
        <v>12.82</v>
      </c>
      <c r="Q12" s="101"/>
      <c r="R12" s="101"/>
      <c r="S12" s="101"/>
      <c r="T12" s="101"/>
      <c r="U12" s="101"/>
    </row>
    <row r="13" spans="1:21" s="1" customFormat="1" ht="26.25" hidden="1" customHeight="1" x14ac:dyDescent="0.25">
      <c r="A13" s="165">
        <v>2</v>
      </c>
      <c r="B13" s="166"/>
      <c r="C13" s="163" t="s">
        <v>823</v>
      </c>
      <c r="D13" s="164"/>
      <c r="E13" s="164"/>
      <c r="F13" s="7" t="s">
        <v>1812</v>
      </c>
      <c r="G13" s="143">
        <v>14.36</v>
      </c>
      <c r="H13" s="137"/>
      <c r="I13" s="8">
        <v>14.36</v>
      </c>
      <c r="J13" s="143">
        <v>10.43</v>
      </c>
      <c r="K13" s="137"/>
      <c r="L13" s="137"/>
      <c r="M13" s="137"/>
      <c r="N13" s="137"/>
      <c r="O13" s="137"/>
      <c r="P13" s="100">
        <v>24.79</v>
      </c>
      <c r="Q13" s="101"/>
      <c r="R13" s="101"/>
      <c r="S13" s="101"/>
      <c r="T13" s="101"/>
      <c r="U13" s="101"/>
    </row>
    <row r="14" spans="1:21" s="1" customFormat="1" ht="48.75" hidden="1" customHeight="1" x14ac:dyDescent="0.25">
      <c r="A14" s="165">
        <v>3</v>
      </c>
      <c r="B14" s="166"/>
      <c r="C14" s="129" t="s">
        <v>1853</v>
      </c>
      <c r="D14" s="130"/>
      <c r="E14" s="130"/>
      <c r="F14" s="4"/>
      <c r="G14" s="136"/>
      <c r="H14" s="136"/>
      <c r="I14" s="5"/>
      <c r="J14" s="136"/>
      <c r="K14" s="136"/>
      <c r="L14" s="136"/>
      <c r="M14" s="136"/>
      <c r="N14" s="136"/>
      <c r="O14" s="136"/>
      <c r="P14" s="126"/>
      <c r="Q14" s="126"/>
      <c r="R14" s="126"/>
      <c r="S14" s="126"/>
      <c r="T14" s="126"/>
      <c r="U14" s="126"/>
    </row>
    <row r="15" spans="1:21" s="1" customFormat="1" ht="16.5" hidden="1" customHeight="1" x14ac:dyDescent="0.25">
      <c r="A15" s="124" t="s">
        <v>5</v>
      </c>
      <c r="B15" s="125"/>
      <c r="C15" s="105" t="s">
        <v>824</v>
      </c>
      <c r="D15" s="106"/>
      <c r="E15" s="106"/>
      <c r="F15" s="9"/>
      <c r="G15" s="137"/>
      <c r="H15" s="137"/>
      <c r="I15" s="10"/>
      <c r="J15" s="137"/>
      <c r="K15" s="137"/>
      <c r="L15" s="137"/>
      <c r="M15" s="137"/>
      <c r="N15" s="137"/>
      <c r="O15" s="137"/>
      <c r="P15" s="101"/>
      <c r="Q15" s="101"/>
      <c r="R15" s="101"/>
      <c r="S15" s="101"/>
      <c r="T15" s="101"/>
      <c r="U15" s="101"/>
    </row>
    <row r="16" spans="1:21" s="1" customFormat="1" ht="37.5" hidden="1" customHeight="1" x14ac:dyDescent="0.25">
      <c r="A16" s="134" t="s">
        <v>6</v>
      </c>
      <c r="B16" s="135"/>
      <c r="C16" s="103" t="s">
        <v>825</v>
      </c>
      <c r="D16" s="104"/>
      <c r="E16" s="104"/>
      <c r="F16" s="11" t="s">
        <v>1813</v>
      </c>
      <c r="G16" s="143">
        <v>1.38</v>
      </c>
      <c r="H16" s="137"/>
      <c r="I16" s="8">
        <v>1.38</v>
      </c>
      <c r="J16" s="143">
        <v>0.34</v>
      </c>
      <c r="K16" s="137"/>
      <c r="L16" s="137"/>
      <c r="M16" s="137"/>
      <c r="N16" s="137"/>
      <c r="O16" s="137"/>
      <c r="P16" s="100">
        <v>1.72</v>
      </c>
      <c r="Q16" s="101"/>
      <c r="R16" s="101"/>
      <c r="S16" s="101"/>
      <c r="T16" s="101"/>
      <c r="U16" s="101"/>
    </row>
    <row r="17" spans="1:21" s="1" customFormat="1" ht="15" hidden="1" customHeight="1" x14ac:dyDescent="0.25">
      <c r="A17" s="134" t="s">
        <v>7</v>
      </c>
      <c r="B17" s="135"/>
      <c r="C17" s="103" t="s">
        <v>826</v>
      </c>
      <c r="D17" s="104"/>
      <c r="E17" s="104"/>
      <c r="F17" s="11" t="s">
        <v>1814</v>
      </c>
      <c r="G17" s="143">
        <v>0.21</v>
      </c>
      <c r="H17" s="137"/>
      <c r="I17" s="8">
        <v>0.21</v>
      </c>
      <c r="J17" s="143">
        <v>0.01</v>
      </c>
      <c r="K17" s="137"/>
      <c r="L17" s="137"/>
      <c r="M17" s="137"/>
      <c r="N17" s="137"/>
      <c r="O17" s="137"/>
      <c r="P17" s="100">
        <v>0.22</v>
      </c>
      <c r="Q17" s="101"/>
      <c r="R17" s="101"/>
      <c r="S17" s="101"/>
      <c r="T17" s="101"/>
      <c r="U17" s="101"/>
    </row>
    <row r="18" spans="1:21" s="15" customFormat="1" ht="15" hidden="1" customHeight="1" x14ac:dyDescent="0.2">
      <c r="A18" s="167"/>
      <c r="B18" s="168"/>
      <c r="C18" s="169" t="s">
        <v>1854</v>
      </c>
      <c r="D18" s="170"/>
      <c r="E18" s="171"/>
      <c r="F18" s="12"/>
      <c r="G18" s="144">
        <f>SUM(G16:H17)</f>
        <v>1.5899999999999999</v>
      </c>
      <c r="H18" s="123"/>
      <c r="I18" s="13">
        <f>I16+I17</f>
        <v>1.5899999999999999</v>
      </c>
      <c r="J18" s="144">
        <f>J16+J17</f>
        <v>0.35000000000000003</v>
      </c>
      <c r="K18" s="123"/>
      <c r="L18" s="123"/>
      <c r="M18" s="123"/>
      <c r="N18" s="123"/>
      <c r="O18" s="123"/>
      <c r="P18" s="100">
        <f>P16+P17</f>
        <v>1.94</v>
      </c>
      <c r="Q18" s="101"/>
      <c r="R18" s="101"/>
      <c r="S18" s="101"/>
      <c r="T18" s="101"/>
      <c r="U18" s="101"/>
    </row>
    <row r="19" spans="1:21" s="1" customFormat="1" ht="27.75" hidden="1" customHeight="1" x14ac:dyDescent="0.25">
      <c r="A19" s="124" t="s">
        <v>8</v>
      </c>
      <c r="B19" s="125"/>
      <c r="C19" s="105" t="s">
        <v>1855</v>
      </c>
      <c r="D19" s="106"/>
      <c r="E19" s="106"/>
      <c r="F19" s="9"/>
      <c r="G19" s="137"/>
      <c r="H19" s="137"/>
      <c r="I19" s="10"/>
      <c r="J19" s="137"/>
      <c r="K19" s="137"/>
      <c r="L19" s="137"/>
      <c r="M19" s="137"/>
      <c r="N19" s="137"/>
      <c r="O19" s="137"/>
      <c r="P19" s="101"/>
      <c r="Q19" s="101"/>
      <c r="R19" s="101"/>
      <c r="S19" s="101"/>
      <c r="T19" s="101"/>
      <c r="U19" s="101"/>
    </row>
    <row r="20" spans="1:21" s="1" customFormat="1" ht="63" hidden="1" customHeight="1" x14ac:dyDescent="0.25">
      <c r="A20" s="134" t="s">
        <v>9</v>
      </c>
      <c r="B20" s="135"/>
      <c r="C20" s="103" t="s">
        <v>827</v>
      </c>
      <c r="D20" s="104"/>
      <c r="E20" s="104"/>
      <c r="F20" s="11" t="s">
        <v>1813</v>
      </c>
      <c r="G20" s="143">
        <v>1.75</v>
      </c>
      <c r="H20" s="137"/>
      <c r="I20" s="8">
        <v>1.75</v>
      </c>
      <c r="J20" s="143">
        <v>0.37</v>
      </c>
      <c r="K20" s="137"/>
      <c r="L20" s="137"/>
      <c r="M20" s="137"/>
      <c r="N20" s="137"/>
      <c r="O20" s="137"/>
      <c r="P20" s="100">
        <v>2.12</v>
      </c>
      <c r="Q20" s="101"/>
      <c r="R20" s="101"/>
      <c r="S20" s="101"/>
      <c r="T20" s="101"/>
      <c r="U20" s="101"/>
    </row>
    <row r="21" spans="1:21" s="1" customFormat="1" ht="78" hidden="1" customHeight="1" x14ac:dyDescent="0.25">
      <c r="A21" s="134" t="s">
        <v>10</v>
      </c>
      <c r="B21" s="135"/>
      <c r="C21" s="103" t="s">
        <v>828</v>
      </c>
      <c r="D21" s="104"/>
      <c r="E21" s="104"/>
      <c r="F21" s="11" t="s">
        <v>1813</v>
      </c>
      <c r="G21" s="143">
        <v>0.8</v>
      </c>
      <c r="H21" s="137"/>
      <c r="I21" s="8">
        <v>0.8</v>
      </c>
      <c r="J21" s="143">
        <v>0.68</v>
      </c>
      <c r="K21" s="137"/>
      <c r="L21" s="137"/>
      <c r="M21" s="137"/>
      <c r="N21" s="137"/>
      <c r="O21" s="137"/>
      <c r="P21" s="100">
        <v>1.48</v>
      </c>
      <c r="Q21" s="101"/>
      <c r="R21" s="101"/>
      <c r="S21" s="101"/>
      <c r="T21" s="101"/>
      <c r="U21" s="101"/>
    </row>
    <row r="22" spans="1:21" s="1" customFormat="1" ht="14.25" hidden="1" customHeight="1" x14ac:dyDescent="0.25">
      <c r="A22" s="134" t="s">
        <v>11</v>
      </c>
      <c r="B22" s="135"/>
      <c r="C22" s="103" t="s">
        <v>829</v>
      </c>
      <c r="D22" s="104"/>
      <c r="E22" s="104"/>
      <c r="F22" s="11" t="s">
        <v>1815</v>
      </c>
      <c r="G22" s="143">
        <v>0.46</v>
      </c>
      <c r="H22" s="137"/>
      <c r="I22" s="8">
        <v>0.46</v>
      </c>
      <c r="J22" s="143">
        <v>0.84</v>
      </c>
      <c r="K22" s="137"/>
      <c r="L22" s="137"/>
      <c r="M22" s="137"/>
      <c r="N22" s="137"/>
      <c r="O22" s="137"/>
      <c r="P22" s="100">
        <v>1.3</v>
      </c>
      <c r="Q22" s="101"/>
      <c r="R22" s="101"/>
      <c r="S22" s="101"/>
      <c r="T22" s="101"/>
      <c r="U22" s="101"/>
    </row>
    <row r="23" spans="1:21" s="1" customFormat="1" ht="27" hidden="1" customHeight="1" x14ac:dyDescent="0.25">
      <c r="A23" s="134" t="s">
        <v>12</v>
      </c>
      <c r="B23" s="135"/>
      <c r="C23" s="103" t="s">
        <v>830</v>
      </c>
      <c r="D23" s="104"/>
      <c r="E23" s="104"/>
      <c r="F23" s="11" t="s">
        <v>1815</v>
      </c>
      <c r="G23" s="143">
        <v>0.31</v>
      </c>
      <c r="H23" s="137"/>
      <c r="I23" s="8">
        <v>0.31</v>
      </c>
      <c r="J23" s="143">
        <v>0.12</v>
      </c>
      <c r="K23" s="137"/>
      <c r="L23" s="137"/>
      <c r="M23" s="137"/>
      <c r="N23" s="137"/>
      <c r="O23" s="137"/>
      <c r="P23" s="100">
        <v>0.43</v>
      </c>
      <c r="Q23" s="101"/>
      <c r="R23" s="101"/>
      <c r="S23" s="101"/>
      <c r="T23" s="101"/>
      <c r="U23" s="101"/>
    </row>
    <row r="24" spans="1:21" s="1" customFormat="1" ht="37.5" hidden="1" customHeight="1" x14ac:dyDescent="0.25">
      <c r="A24" s="134" t="s">
        <v>13</v>
      </c>
      <c r="B24" s="135"/>
      <c r="C24" s="103" t="s">
        <v>831</v>
      </c>
      <c r="D24" s="104"/>
      <c r="E24" s="104"/>
      <c r="F24" s="11" t="s">
        <v>1816</v>
      </c>
      <c r="G24" s="143">
        <v>0.04</v>
      </c>
      <c r="H24" s="137"/>
      <c r="I24" s="8">
        <v>0.04</v>
      </c>
      <c r="J24" s="143">
        <v>0.15</v>
      </c>
      <c r="K24" s="137"/>
      <c r="L24" s="137"/>
      <c r="M24" s="137"/>
      <c r="N24" s="137"/>
      <c r="O24" s="137"/>
      <c r="P24" s="100">
        <v>0.19</v>
      </c>
      <c r="Q24" s="101"/>
      <c r="R24" s="101"/>
      <c r="S24" s="101"/>
      <c r="T24" s="101"/>
      <c r="U24" s="101"/>
    </row>
    <row r="25" spans="1:21" s="1" customFormat="1" ht="15" hidden="1" customHeight="1" x14ac:dyDescent="0.25">
      <c r="A25" s="134" t="s">
        <v>14</v>
      </c>
      <c r="B25" s="135"/>
      <c r="C25" s="103" t="s">
        <v>826</v>
      </c>
      <c r="D25" s="104"/>
      <c r="E25" s="104"/>
      <c r="F25" s="11" t="s">
        <v>1814</v>
      </c>
      <c r="G25" s="143">
        <v>0.21</v>
      </c>
      <c r="H25" s="137"/>
      <c r="I25" s="8">
        <v>0.21</v>
      </c>
      <c r="J25" s="143">
        <v>0.01</v>
      </c>
      <c r="K25" s="137"/>
      <c r="L25" s="137"/>
      <c r="M25" s="137"/>
      <c r="N25" s="137"/>
      <c r="O25" s="137"/>
      <c r="P25" s="100">
        <v>0.22</v>
      </c>
      <c r="Q25" s="101"/>
      <c r="R25" s="101"/>
      <c r="S25" s="101"/>
      <c r="T25" s="101"/>
      <c r="U25" s="101"/>
    </row>
    <row r="26" spans="1:21" s="1" customFormat="1" ht="26.25" hidden="1" customHeight="1" x14ac:dyDescent="0.25">
      <c r="A26" s="124" t="s">
        <v>15</v>
      </c>
      <c r="B26" s="125"/>
      <c r="C26" s="105" t="s">
        <v>832</v>
      </c>
      <c r="D26" s="106"/>
      <c r="E26" s="106"/>
      <c r="F26" s="9"/>
      <c r="G26" s="137"/>
      <c r="H26" s="137"/>
      <c r="I26" s="10"/>
      <c r="J26" s="137"/>
      <c r="K26" s="137"/>
      <c r="L26" s="137"/>
      <c r="M26" s="137"/>
      <c r="N26" s="137"/>
      <c r="O26" s="137"/>
      <c r="P26" s="101"/>
      <c r="Q26" s="101"/>
      <c r="R26" s="101"/>
      <c r="S26" s="101"/>
      <c r="T26" s="101"/>
      <c r="U26" s="101"/>
    </row>
    <row r="27" spans="1:21" s="1" customFormat="1" ht="25.5" hidden="1" customHeight="1" x14ac:dyDescent="0.25">
      <c r="A27" s="134" t="s">
        <v>16</v>
      </c>
      <c r="B27" s="135"/>
      <c r="C27" s="103" t="s">
        <v>833</v>
      </c>
      <c r="D27" s="104"/>
      <c r="E27" s="104"/>
      <c r="F27" s="11" t="s">
        <v>1813</v>
      </c>
      <c r="G27" s="143">
        <v>0.34</v>
      </c>
      <c r="H27" s="137"/>
      <c r="I27" s="8">
        <v>0.34</v>
      </c>
      <c r="J27" s="143">
        <v>0.06</v>
      </c>
      <c r="K27" s="137"/>
      <c r="L27" s="137"/>
      <c r="M27" s="137"/>
      <c r="N27" s="137"/>
      <c r="O27" s="137"/>
      <c r="P27" s="100">
        <v>0.4</v>
      </c>
      <c r="Q27" s="101"/>
      <c r="R27" s="101"/>
      <c r="S27" s="101"/>
      <c r="T27" s="101"/>
      <c r="U27" s="101"/>
    </row>
    <row r="28" spans="1:21" s="1" customFormat="1" ht="26.25" hidden="1" customHeight="1" x14ac:dyDescent="0.25">
      <c r="A28" s="134" t="s">
        <v>17</v>
      </c>
      <c r="B28" s="135"/>
      <c r="C28" s="103" t="s">
        <v>834</v>
      </c>
      <c r="D28" s="104"/>
      <c r="E28" s="104"/>
      <c r="F28" s="11" t="s">
        <v>1813</v>
      </c>
      <c r="G28" s="143">
        <v>0.42</v>
      </c>
      <c r="H28" s="137"/>
      <c r="I28" s="8">
        <v>0.42</v>
      </c>
      <c r="J28" s="143">
        <v>0.06</v>
      </c>
      <c r="K28" s="137"/>
      <c r="L28" s="137"/>
      <c r="M28" s="137"/>
      <c r="N28" s="137"/>
      <c r="O28" s="137"/>
      <c r="P28" s="100">
        <v>0.48</v>
      </c>
      <c r="Q28" s="101"/>
      <c r="R28" s="101"/>
      <c r="S28" s="101"/>
      <c r="T28" s="101"/>
      <c r="U28" s="101"/>
    </row>
    <row r="29" spans="1:21" s="1" customFormat="1" ht="38.25" hidden="1" customHeight="1" x14ac:dyDescent="0.25">
      <c r="A29" s="134" t="s">
        <v>18</v>
      </c>
      <c r="B29" s="135"/>
      <c r="C29" s="103" t="s">
        <v>835</v>
      </c>
      <c r="D29" s="104"/>
      <c r="E29" s="104"/>
      <c r="F29" s="11" t="s">
        <v>1813</v>
      </c>
      <c r="G29" s="143">
        <v>0.21</v>
      </c>
      <c r="H29" s="137"/>
      <c r="I29" s="8">
        <v>0.21</v>
      </c>
      <c r="J29" s="137"/>
      <c r="K29" s="137"/>
      <c r="L29" s="137"/>
      <c r="M29" s="137"/>
      <c r="N29" s="137"/>
      <c r="O29" s="137"/>
      <c r="P29" s="100">
        <v>0.21</v>
      </c>
      <c r="Q29" s="101"/>
      <c r="R29" s="101"/>
      <c r="S29" s="101"/>
      <c r="T29" s="101"/>
      <c r="U29" s="101"/>
    </row>
    <row r="30" spans="1:21" s="1" customFormat="1" ht="39" hidden="1" customHeight="1" x14ac:dyDescent="0.25">
      <c r="A30" s="134" t="s">
        <v>19</v>
      </c>
      <c r="B30" s="135"/>
      <c r="C30" s="103" t="s">
        <v>836</v>
      </c>
      <c r="D30" s="104"/>
      <c r="E30" s="104"/>
      <c r="F30" s="11" t="s">
        <v>1815</v>
      </c>
      <c r="G30" s="143">
        <v>0.42</v>
      </c>
      <c r="H30" s="137"/>
      <c r="I30" s="8">
        <v>0.42</v>
      </c>
      <c r="J30" s="143">
        <v>0.81</v>
      </c>
      <c r="K30" s="137"/>
      <c r="L30" s="137"/>
      <c r="M30" s="137"/>
      <c r="N30" s="137"/>
      <c r="O30" s="137"/>
      <c r="P30" s="100">
        <v>1.23</v>
      </c>
      <c r="Q30" s="101"/>
      <c r="R30" s="101"/>
      <c r="S30" s="101"/>
      <c r="T30" s="101"/>
      <c r="U30" s="101"/>
    </row>
    <row r="31" spans="1:21" s="1" customFormat="1" ht="27" hidden="1" customHeight="1" x14ac:dyDescent="0.25">
      <c r="A31" s="134" t="s">
        <v>20</v>
      </c>
      <c r="B31" s="135"/>
      <c r="C31" s="103" t="s">
        <v>837</v>
      </c>
      <c r="D31" s="104"/>
      <c r="E31" s="104"/>
      <c r="F31" s="11" t="s">
        <v>1816</v>
      </c>
      <c r="G31" s="143">
        <v>0.09</v>
      </c>
      <c r="H31" s="137"/>
      <c r="I31" s="8">
        <v>0.09</v>
      </c>
      <c r="J31" s="143">
        <v>0.68</v>
      </c>
      <c r="K31" s="137"/>
      <c r="L31" s="137"/>
      <c r="M31" s="137"/>
      <c r="N31" s="137"/>
      <c r="O31" s="137"/>
      <c r="P31" s="100">
        <v>0.77</v>
      </c>
      <c r="Q31" s="101"/>
      <c r="R31" s="101"/>
      <c r="S31" s="101"/>
      <c r="T31" s="101"/>
      <c r="U31" s="101"/>
    </row>
    <row r="32" spans="1:21" s="1" customFormat="1" ht="15.75" hidden="1" customHeight="1" x14ac:dyDescent="0.25">
      <c r="A32" s="134" t="s">
        <v>21</v>
      </c>
      <c r="B32" s="135"/>
      <c r="C32" s="103" t="s">
        <v>826</v>
      </c>
      <c r="D32" s="104"/>
      <c r="E32" s="104"/>
      <c r="F32" s="11" t="s">
        <v>1814</v>
      </c>
      <c r="G32" s="143">
        <v>0.21</v>
      </c>
      <c r="H32" s="137"/>
      <c r="I32" s="8">
        <v>0.21</v>
      </c>
      <c r="J32" s="143">
        <v>0.01</v>
      </c>
      <c r="K32" s="137"/>
      <c r="L32" s="137"/>
      <c r="M32" s="137"/>
      <c r="N32" s="137"/>
      <c r="O32" s="137"/>
      <c r="P32" s="100">
        <v>0.22</v>
      </c>
      <c r="Q32" s="101"/>
      <c r="R32" s="101"/>
      <c r="S32" s="101"/>
      <c r="T32" s="101"/>
      <c r="U32" s="101"/>
    </row>
    <row r="33" spans="1:21" s="1" customFormat="1" ht="63" hidden="1" customHeight="1" x14ac:dyDescent="0.25">
      <c r="A33" s="134" t="s">
        <v>22</v>
      </c>
      <c r="B33" s="135"/>
      <c r="C33" s="103" t="s">
        <v>838</v>
      </c>
      <c r="D33" s="104"/>
      <c r="E33" s="104"/>
      <c r="F33" s="11" t="s">
        <v>1813</v>
      </c>
      <c r="G33" s="143">
        <v>1.05</v>
      </c>
      <c r="H33" s="137"/>
      <c r="I33" s="8">
        <v>1.05</v>
      </c>
      <c r="J33" s="143">
        <v>0.08</v>
      </c>
      <c r="K33" s="137"/>
      <c r="L33" s="137"/>
      <c r="M33" s="137"/>
      <c r="N33" s="137"/>
      <c r="O33" s="137"/>
      <c r="P33" s="100">
        <v>1.1299999999999999</v>
      </c>
      <c r="Q33" s="101"/>
      <c r="R33" s="101"/>
      <c r="S33" s="101"/>
      <c r="T33" s="101"/>
      <c r="U33" s="101"/>
    </row>
    <row r="34" spans="1:21" s="1" customFormat="1" ht="75.75" hidden="1" customHeight="1" x14ac:dyDescent="0.25">
      <c r="A34" s="134" t="s">
        <v>23</v>
      </c>
      <c r="B34" s="135"/>
      <c r="C34" s="103" t="s">
        <v>839</v>
      </c>
      <c r="D34" s="104"/>
      <c r="E34" s="104"/>
      <c r="F34" s="11" t="s">
        <v>1813</v>
      </c>
      <c r="G34" s="143">
        <v>0.84</v>
      </c>
      <c r="H34" s="137"/>
      <c r="I34" s="8">
        <v>0.84</v>
      </c>
      <c r="J34" s="143">
        <v>0.21</v>
      </c>
      <c r="K34" s="137"/>
      <c r="L34" s="137"/>
      <c r="M34" s="137"/>
      <c r="N34" s="137"/>
      <c r="O34" s="137"/>
      <c r="P34" s="100">
        <v>1.05</v>
      </c>
      <c r="Q34" s="101"/>
      <c r="R34" s="101"/>
      <c r="S34" s="101"/>
      <c r="T34" s="101"/>
      <c r="U34" s="101"/>
    </row>
    <row r="35" spans="1:21" s="1" customFormat="1" ht="15" hidden="1" customHeight="1" x14ac:dyDescent="0.25">
      <c r="A35" s="124" t="s">
        <v>24</v>
      </c>
      <c r="B35" s="125"/>
      <c r="C35" s="105" t="s">
        <v>840</v>
      </c>
      <c r="D35" s="106"/>
      <c r="E35" s="106"/>
      <c r="F35" s="9"/>
      <c r="G35" s="137"/>
      <c r="H35" s="137"/>
      <c r="I35" s="10"/>
      <c r="J35" s="137"/>
      <c r="K35" s="137"/>
      <c r="L35" s="137"/>
      <c r="M35" s="137"/>
      <c r="N35" s="137"/>
      <c r="O35" s="137"/>
      <c r="P35" s="101"/>
      <c r="Q35" s="101"/>
      <c r="R35" s="101"/>
      <c r="S35" s="101"/>
      <c r="T35" s="101"/>
      <c r="U35" s="101"/>
    </row>
    <row r="36" spans="1:21" s="1" customFormat="1" ht="27.75" hidden="1" customHeight="1" x14ac:dyDescent="0.25">
      <c r="A36" s="134" t="s">
        <v>25</v>
      </c>
      <c r="B36" s="135"/>
      <c r="C36" s="103" t="s">
        <v>841</v>
      </c>
      <c r="D36" s="104"/>
      <c r="E36" s="104"/>
      <c r="F36" s="11" t="s">
        <v>1813</v>
      </c>
      <c r="G36" s="143">
        <v>1.9</v>
      </c>
      <c r="H36" s="137"/>
      <c r="I36" s="8">
        <v>1.9</v>
      </c>
      <c r="J36" s="143">
        <v>7.0000000000000007E-2</v>
      </c>
      <c r="K36" s="137"/>
      <c r="L36" s="137"/>
      <c r="M36" s="137"/>
      <c r="N36" s="137"/>
      <c r="O36" s="137"/>
      <c r="P36" s="100">
        <v>1.97</v>
      </c>
      <c r="Q36" s="101"/>
      <c r="R36" s="101"/>
      <c r="S36" s="101"/>
      <c r="T36" s="101"/>
      <c r="U36" s="101"/>
    </row>
    <row r="37" spans="1:21" s="1" customFormat="1" ht="15" hidden="1" customHeight="1" x14ac:dyDescent="0.25">
      <c r="A37" s="124" t="s">
        <v>26</v>
      </c>
      <c r="B37" s="125"/>
      <c r="C37" s="105" t="s">
        <v>842</v>
      </c>
      <c r="D37" s="106"/>
      <c r="E37" s="106"/>
      <c r="F37" s="9"/>
      <c r="G37" s="137"/>
      <c r="H37" s="137"/>
      <c r="I37" s="10"/>
      <c r="J37" s="137"/>
      <c r="K37" s="137"/>
      <c r="L37" s="137"/>
      <c r="M37" s="137"/>
      <c r="N37" s="137"/>
      <c r="O37" s="137"/>
      <c r="P37" s="101"/>
      <c r="Q37" s="101"/>
      <c r="R37" s="101"/>
      <c r="S37" s="101"/>
      <c r="T37" s="101"/>
      <c r="U37" s="101"/>
    </row>
    <row r="38" spans="1:21" s="1" customFormat="1" ht="26.25" hidden="1" customHeight="1" x14ac:dyDescent="0.25">
      <c r="A38" s="134" t="s">
        <v>27</v>
      </c>
      <c r="B38" s="135"/>
      <c r="C38" s="103" t="s">
        <v>843</v>
      </c>
      <c r="D38" s="104"/>
      <c r="E38" s="104"/>
      <c r="F38" s="11" t="s">
        <v>1813</v>
      </c>
      <c r="G38" s="143">
        <v>8.99</v>
      </c>
      <c r="H38" s="137"/>
      <c r="I38" s="8">
        <v>8.99</v>
      </c>
      <c r="J38" s="143">
        <v>0.19</v>
      </c>
      <c r="K38" s="137"/>
      <c r="L38" s="137"/>
      <c r="M38" s="137"/>
      <c r="N38" s="137"/>
      <c r="O38" s="137"/>
      <c r="P38" s="100">
        <v>9.18</v>
      </c>
      <c r="Q38" s="101"/>
      <c r="R38" s="101"/>
      <c r="S38" s="101"/>
      <c r="T38" s="101"/>
      <c r="U38" s="101"/>
    </row>
    <row r="39" spans="1:21" s="1" customFormat="1" ht="14.25" hidden="1" customHeight="1" x14ac:dyDescent="0.25">
      <c r="A39" s="165"/>
      <c r="B39" s="166"/>
      <c r="C39" s="129" t="s">
        <v>1856</v>
      </c>
      <c r="D39" s="130"/>
      <c r="E39" s="130"/>
      <c r="F39" s="4"/>
      <c r="G39" s="131">
        <f>G18+G20+G21+G22+G23+G24+G25+G27+G28+G29+G30+G31+G32+G33+G34+G36+G38</f>
        <v>19.63</v>
      </c>
      <c r="H39" s="132"/>
      <c r="I39" s="16">
        <f>I18+I20+I21+I22+I23+I24+I25+I27+I28+I29+I30+I31+I32+I33+I34+I36+I38</f>
        <v>19.63</v>
      </c>
      <c r="J39" s="131">
        <f>J38+J36+J34+J33+J32+J31+J30+J29+J28+J27++J25+J24+J23+J22+J21+J20+J18</f>
        <v>4.6899999999999995</v>
      </c>
      <c r="K39" s="132"/>
      <c r="L39" s="132"/>
      <c r="M39" s="132"/>
      <c r="N39" s="136"/>
      <c r="O39" s="136"/>
      <c r="P39" s="133">
        <f>P38+P36+P34+P33+P32+P31+P30+P29+P28+P27+P25+P24+P23+P22+P21+P20+P18</f>
        <v>24.320000000000004</v>
      </c>
      <c r="Q39" s="126"/>
      <c r="R39" s="126"/>
      <c r="S39" s="126"/>
      <c r="T39" s="126"/>
      <c r="U39" s="126"/>
    </row>
    <row r="40" spans="1:21" s="1" customFormat="1" ht="14.25" hidden="1" customHeight="1" x14ac:dyDescent="0.25">
      <c r="A40" s="227">
        <v>4</v>
      </c>
      <c r="B40" s="228"/>
      <c r="C40" s="197" t="s">
        <v>844</v>
      </c>
      <c r="D40" s="198"/>
      <c r="E40" s="198"/>
      <c r="F40" s="4"/>
      <c r="G40" s="136"/>
      <c r="H40" s="136"/>
      <c r="I40" s="5"/>
      <c r="J40" s="136"/>
      <c r="K40" s="136"/>
      <c r="L40" s="136"/>
      <c r="M40" s="136"/>
      <c r="N40" s="136"/>
      <c r="O40" s="136"/>
      <c r="P40" s="126"/>
      <c r="Q40" s="126"/>
      <c r="R40" s="126"/>
      <c r="S40" s="126"/>
      <c r="T40" s="126"/>
      <c r="U40" s="126"/>
    </row>
    <row r="41" spans="1:21" s="1" customFormat="1" ht="21" hidden="1" customHeight="1" x14ac:dyDescent="0.25">
      <c r="A41" s="134" t="s">
        <v>28</v>
      </c>
      <c r="B41" s="135"/>
      <c r="C41" s="103" t="s">
        <v>845</v>
      </c>
      <c r="D41" s="104"/>
      <c r="E41" s="104"/>
      <c r="F41" s="11" t="s">
        <v>1819</v>
      </c>
      <c r="G41" s="143">
        <v>0.96</v>
      </c>
      <c r="H41" s="137"/>
      <c r="I41" s="8">
        <v>0.96</v>
      </c>
      <c r="J41" s="143">
        <v>1.27</v>
      </c>
      <c r="K41" s="137"/>
      <c r="L41" s="137"/>
      <c r="M41" s="137"/>
      <c r="N41" s="137"/>
      <c r="O41" s="137"/>
      <c r="P41" s="100">
        <v>2.23</v>
      </c>
      <c r="Q41" s="101"/>
      <c r="R41" s="101"/>
      <c r="S41" s="101"/>
      <c r="T41" s="101"/>
      <c r="U41" s="101"/>
    </row>
    <row r="42" spans="1:21" s="1" customFormat="1" ht="21" hidden="1" customHeight="1" x14ac:dyDescent="0.25">
      <c r="A42" s="134" t="s">
        <v>29</v>
      </c>
      <c r="B42" s="135"/>
      <c r="C42" s="103" t="s">
        <v>846</v>
      </c>
      <c r="D42" s="104"/>
      <c r="E42" s="104"/>
      <c r="F42" s="11" t="s">
        <v>1819</v>
      </c>
      <c r="G42" s="143">
        <v>0.96</v>
      </c>
      <c r="H42" s="137"/>
      <c r="I42" s="8">
        <v>0.96</v>
      </c>
      <c r="J42" s="143">
        <v>1.29</v>
      </c>
      <c r="K42" s="137"/>
      <c r="L42" s="137"/>
      <c r="M42" s="137"/>
      <c r="N42" s="137"/>
      <c r="O42" s="137"/>
      <c r="P42" s="100">
        <v>2.25</v>
      </c>
      <c r="Q42" s="101"/>
      <c r="R42" s="101"/>
      <c r="S42" s="101"/>
      <c r="T42" s="101"/>
      <c r="U42" s="101"/>
    </row>
    <row r="43" spans="1:21" s="1" customFormat="1" ht="21" hidden="1" customHeight="1" x14ac:dyDescent="0.25">
      <c r="A43" s="134" t="s">
        <v>30</v>
      </c>
      <c r="B43" s="135"/>
      <c r="C43" s="103" t="s">
        <v>847</v>
      </c>
      <c r="D43" s="104"/>
      <c r="E43" s="104"/>
      <c r="F43" s="11" t="s">
        <v>1819</v>
      </c>
      <c r="G43" s="143">
        <v>0.96</v>
      </c>
      <c r="H43" s="137"/>
      <c r="I43" s="8">
        <v>0.96</v>
      </c>
      <c r="J43" s="143">
        <v>1.42</v>
      </c>
      <c r="K43" s="137"/>
      <c r="L43" s="137"/>
      <c r="M43" s="137"/>
      <c r="N43" s="137"/>
      <c r="O43" s="137"/>
      <c r="P43" s="100">
        <v>2.38</v>
      </c>
      <c r="Q43" s="101"/>
      <c r="R43" s="101"/>
      <c r="S43" s="101"/>
      <c r="T43" s="101"/>
      <c r="U43" s="101"/>
    </row>
    <row r="44" spans="1:21" s="1" customFormat="1" ht="15" hidden="1" customHeight="1" x14ac:dyDescent="0.25">
      <c r="A44" s="227">
        <v>5</v>
      </c>
      <c r="B44" s="228"/>
      <c r="C44" s="197" t="s">
        <v>848</v>
      </c>
      <c r="D44" s="198"/>
      <c r="E44" s="198"/>
      <c r="F44" s="4"/>
      <c r="G44" s="136"/>
      <c r="H44" s="136"/>
      <c r="I44" s="5"/>
      <c r="J44" s="136"/>
      <c r="K44" s="136"/>
      <c r="L44" s="136"/>
      <c r="M44" s="136"/>
      <c r="N44" s="136"/>
      <c r="O44" s="136"/>
      <c r="P44" s="126"/>
      <c r="Q44" s="126"/>
      <c r="R44" s="126"/>
      <c r="S44" s="126"/>
      <c r="T44" s="126"/>
      <c r="U44" s="126"/>
    </row>
    <row r="45" spans="1:21" s="1" customFormat="1" ht="15" hidden="1" customHeight="1" x14ac:dyDescent="0.25">
      <c r="A45" s="134" t="s">
        <v>31</v>
      </c>
      <c r="B45" s="135"/>
      <c r="C45" s="103" t="s">
        <v>849</v>
      </c>
      <c r="D45" s="104"/>
      <c r="E45" s="104"/>
      <c r="F45" s="11" t="s">
        <v>1813</v>
      </c>
      <c r="G45" s="143">
        <v>5.39</v>
      </c>
      <c r="H45" s="137"/>
      <c r="I45" s="8">
        <v>5.39</v>
      </c>
      <c r="J45" s="143">
        <v>1.53</v>
      </c>
      <c r="K45" s="137"/>
      <c r="L45" s="137"/>
      <c r="M45" s="137"/>
      <c r="N45" s="137"/>
      <c r="O45" s="137"/>
      <c r="P45" s="100">
        <v>6.92</v>
      </c>
      <c r="Q45" s="101"/>
      <c r="R45" s="101"/>
      <c r="S45" s="101"/>
      <c r="T45" s="101"/>
      <c r="U45" s="101"/>
    </row>
    <row r="46" spans="1:21" s="1" customFormat="1" ht="51" hidden="1" customHeight="1" x14ac:dyDescent="0.25">
      <c r="A46" s="134" t="s">
        <v>32</v>
      </c>
      <c r="B46" s="135"/>
      <c r="C46" s="103" t="s">
        <v>850</v>
      </c>
      <c r="D46" s="104"/>
      <c r="E46" s="104"/>
      <c r="F46" s="11" t="s">
        <v>1813</v>
      </c>
      <c r="G46" s="143">
        <v>11.35</v>
      </c>
      <c r="H46" s="137"/>
      <c r="I46" s="8">
        <v>11.35</v>
      </c>
      <c r="J46" s="143">
        <v>7.27</v>
      </c>
      <c r="K46" s="137"/>
      <c r="L46" s="137"/>
      <c r="M46" s="137"/>
      <c r="N46" s="137"/>
      <c r="O46" s="137"/>
      <c r="P46" s="100">
        <v>18.62</v>
      </c>
      <c r="Q46" s="101"/>
      <c r="R46" s="101"/>
      <c r="S46" s="101"/>
      <c r="T46" s="101"/>
      <c r="U46" s="101"/>
    </row>
    <row r="47" spans="1:21" s="1" customFormat="1" ht="41.25" hidden="1" customHeight="1" x14ac:dyDescent="0.25">
      <c r="A47" s="134" t="s">
        <v>33</v>
      </c>
      <c r="B47" s="135"/>
      <c r="C47" s="103" t="s">
        <v>851</v>
      </c>
      <c r="D47" s="104"/>
      <c r="E47" s="104"/>
      <c r="F47" s="11" t="s">
        <v>1813</v>
      </c>
      <c r="G47" s="143">
        <v>8.08</v>
      </c>
      <c r="H47" s="137"/>
      <c r="I47" s="8">
        <v>8.08</v>
      </c>
      <c r="J47" s="143">
        <v>4.58</v>
      </c>
      <c r="K47" s="137"/>
      <c r="L47" s="137"/>
      <c r="M47" s="137"/>
      <c r="N47" s="137"/>
      <c r="O47" s="137"/>
      <c r="P47" s="100">
        <v>12.66</v>
      </c>
      <c r="Q47" s="101"/>
      <c r="R47" s="101"/>
      <c r="S47" s="101"/>
      <c r="T47" s="101"/>
      <c r="U47" s="101"/>
    </row>
    <row r="48" spans="1:21" s="1" customFormat="1" ht="26.25" hidden="1" customHeight="1" x14ac:dyDescent="0.25">
      <c r="A48" s="134" t="s">
        <v>34</v>
      </c>
      <c r="B48" s="135"/>
      <c r="C48" s="103" t="s">
        <v>852</v>
      </c>
      <c r="D48" s="104"/>
      <c r="E48" s="104"/>
      <c r="F48" s="11" t="s">
        <v>1813</v>
      </c>
      <c r="G48" s="143">
        <v>5.39</v>
      </c>
      <c r="H48" s="137"/>
      <c r="I48" s="8">
        <v>5.39</v>
      </c>
      <c r="J48" s="143">
        <v>1.78</v>
      </c>
      <c r="K48" s="137"/>
      <c r="L48" s="137"/>
      <c r="M48" s="137"/>
      <c r="N48" s="137"/>
      <c r="O48" s="137"/>
      <c r="P48" s="100">
        <v>7.17</v>
      </c>
      <c r="Q48" s="101"/>
      <c r="R48" s="101"/>
      <c r="S48" s="101"/>
      <c r="T48" s="101"/>
      <c r="U48" s="101"/>
    </row>
    <row r="49" spans="1:21" s="1" customFormat="1" ht="58.5" hidden="1" customHeight="1" x14ac:dyDescent="0.25">
      <c r="A49" s="227">
        <v>6</v>
      </c>
      <c r="B49" s="228"/>
      <c r="C49" s="197" t="s">
        <v>853</v>
      </c>
      <c r="D49" s="198"/>
      <c r="E49" s="198"/>
      <c r="F49" s="4"/>
      <c r="G49" s="136"/>
      <c r="H49" s="136"/>
      <c r="I49" s="5"/>
      <c r="J49" s="136"/>
      <c r="K49" s="136"/>
      <c r="L49" s="136"/>
      <c r="M49" s="136"/>
      <c r="N49" s="136"/>
      <c r="O49" s="136"/>
      <c r="P49" s="126"/>
      <c r="Q49" s="126"/>
      <c r="R49" s="126"/>
      <c r="S49" s="126"/>
      <c r="T49" s="126"/>
      <c r="U49" s="126"/>
    </row>
    <row r="50" spans="1:21" s="1" customFormat="1" ht="51.75" hidden="1" customHeight="1" x14ac:dyDescent="0.25">
      <c r="A50" s="134" t="s">
        <v>35</v>
      </c>
      <c r="B50" s="135"/>
      <c r="C50" s="103" t="s">
        <v>854</v>
      </c>
      <c r="D50" s="104"/>
      <c r="E50" s="104"/>
      <c r="F50" s="11" t="s">
        <v>1813</v>
      </c>
      <c r="G50" s="143">
        <v>0.42</v>
      </c>
      <c r="H50" s="137"/>
      <c r="I50" s="8">
        <v>0.42</v>
      </c>
      <c r="J50" s="143">
        <v>18.59</v>
      </c>
      <c r="K50" s="137"/>
      <c r="L50" s="137"/>
      <c r="M50" s="137"/>
      <c r="N50" s="137"/>
      <c r="O50" s="137"/>
      <c r="P50" s="100">
        <v>19.010000000000002</v>
      </c>
      <c r="Q50" s="101"/>
      <c r="R50" s="101"/>
      <c r="S50" s="101"/>
      <c r="T50" s="101"/>
      <c r="U50" s="101"/>
    </row>
    <row r="51" spans="1:21" s="1" customFormat="1" ht="21.75" hidden="1" customHeight="1" x14ac:dyDescent="0.25">
      <c r="A51" s="134" t="s">
        <v>36</v>
      </c>
      <c r="B51" s="135"/>
      <c r="C51" s="103" t="s">
        <v>826</v>
      </c>
      <c r="D51" s="104"/>
      <c r="E51" s="104"/>
      <c r="F51" s="11" t="s">
        <v>1814</v>
      </c>
      <c r="G51" s="143">
        <v>0.21</v>
      </c>
      <c r="H51" s="137"/>
      <c r="I51" s="8">
        <v>0.21</v>
      </c>
      <c r="J51" s="143">
        <v>0.01</v>
      </c>
      <c r="K51" s="137"/>
      <c r="L51" s="137"/>
      <c r="M51" s="137"/>
      <c r="N51" s="137"/>
      <c r="O51" s="137"/>
      <c r="P51" s="100">
        <v>0.22</v>
      </c>
      <c r="Q51" s="101"/>
      <c r="R51" s="101"/>
      <c r="S51" s="101"/>
      <c r="T51" s="101"/>
      <c r="U51" s="101"/>
    </row>
    <row r="52" spans="1:21" s="15" customFormat="1" ht="17.25" hidden="1" customHeight="1" x14ac:dyDescent="0.2">
      <c r="A52" s="124"/>
      <c r="B52" s="125"/>
      <c r="C52" s="145" t="s">
        <v>1856</v>
      </c>
      <c r="D52" s="146"/>
      <c r="E52" s="146"/>
      <c r="F52" s="12"/>
      <c r="G52" s="144">
        <f>G50+G51</f>
        <v>0.63</v>
      </c>
      <c r="H52" s="123"/>
      <c r="I52" s="13">
        <f>I50+I51</f>
        <v>0.63</v>
      </c>
      <c r="J52" s="144">
        <f>J50+J51</f>
        <v>18.600000000000001</v>
      </c>
      <c r="K52" s="123"/>
      <c r="L52" s="123"/>
      <c r="M52" s="123"/>
      <c r="N52" s="123"/>
      <c r="O52" s="123"/>
      <c r="P52" s="100">
        <f>P50+P51</f>
        <v>19.23</v>
      </c>
      <c r="Q52" s="101"/>
      <c r="R52" s="101"/>
      <c r="S52" s="101"/>
      <c r="T52" s="101"/>
      <c r="U52" s="101"/>
    </row>
    <row r="53" spans="1:21" s="1" customFormat="1" ht="24.75" hidden="1" customHeight="1" x14ac:dyDescent="0.25">
      <c r="A53" s="227">
        <v>7</v>
      </c>
      <c r="B53" s="228"/>
      <c r="C53" s="197" t="s">
        <v>855</v>
      </c>
      <c r="D53" s="198"/>
      <c r="E53" s="198"/>
      <c r="F53" s="4"/>
      <c r="G53" s="136"/>
      <c r="H53" s="136"/>
      <c r="I53" s="5"/>
      <c r="J53" s="136"/>
      <c r="K53" s="136"/>
      <c r="L53" s="136"/>
      <c r="M53" s="136"/>
      <c r="N53" s="136"/>
      <c r="O53" s="136"/>
      <c r="P53" s="126"/>
      <c r="Q53" s="126"/>
      <c r="R53" s="126"/>
      <c r="S53" s="126"/>
      <c r="T53" s="126"/>
      <c r="U53" s="126"/>
    </row>
    <row r="54" spans="1:21" s="1" customFormat="1" ht="26.25" hidden="1" customHeight="1" x14ac:dyDescent="0.25">
      <c r="A54" s="229" t="s">
        <v>37</v>
      </c>
      <c r="B54" s="230"/>
      <c r="C54" s="201" t="s">
        <v>856</v>
      </c>
      <c r="D54" s="202"/>
      <c r="E54" s="202"/>
      <c r="F54" s="11" t="s">
        <v>1812</v>
      </c>
      <c r="G54" s="143">
        <v>3.41</v>
      </c>
      <c r="H54" s="137"/>
      <c r="I54" s="8">
        <v>3.41</v>
      </c>
      <c r="J54" s="143">
        <v>2.33</v>
      </c>
      <c r="K54" s="137"/>
      <c r="L54" s="137"/>
      <c r="M54" s="137"/>
      <c r="N54" s="137"/>
      <c r="O54" s="137"/>
      <c r="P54" s="100">
        <v>5.74</v>
      </c>
      <c r="Q54" s="101"/>
      <c r="R54" s="101"/>
      <c r="S54" s="101"/>
      <c r="T54" s="101"/>
      <c r="U54" s="101"/>
    </row>
    <row r="55" spans="1:21" s="1" customFormat="1" ht="27.75" hidden="1" customHeight="1" x14ac:dyDescent="0.25">
      <c r="A55" s="229" t="s">
        <v>38</v>
      </c>
      <c r="B55" s="230"/>
      <c r="C55" s="201" t="s">
        <v>857</v>
      </c>
      <c r="D55" s="202"/>
      <c r="E55" s="202"/>
      <c r="F55" s="11" t="s">
        <v>1812</v>
      </c>
      <c r="G55" s="143">
        <v>3.41</v>
      </c>
      <c r="H55" s="137"/>
      <c r="I55" s="8">
        <v>3.41</v>
      </c>
      <c r="J55" s="143">
        <v>1.27</v>
      </c>
      <c r="K55" s="137"/>
      <c r="L55" s="137"/>
      <c r="M55" s="137"/>
      <c r="N55" s="137"/>
      <c r="O55" s="137"/>
      <c r="P55" s="100">
        <v>4.68</v>
      </c>
      <c r="Q55" s="101"/>
      <c r="R55" s="101"/>
      <c r="S55" s="101"/>
      <c r="T55" s="101"/>
      <c r="U55" s="101"/>
    </row>
    <row r="56" spans="1:21" s="1" customFormat="1" ht="15.75" hidden="1" customHeight="1" x14ac:dyDescent="0.25">
      <c r="A56" s="225">
        <v>8</v>
      </c>
      <c r="B56" s="226"/>
      <c r="C56" s="199" t="s">
        <v>858</v>
      </c>
      <c r="D56" s="200"/>
      <c r="E56" s="200"/>
      <c r="F56" s="7" t="s">
        <v>1819</v>
      </c>
      <c r="G56" s="143">
        <v>2.92</v>
      </c>
      <c r="H56" s="137"/>
      <c r="I56" s="8">
        <v>2.92</v>
      </c>
      <c r="J56" s="143">
        <v>1.18</v>
      </c>
      <c r="K56" s="137"/>
      <c r="L56" s="137"/>
      <c r="M56" s="137"/>
      <c r="N56" s="137"/>
      <c r="O56" s="137"/>
      <c r="P56" s="100">
        <v>4.0999999999999996</v>
      </c>
      <c r="Q56" s="101"/>
      <c r="R56" s="101"/>
      <c r="S56" s="101"/>
      <c r="T56" s="101"/>
      <c r="U56" s="101"/>
    </row>
    <row r="57" spans="1:21" s="1" customFormat="1" ht="25.5" hidden="1" customHeight="1" x14ac:dyDescent="0.25">
      <c r="A57" s="225">
        <v>9</v>
      </c>
      <c r="B57" s="226"/>
      <c r="C57" s="197" t="s">
        <v>859</v>
      </c>
      <c r="D57" s="198"/>
      <c r="E57" s="198"/>
      <c r="F57" s="4"/>
      <c r="G57" s="136"/>
      <c r="H57" s="136"/>
      <c r="I57" s="5"/>
      <c r="J57" s="136"/>
      <c r="K57" s="136"/>
      <c r="L57" s="136"/>
      <c r="M57" s="136"/>
      <c r="N57" s="136"/>
      <c r="O57" s="136"/>
      <c r="P57" s="126"/>
      <c r="Q57" s="126"/>
      <c r="R57" s="126"/>
      <c r="S57" s="126"/>
      <c r="T57" s="126"/>
      <c r="U57" s="126"/>
    </row>
    <row r="58" spans="1:21" s="1" customFormat="1" ht="52.5" hidden="1" customHeight="1" x14ac:dyDescent="0.25">
      <c r="A58" s="134" t="s">
        <v>39</v>
      </c>
      <c r="B58" s="135"/>
      <c r="C58" s="103" t="s">
        <v>860</v>
      </c>
      <c r="D58" s="104"/>
      <c r="E58" s="104"/>
      <c r="F58" s="11" t="s">
        <v>1857</v>
      </c>
      <c r="G58" s="143">
        <v>116.35</v>
      </c>
      <c r="H58" s="137"/>
      <c r="I58" s="8">
        <v>116.35</v>
      </c>
      <c r="J58" s="137"/>
      <c r="K58" s="137"/>
      <c r="L58" s="137"/>
      <c r="M58" s="137"/>
      <c r="N58" s="137"/>
      <c r="O58" s="137"/>
      <c r="P58" s="100">
        <v>116.35</v>
      </c>
      <c r="Q58" s="101"/>
      <c r="R58" s="101"/>
      <c r="S58" s="101"/>
      <c r="T58" s="101"/>
      <c r="U58" s="101"/>
    </row>
    <row r="59" spans="1:21" s="1" customFormat="1" ht="52.5" hidden="1" customHeight="1" x14ac:dyDescent="0.25">
      <c r="A59" s="134" t="s">
        <v>40</v>
      </c>
      <c r="B59" s="135"/>
      <c r="C59" s="103" t="s">
        <v>861</v>
      </c>
      <c r="D59" s="104"/>
      <c r="E59" s="104"/>
      <c r="F59" s="11" t="s">
        <v>1857</v>
      </c>
      <c r="G59" s="143">
        <v>107.32</v>
      </c>
      <c r="H59" s="137"/>
      <c r="I59" s="8">
        <v>107.32</v>
      </c>
      <c r="J59" s="137"/>
      <c r="K59" s="137"/>
      <c r="L59" s="137"/>
      <c r="M59" s="137"/>
      <c r="N59" s="137"/>
      <c r="O59" s="137"/>
      <c r="P59" s="100">
        <v>107.32</v>
      </c>
      <c r="Q59" s="101"/>
      <c r="R59" s="101"/>
      <c r="S59" s="101"/>
      <c r="T59" s="101"/>
      <c r="U59" s="101"/>
    </row>
    <row r="60" spans="1:21" s="1" customFormat="1" ht="27" hidden="1" customHeight="1" x14ac:dyDescent="0.25">
      <c r="A60" s="134" t="s">
        <v>41</v>
      </c>
      <c r="B60" s="135"/>
      <c r="C60" s="103" t="s">
        <v>862</v>
      </c>
      <c r="D60" s="104"/>
      <c r="E60" s="104"/>
      <c r="F60" s="11" t="s">
        <v>1821</v>
      </c>
      <c r="G60" s="143">
        <v>103.71</v>
      </c>
      <c r="H60" s="137"/>
      <c r="I60" s="8">
        <v>103.71</v>
      </c>
      <c r="J60" s="137"/>
      <c r="K60" s="137"/>
      <c r="L60" s="137"/>
      <c r="M60" s="137"/>
      <c r="N60" s="137"/>
      <c r="O60" s="137"/>
      <c r="P60" s="100">
        <v>103.71</v>
      </c>
      <c r="Q60" s="101"/>
      <c r="R60" s="101"/>
      <c r="S60" s="101"/>
      <c r="T60" s="101"/>
      <c r="U60" s="101"/>
    </row>
    <row r="61" spans="1:21" s="1" customFormat="1" ht="52.5" hidden="1" customHeight="1" x14ac:dyDescent="0.25">
      <c r="A61" s="134" t="s">
        <v>42</v>
      </c>
      <c r="B61" s="135"/>
      <c r="C61" s="103" t="s">
        <v>863</v>
      </c>
      <c r="D61" s="104"/>
      <c r="E61" s="104"/>
      <c r="F61" s="11" t="s">
        <v>1817</v>
      </c>
      <c r="G61" s="143">
        <v>5.95</v>
      </c>
      <c r="H61" s="137"/>
      <c r="I61" s="8">
        <v>5.95</v>
      </c>
      <c r="J61" s="137"/>
      <c r="K61" s="137"/>
      <c r="L61" s="137"/>
      <c r="M61" s="137"/>
      <c r="N61" s="137"/>
      <c r="O61" s="137"/>
      <c r="P61" s="100">
        <v>5.95</v>
      </c>
      <c r="Q61" s="101"/>
      <c r="R61" s="101"/>
      <c r="S61" s="101"/>
      <c r="T61" s="101"/>
      <c r="U61" s="101"/>
    </row>
    <row r="62" spans="1:21" s="1" customFormat="1" ht="25.5" hidden="1" customHeight="1" x14ac:dyDescent="0.25">
      <c r="A62" s="134" t="s">
        <v>43</v>
      </c>
      <c r="B62" s="135"/>
      <c r="C62" s="103" t="s">
        <v>864</v>
      </c>
      <c r="D62" s="104"/>
      <c r="E62" s="104"/>
      <c r="F62" s="11" t="s">
        <v>1822</v>
      </c>
      <c r="G62" s="143">
        <v>20.51</v>
      </c>
      <c r="H62" s="137"/>
      <c r="I62" s="8">
        <v>20.51</v>
      </c>
      <c r="J62" s="137"/>
      <c r="K62" s="137"/>
      <c r="L62" s="137"/>
      <c r="M62" s="137"/>
      <c r="N62" s="137"/>
      <c r="O62" s="137"/>
      <c r="P62" s="100">
        <v>20.51</v>
      </c>
      <c r="Q62" s="101"/>
      <c r="R62" s="101"/>
      <c r="S62" s="101"/>
      <c r="T62" s="101"/>
      <c r="U62" s="101"/>
    </row>
    <row r="63" spans="1:21" s="1" customFormat="1" ht="14.25" hidden="1" customHeight="1" x14ac:dyDescent="0.25">
      <c r="A63" s="186" t="s">
        <v>44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s="1" customFormat="1" ht="38.25" hidden="1" customHeight="1" x14ac:dyDescent="0.25">
      <c r="A64" s="165">
        <v>1</v>
      </c>
      <c r="B64" s="166"/>
      <c r="C64" s="163" t="s">
        <v>865</v>
      </c>
      <c r="D64" s="164"/>
      <c r="E64" s="164"/>
      <c r="F64" s="7" t="s">
        <v>1823</v>
      </c>
      <c r="G64" s="143">
        <v>12.27</v>
      </c>
      <c r="H64" s="137"/>
      <c r="I64" s="8">
        <v>12.27</v>
      </c>
      <c r="J64" s="137"/>
      <c r="K64" s="137"/>
      <c r="L64" s="137"/>
      <c r="M64" s="137"/>
      <c r="N64" s="137"/>
      <c r="O64" s="137"/>
      <c r="P64" s="100">
        <v>12.27</v>
      </c>
      <c r="Q64" s="101"/>
      <c r="R64" s="101"/>
      <c r="S64" s="101"/>
      <c r="T64" s="101"/>
      <c r="U64" s="101"/>
    </row>
    <row r="65" spans="1:21" s="1" customFormat="1" ht="39" hidden="1" customHeight="1" x14ac:dyDescent="0.25">
      <c r="A65" s="165">
        <v>2</v>
      </c>
      <c r="B65" s="166"/>
      <c r="C65" s="163" t="s">
        <v>866</v>
      </c>
      <c r="D65" s="164"/>
      <c r="E65" s="164"/>
      <c r="F65" s="7" t="s">
        <v>1824</v>
      </c>
      <c r="G65" s="143">
        <v>21.99</v>
      </c>
      <c r="H65" s="137"/>
      <c r="I65" s="8">
        <v>21.99</v>
      </c>
      <c r="J65" s="137"/>
      <c r="K65" s="137"/>
      <c r="L65" s="137"/>
      <c r="M65" s="137"/>
      <c r="N65" s="137"/>
      <c r="O65" s="137"/>
      <c r="P65" s="100">
        <v>21.99</v>
      </c>
      <c r="Q65" s="101"/>
      <c r="R65" s="101"/>
      <c r="S65" s="101"/>
      <c r="T65" s="101"/>
      <c r="U65" s="101"/>
    </row>
    <row r="66" spans="1:21" s="1" customFormat="1" ht="39" hidden="1" customHeight="1" x14ac:dyDescent="0.25">
      <c r="A66" s="165">
        <v>3</v>
      </c>
      <c r="B66" s="166"/>
      <c r="C66" s="163" t="s">
        <v>867</v>
      </c>
      <c r="D66" s="164"/>
      <c r="E66" s="164"/>
      <c r="F66" s="7" t="s">
        <v>1824</v>
      </c>
      <c r="G66" s="143">
        <v>21.99</v>
      </c>
      <c r="H66" s="137"/>
      <c r="I66" s="8">
        <v>21.99</v>
      </c>
      <c r="J66" s="137"/>
      <c r="K66" s="137"/>
      <c r="L66" s="137"/>
      <c r="M66" s="137"/>
      <c r="N66" s="137"/>
      <c r="O66" s="137"/>
      <c r="P66" s="100">
        <v>21.99</v>
      </c>
      <c r="Q66" s="101"/>
      <c r="R66" s="101"/>
      <c r="S66" s="101"/>
      <c r="T66" s="101"/>
      <c r="U66" s="101"/>
    </row>
    <row r="67" spans="1:21" s="1" customFormat="1" ht="50.25" hidden="1" customHeight="1" x14ac:dyDescent="0.25">
      <c r="A67" s="165">
        <v>4</v>
      </c>
      <c r="B67" s="166"/>
      <c r="C67" s="163" t="s">
        <v>868</v>
      </c>
      <c r="D67" s="164"/>
      <c r="E67" s="164"/>
      <c r="F67" s="7" t="s">
        <v>1825</v>
      </c>
      <c r="G67" s="143">
        <v>11</v>
      </c>
      <c r="H67" s="137"/>
      <c r="I67" s="8">
        <v>11</v>
      </c>
      <c r="J67" s="137"/>
      <c r="K67" s="137"/>
      <c r="L67" s="137"/>
      <c r="M67" s="137"/>
      <c r="N67" s="137"/>
      <c r="O67" s="137"/>
      <c r="P67" s="100">
        <v>11</v>
      </c>
      <c r="Q67" s="101"/>
      <c r="R67" s="101"/>
      <c r="S67" s="101"/>
      <c r="T67" s="101"/>
      <c r="U67" s="101"/>
    </row>
    <row r="68" spans="1:21" s="1" customFormat="1" ht="38.25" hidden="1" customHeight="1" x14ac:dyDescent="0.25">
      <c r="A68" s="165">
        <v>5</v>
      </c>
      <c r="B68" s="166"/>
      <c r="C68" s="163" t="s">
        <v>869</v>
      </c>
      <c r="D68" s="164"/>
      <c r="E68" s="164"/>
      <c r="F68" s="7" t="s">
        <v>1824</v>
      </c>
      <c r="G68" s="143">
        <v>21.99</v>
      </c>
      <c r="H68" s="137"/>
      <c r="I68" s="8">
        <v>21.99</v>
      </c>
      <c r="J68" s="137"/>
      <c r="K68" s="137"/>
      <c r="L68" s="137"/>
      <c r="M68" s="137"/>
      <c r="N68" s="137"/>
      <c r="O68" s="137"/>
      <c r="P68" s="100">
        <v>21.99</v>
      </c>
      <c r="Q68" s="101"/>
      <c r="R68" s="101"/>
      <c r="S68" s="101"/>
      <c r="T68" s="101"/>
      <c r="U68" s="101"/>
    </row>
    <row r="69" spans="1:21" s="1" customFormat="1" ht="38.25" hidden="1" customHeight="1" x14ac:dyDescent="0.25">
      <c r="A69" s="165">
        <v>6</v>
      </c>
      <c r="B69" s="166"/>
      <c r="C69" s="163" t="s">
        <v>870</v>
      </c>
      <c r="D69" s="164"/>
      <c r="E69" s="164"/>
      <c r="F69" s="7" t="s">
        <v>1824</v>
      </c>
      <c r="G69" s="143">
        <v>21.99</v>
      </c>
      <c r="H69" s="137"/>
      <c r="I69" s="8">
        <v>21.99</v>
      </c>
      <c r="J69" s="137"/>
      <c r="K69" s="137"/>
      <c r="L69" s="137"/>
      <c r="M69" s="137"/>
      <c r="N69" s="137"/>
      <c r="O69" s="137"/>
      <c r="P69" s="100">
        <v>21.99</v>
      </c>
      <c r="Q69" s="101"/>
      <c r="R69" s="101"/>
      <c r="S69" s="101"/>
      <c r="T69" s="101"/>
      <c r="U69" s="101"/>
    </row>
    <row r="70" spans="1:21" s="1" customFormat="1" ht="25.5" hidden="1" customHeight="1" x14ac:dyDescent="0.25">
      <c r="A70" s="165">
        <v>7</v>
      </c>
      <c r="B70" s="166"/>
      <c r="C70" s="163" t="s">
        <v>871</v>
      </c>
      <c r="D70" s="164"/>
      <c r="E70" s="164"/>
      <c r="F70" s="7" t="s">
        <v>1824</v>
      </c>
      <c r="G70" s="143">
        <v>21.99</v>
      </c>
      <c r="H70" s="137"/>
      <c r="I70" s="8">
        <v>21.99</v>
      </c>
      <c r="J70" s="137"/>
      <c r="K70" s="137"/>
      <c r="L70" s="137"/>
      <c r="M70" s="137"/>
      <c r="N70" s="137"/>
      <c r="O70" s="137"/>
      <c r="P70" s="100">
        <v>21.99</v>
      </c>
      <c r="Q70" s="101"/>
      <c r="R70" s="101"/>
      <c r="S70" s="101"/>
      <c r="T70" s="101"/>
      <c r="U70" s="101"/>
    </row>
    <row r="71" spans="1:21" s="1" customFormat="1" ht="15.75" hidden="1" customHeight="1" x14ac:dyDescent="0.25">
      <c r="A71" s="165">
        <v>8</v>
      </c>
      <c r="B71" s="166"/>
      <c r="C71" s="163" t="s">
        <v>872</v>
      </c>
      <c r="D71" s="164"/>
      <c r="E71" s="164"/>
      <c r="F71" s="7" t="s">
        <v>1824</v>
      </c>
      <c r="G71" s="143">
        <v>21.99</v>
      </c>
      <c r="H71" s="137"/>
      <c r="I71" s="8">
        <v>21.99</v>
      </c>
      <c r="J71" s="137"/>
      <c r="K71" s="137"/>
      <c r="L71" s="137"/>
      <c r="M71" s="137"/>
      <c r="N71" s="137"/>
      <c r="O71" s="137"/>
      <c r="P71" s="100">
        <v>21.99</v>
      </c>
      <c r="Q71" s="101"/>
      <c r="R71" s="101"/>
      <c r="S71" s="101"/>
      <c r="T71" s="101"/>
      <c r="U71" s="101"/>
    </row>
    <row r="72" spans="1:21" s="1" customFormat="1" ht="18" hidden="1" customHeight="1" x14ac:dyDescent="0.25">
      <c r="A72" s="165">
        <v>9</v>
      </c>
      <c r="B72" s="166"/>
      <c r="C72" s="163" t="s">
        <v>873</v>
      </c>
      <c r="D72" s="164"/>
      <c r="E72" s="164"/>
      <c r="F72" s="7" t="s">
        <v>1824</v>
      </c>
      <c r="G72" s="143">
        <v>21.99</v>
      </c>
      <c r="H72" s="137"/>
      <c r="I72" s="8">
        <v>21.99</v>
      </c>
      <c r="J72" s="137"/>
      <c r="K72" s="137"/>
      <c r="L72" s="137"/>
      <c r="M72" s="137"/>
      <c r="N72" s="137"/>
      <c r="O72" s="137"/>
      <c r="P72" s="100">
        <v>21.99</v>
      </c>
      <c r="Q72" s="101"/>
      <c r="R72" s="101"/>
      <c r="S72" s="101"/>
      <c r="T72" s="101"/>
      <c r="U72" s="101"/>
    </row>
    <row r="73" spans="1:21" s="1" customFormat="1" ht="51" hidden="1" customHeight="1" x14ac:dyDescent="0.25">
      <c r="A73" s="165">
        <v>10</v>
      </c>
      <c r="B73" s="166"/>
      <c r="C73" s="163" t="s">
        <v>874</v>
      </c>
      <c r="D73" s="164"/>
      <c r="E73" s="164"/>
      <c r="F73" s="7" t="s">
        <v>1824</v>
      </c>
      <c r="G73" s="143">
        <v>21.99</v>
      </c>
      <c r="H73" s="137"/>
      <c r="I73" s="8">
        <v>21.99</v>
      </c>
      <c r="J73" s="137"/>
      <c r="K73" s="137"/>
      <c r="L73" s="137"/>
      <c r="M73" s="137"/>
      <c r="N73" s="137"/>
      <c r="O73" s="137"/>
      <c r="P73" s="100">
        <v>21.99</v>
      </c>
      <c r="Q73" s="101"/>
      <c r="R73" s="101"/>
      <c r="S73" s="101"/>
      <c r="T73" s="101"/>
      <c r="U73" s="101"/>
    </row>
    <row r="74" spans="1:21" s="1" customFormat="1" ht="26.25" hidden="1" customHeight="1" x14ac:dyDescent="0.25">
      <c r="A74" s="165">
        <v>11</v>
      </c>
      <c r="B74" s="166"/>
      <c r="C74" s="129" t="s">
        <v>875</v>
      </c>
      <c r="D74" s="130"/>
      <c r="E74" s="130"/>
      <c r="F74" s="4"/>
      <c r="G74" s="136"/>
      <c r="H74" s="136"/>
      <c r="I74" s="5"/>
      <c r="J74" s="136"/>
      <c r="K74" s="136"/>
      <c r="L74" s="136"/>
      <c r="M74" s="136"/>
      <c r="N74" s="136"/>
      <c r="O74" s="136"/>
      <c r="P74" s="126"/>
      <c r="Q74" s="126"/>
      <c r="R74" s="126"/>
      <c r="S74" s="126"/>
      <c r="T74" s="126"/>
      <c r="U74" s="126"/>
    </row>
    <row r="75" spans="1:21" s="1" customFormat="1" ht="16.5" hidden="1" customHeight="1" x14ac:dyDescent="0.25">
      <c r="A75" s="134" t="s">
        <v>45</v>
      </c>
      <c r="B75" s="135"/>
      <c r="C75" s="103" t="s">
        <v>876</v>
      </c>
      <c r="D75" s="104"/>
      <c r="E75" s="104"/>
      <c r="F75" s="11" t="s">
        <v>1824</v>
      </c>
      <c r="G75" s="143">
        <v>21.99</v>
      </c>
      <c r="H75" s="137"/>
      <c r="I75" s="8">
        <v>21.99</v>
      </c>
      <c r="J75" s="137"/>
      <c r="K75" s="137"/>
      <c r="L75" s="137"/>
      <c r="M75" s="137"/>
      <c r="N75" s="137"/>
      <c r="O75" s="137"/>
      <c r="P75" s="100">
        <v>21.99</v>
      </c>
      <c r="Q75" s="101"/>
      <c r="R75" s="101"/>
      <c r="S75" s="101"/>
      <c r="T75" s="101"/>
      <c r="U75" s="101"/>
    </row>
    <row r="76" spans="1:21" s="1" customFormat="1" ht="16.5" hidden="1" customHeight="1" x14ac:dyDescent="0.25">
      <c r="A76" s="134" t="s">
        <v>46</v>
      </c>
      <c r="B76" s="135"/>
      <c r="C76" s="103" t="s">
        <v>877</v>
      </c>
      <c r="D76" s="104"/>
      <c r="E76" s="104"/>
      <c r="F76" s="11" t="s">
        <v>1824</v>
      </c>
      <c r="G76" s="143">
        <v>21.99</v>
      </c>
      <c r="H76" s="137"/>
      <c r="I76" s="8">
        <v>21.99</v>
      </c>
      <c r="J76" s="137"/>
      <c r="K76" s="137"/>
      <c r="L76" s="137"/>
      <c r="M76" s="137"/>
      <c r="N76" s="137"/>
      <c r="O76" s="137"/>
      <c r="P76" s="100">
        <v>21.99</v>
      </c>
      <c r="Q76" s="101"/>
      <c r="R76" s="101"/>
      <c r="S76" s="101"/>
      <c r="T76" s="101"/>
      <c r="U76" s="101"/>
    </row>
    <row r="77" spans="1:21" s="1" customFormat="1" ht="15.75" hidden="1" customHeight="1" x14ac:dyDescent="0.25">
      <c r="A77" s="134" t="s">
        <v>47</v>
      </c>
      <c r="B77" s="135"/>
      <c r="C77" s="103" t="s">
        <v>878</v>
      </c>
      <c r="D77" s="104"/>
      <c r="E77" s="104"/>
      <c r="F77" s="11" t="s">
        <v>1824</v>
      </c>
      <c r="G77" s="143">
        <v>21.99</v>
      </c>
      <c r="H77" s="137"/>
      <c r="I77" s="8">
        <v>21.99</v>
      </c>
      <c r="J77" s="137"/>
      <c r="K77" s="137"/>
      <c r="L77" s="137"/>
      <c r="M77" s="137"/>
      <c r="N77" s="137"/>
      <c r="O77" s="137"/>
      <c r="P77" s="100">
        <v>21.99</v>
      </c>
      <c r="Q77" s="101"/>
      <c r="R77" s="101"/>
      <c r="S77" s="101"/>
      <c r="T77" s="101"/>
      <c r="U77" s="101"/>
    </row>
    <row r="78" spans="1:21" s="1" customFormat="1" ht="15.75" hidden="1" customHeight="1" x14ac:dyDescent="0.25">
      <c r="A78" s="134" t="s">
        <v>48</v>
      </c>
      <c r="B78" s="135"/>
      <c r="C78" s="103" t="s">
        <v>879</v>
      </c>
      <c r="D78" s="104"/>
      <c r="E78" s="104"/>
      <c r="F78" s="11" t="s">
        <v>1824</v>
      </c>
      <c r="G78" s="143">
        <v>21.99</v>
      </c>
      <c r="H78" s="137"/>
      <c r="I78" s="8">
        <v>21.99</v>
      </c>
      <c r="J78" s="137"/>
      <c r="K78" s="137"/>
      <c r="L78" s="137"/>
      <c r="M78" s="137"/>
      <c r="N78" s="137"/>
      <c r="O78" s="137"/>
      <c r="P78" s="100">
        <v>21.99</v>
      </c>
      <c r="Q78" s="101"/>
      <c r="R78" s="101"/>
      <c r="S78" s="101"/>
      <c r="T78" s="101"/>
      <c r="U78" s="101"/>
    </row>
    <row r="79" spans="1:21" s="1" customFormat="1" ht="26.25" hidden="1" customHeight="1" x14ac:dyDescent="0.25">
      <c r="A79" s="134" t="s">
        <v>49</v>
      </c>
      <c r="B79" s="135"/>
      <c r="C79" s="103" t="s">
        <v>880</v>
      </c>
      <c r="D79" s="104"/>
      <c r="E79" s="104"/>
      <c r="F79" s="11" t="s">
        <v>1824</v>
      </c>
      <c r="G79" s="143">
        <v>21.99</v>
      </c>
      <c r="H79" s="137"/>
      <c r="I79" s="8">
        <v>21.99</v>
      </c>
      <c r="J79" s="137"/>
      <c r="K79" s="137"/>
      <c r="L79" s="137"/>
      <c r="M79" s="137"/>
      <c r="N79" s="137"/>
      <c r="O79" s="137"/>
      <c r="P79" s="100">
        <v>21.99</v>
      </c>
      <c r="Q79" s="101"/>
      <c r="R79" s="101"/>
      <c r="S79" s="101"/>
      <c r="T79" s="101"/>
      <c r="U79" s="101"/>
    </row>
    <row r="80" spans="1:21" s="1" customFormat="1" ht="16.5" hidden="1" customHeight="1" x14ac:dyDescent="0.25">
      <c r="A80" s="186" t="s">
        <v>50</v>
      </c>
      <c r="B80" s="187"/>
      <c r="C80" s="187"/>
      <c r="D80" s="187"/>
      <c r="E80" s="187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s="1" customFormat="1" ht="16.5" hidden="1" customHeight="1" x14ac:dyDescent="0.25">
      <c r="A81" s="165">
        <v>1</v>
      </c>
      <c r="B81" s="166"/>
      <c r="C81" s="163" t="s">
        <v>881</v>
      </c>
      <c r="D81" s="164"/>
      <c r="E81" s="164"/>
      <c r="F81" s="7" t="s">
        <v>1826</v>
      </c>
      <c r="G81" s="143">
        <v>1.1399999999999999</v>
      </c>
      <c r="H81" s="137"/>
      <c r="I81" s="8">
        <v>1.36</v>
      </c>
      <c r="J81" s="137"/>
      <c r="K81" s="137"/>
      <c r="L81" s="137"/>
      <c r="M81" s="137"/>
      <c r="N81" s="137"/>
      <c r="O81" s="137"/>
      <c r="P81" s="100">
        <v>1.36</v>
      </c>
      <c r="Q81" s="101"/>
      <c r="R81" s="101"/>
      <c r="S81" s="101"/>
      <c r="T81" s="101"/>
      <c r="U81" s="101"/>
    </row>
    <row r="82" spans="1:21" s="1" customFormat="1" ht="17.25" hidden="1" customHeight="1" x14ac:dyDescent="0.25">
      <c r="A82" s="165">
        <v>2</v>
      </c>
      <c r="B82" s="166"/>
      <c r="C82" s="163" t="s">
        <v>882</v>
      </c>
      <c r="D82" s="164"/>
      <c r="E82" s="164"/>
      <c r="F82" s="7" t="s">
        <v>1826</v>
      </c>
      <c r="G82" s="143">
        <v>1.1399999999999999</v>
      </c>
      <c r="H82" s="137"/>
      <c r="I82" s="8">
        <v>1.37</v>
      </c>
      <c r="J82" s="137"/>
      <c r="K82" s="137"/>
      <c r="L82" s="137"/>
      <c r="M82" s="137"/>
      <c r="N82" s="137"/>
      <c r="O82" s="137"/>
      <c r="P82" s="100">
        <v>1.37</v>
      </c>
      <c r="Q82" s="101"/>
      <c r="R82" s="101"/>
      <c r="S82" s="101"/>
      <c r="T82" s="101"/>
      <c r="U82" s="101"/>
    </row>
    <row r="83" spans="1:21" s="1" customFormat="1" ht="16.5" hidden="1" customHeight="1" x14ac:dyDescent="0.25">
      <c r="A83" s="165">
        <v>3</v>
      </c>
      <c r="B83" s="166"/>
      <c r="C83" s="163" t="s">
        <v>883</v>
      </c>
      <c r="D83" s="164"/>
      <c r="E83" s="164"/>
      <c r="F83" s="7" t="s">
        <v>1826</v>
      </c>
      <c r="G83" s="143">
        <v>1.56</v>
      </c>
      <c r="H83" s="137"/>
      <c r="I83" s="8">
        <v>1.87</v>
      </c>
      <c r="J83" s="137"/>
      <c r="K83" s="137"/>
      <c r="L83" s="137"/>
      <c r="M83" s="137"/>
      <c r="N83" s="137"/>
      <c r="O83" s="137"/>
      <c r="P83" s="100">
        <v>1.87</v>
      </c>
      <c r="Q83" s="101"/>
      <c r="R83" s="101"/>
      <c r="S83" s="101"/>
      <c r="T83" s="101"/>
      <c r="U83" s="101"/>
    </row>
    <row r="84" spans="1:21" s="1" customFormat="1" ht="27" hidden="1" customHeight="1" x14ac:dyDescent="0.25">
      <c r="A84" s="165">
        <v>4</v>
      </c>
      <c r="B84" s="166"/>
      <c r="C84" s="163" t="s">
        <v>884</v>
      </c>
      <c r="D84" s="164"/>
      <c r="E84" s="164"/>
      <c r="F84" s="7" t="s">
        <v>1826</v>
      </c>
      <c r="G84" s="143">
        <v>1.19</v>
      </c>
      <c r="H84" s="137"/>
      <c r="I84" s="8">
        <v>1.43</v>
      </c>
      <c r="J84" s="143">
        <v>0.02</v>
      </c>
      <c r="K84" s="137"/>
      <c r="L84" s="137"/>
      <c r="M84" s="137"/>
      <c r="N84" s="137"/>
      <c r="O84" s="137"/>
      <c r="P84" s="100">
        <v>1.45</v>
      </c>
      <c r="Q84" s="101"/>
      <c r="R84" s="101"/>
      <c r="S84" s="101"/>
      <c r="T84" s="101"/>
      <c r="U84" s="101"/>
    </row>
    <row r="85" spans="1:21" s="1" customFormat="1" ht="18" hidden="1" customHeight="1" x14ac:dyDescent="0.25">
      <c r="A85" s="165">
        <v>5</v>
      </c>
      <c r="B85" s="166"/>
      <c r="C85" s="163" t="s">
        <v>885</v>
      </c>
      <c r="D85" s="164"/>
      <c r="E85" s="164"/>
      <c r="F85" s="7" t="s">
        <v>1826</v>
      </c>
      <c r="G85" s="143">
        <v>1.1100000000000001</v>
      </c>
      <c r="H85" s="137"/>
      <c r="I85" s="8">
        <v>1.33</v>
      </c>
      <c r="J85" s="137"/>
      <c r="K85" s="137"/>
      <c r="L85" s="137"/>
      <c r="M85" s="137"/>
      <c r="N85" s="137"/>
      <c r="O85" s="137"/>
      <c r="P85" s="100">
        <v>1.33</v>
      </c>
      <c r="Q85" s="101"/>
      <c r="R85" s="101"/>
      <c r="S85" s="101"/>
      <c r="T85" s="101"/>
      <c r="U85" s="101"/>
    </row>
    <row r="86" spans="1:21" s="1" customFormat="1" ht="17.25" hidden="1" customHeight="1" x14ac:dyDescent="0.25">
      <c r="A86" s="165">
        <v>6</v>
      </c>
      <c r="B86" s="166"/>
      <c r="C86" s="163" t="s">
        <v>886</v>
      </c>
      <c r="D86" s="164"/>
      <c r="E86" s="164"/>
      <c r="F86" s="7" t="s">
        <v>1826</v>
      </c>
      <c r="G86" s="143">
        <v>1.51</v>
      </c>
      <c r="H86" s="137"/>
      <c r="I86" s="8">
        <v>1.81</v>
      </c>
      <c r="J86" s="137"/>
      <c r="K86" s="137"/>
      <c r="L86" s="137"/>
      <c r="M86" s="137"/>
      <c r="N86" s="137"/>
      <c r="O86" s="137"/>
      <c r="P86" s="100">
        <v>1.81</v>
      </c>
      <c r="Q86" s="101"/>
      <c r="R86" s="101"/>
      <c r="S86" s="101"/>
      <c r="T86" s="101"/>
      <c r="U86" s="101"/>
    </row>
    <row r="87" spans="1:21" s="1" customFormat="1" ht="17.25" hidden="1" customHeight="1" x14ac:dyDescent="0.25">
      <c r="A87" s="165">
        <v>7</v>
      </c>
      <c r="B87" s="166"/>
      <c r="C87" s="163" t="s">
        <v>887</v>
      </c>
      <c r="D87" s="164"/>
      <c r="E87" s="164"/>
      <c r="F87" s="7" t="s">
        <v>1826</v>
      </c>
      <c r="G87" s="143">
        <v>1.33</v>
      </c>
      <c r="H87" s="137"/>
      <c r="I87" s="8">
        <v>1.6</v>
      </c>
      <c r="J87" s="137"/>
      <c r="K87" s="137"/>
      <c r="L87" s="137"/>
      <c r="M87" s="137"/>
      <c r="N87" s="137"/>
      <c r="O87" s="137"/>
      <c r="P87" s="100">
        <v>1.6</v>
      </c>
      <c r="Q87" s="101"/>
      <c r="R87" s="101"/>
      <c r="S87" s="101"/>
      <c r="T87" s="101"/>
      <c r="U87" s="101"/>
    </row>
    <row r="88" spans="1:21" s="1" customFormat="1" ht="38.25" hidden="1" customHeight="1" x14ac:dyDescent="0.25">
      <c r="A88" s="165">
        <v>8</v>
      </c>
      <c r="B88" s="166"/>
      <c r="C88" s="163" t="s">
        <v>888</v>
      </c>
      <c r="D88" s="164"/>
      <c r="E88" s="164"/>
      <c r="F88" s="7" t="s">
        <v>1858</v>
      </c>
      <c r="G88" s="143">
        <v>1.9</v>
      </c>
      <c r="H88" s="137"/>
      <c r="I88" s="8">
        <v>2.2799999999999998</v>
      </c>
      <c r="J88" s="137"/>
      <c r="K88" s="137"/>
      <c r="L88" s="137"/>
      <c r="M88" s="137"/>
      <c r="N88" s="137"/>
      <c r="O88" s="137"/>
      <c r="P88" s="100">
        <v>2.2799999999999998</v>
      </c>
      <c r="Q88" s="101"/>
      <c r="R88" s="101"/>
      <c r="S88" s="101"/>
      <c r="T88" s="101"/>
      <c r="U88" s="101"/>
    </row>
    <row r="89" spans="1:21" s="1" customFormat="1" ht="27" hidden="1" customHeight="1" x14ac:dyDescent="0.25">
      <c r="A89" s="165">
        <v>9</v>
      </c>
      <c r="B89" s="166"/>
      <c r="C89" s="163" t="s">
        <v>889</v>
      </c>
      <c r="D89" s="164"/>
      <c r="E89" s="164"/>
      <c r="F89" s="7" t="s">
        <v>1859</v>
      </c>
      <c r="G89" s="143">
        <v>0.51</v>
      </c>
      <c r="H89" s="137"/>
      <c r="I89" s="8">
        <v>0.61</v>
      </c>
      <c r="J89" s="137"/>
      <c r="K89" s="137"/>
      <c r="L89" s="137"/>
      <c r="M89" s="137"/>
      <c r="N89" s="137"/>
      <c r="O89" s="137"/>
      <c r="P89" s="100">
        <v>0.61</v>
      </c>
      <c r="Q89" s="101"/>
      <c r="R89" s="101"/>
      <c r="S89" s="101"/>
      <c r="T89" s="101"/>
      <c r="U89" s="101"/>
    </row>
    <row r="90" spans="1:21" s="15" customFormat="1" ht="16.5" hidden="1" customHeight="1" x14ac:dyDescent="0.2">
      <c r="A90" s="127"/>
      <c r="B90" s="128"/>
      <c r="C90" s="105" t="s">
        <v>1856</v>
      </c>
      <c r="D90" s="106"/>
      <c r="E90" s="106"/>
      <c r="F90" s="17"/>
      <c r="G90" s="144">
        <f>SUM(G81:H89)</f>
        <v>11.39</v>
      </c>
      <c r="H90" s="123"/>
      <c r="I90" s="13">
        <f>SUM(I81:I89)</f>
        <v>13.659999999999998</v>
      </c>
      <c r="J90" s="123">
        <f>SUM(J81:M89)</f>
        <v>0.02</v>
      </c>
      <c r="K90" s="123"/>
      <c r="L90" s="123"/>
      <c r="M90" s="123"/>
      <c r="N90" s="123"/>
      <c r="O90" s="123"/>
      <c r="P90" s="100">
        <f>SUM(P81:U89)</f>
        <v>13.68</v>
      </c>
      <c r="Q90" s="101"/>
      <c r="R90" s="101"/>
      <c r="S90" s="101"/>
      <c r="T90" s="101"/>
      <c r="U90" s="101"/>
    </row>
    <row r="91" spans="1:21" s="1" customFormat="1" ht="15" hidden="1" customHeight="1" x14ac:dyDescent="0.25">
      <c r="A91" s="186" t="s">
        <v>51</v>
      </c>
      <c r="B91" s="187"/>
      <c r="C91" s="187"/>
      <c r="D91" s="187"/>
      <c r="E91" s="187"/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s="1" customFormat="1" ht="27" hidden="1" customHeight="1" x14ac:dyDescent="0.25">
      <c r="A92" s="165">
        <v>1</v>
      </c>
      <c r="B92" s="166"/>
      <c r="C92" s="163" t="s">
        <v>890</v>
      </c>
      <c r="D92" s="164"/>
      <c r="E92" s="164"/>
      <c r="F92" s="7" t="s">
        <v>1860</v>
      </c>
      <c r="G92" s="143">
        <v>6.64</v>
      </c>
      <c r="H92" s="137"/>
      <c r="I92" s="8">
        <v>6.64</v>
      </c>
      <c r="J92" s="143">
        <v>1.95</v>
      </c>
      <c r="K92" s="137"/>
      <c r="L92" s="137"/>
      <c r="M92" s="137"/>
      <c r="N92" s="137"/>
      <c r="O92" s="137"/>
      <c r="P92" s="100">
        <v>8.59</v>
      </c>
      <c r="Q92" s="101"/>
      <c r="R92" s="101"/>
      <c r="S92" s="101"/>
      <c r="T92" s="101"/>
      <c r="U92" s="101"/>
    </row>
    <row r="93" spans="1:21" s="1" customFormat="1" ht="15.75" hidden="1" customHeight="1" x14ac:dyDescent="0.25">
      <c r="A93" s="186" t="s">
        <v>52</v>
      </c>
      <c r="B93" s="187"/>
      <c r="C93" s="187"/>
      <c r="D93" s="187"/>
      <c r="E93" s="187"/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s="1" customFormat="1" ht="48.75" hidden="1" customHeight="1" x14ac:dyDescent="0.25">
      <c r="A94" s="165">
        <v>1</v>
      </c>
      <c r="B94" s="166"/>
      <c r="C94" s="129" t="s">
        <v>891</v>
      </c>
      <c r="D94" s="130"/>
      <c r="E94" s="130"/>
      <c r="F94" s="4"/>
      <c r="G94" s="136"/>
      <c r="H94" s="136"/>
      <c r="I94" s="5"/>
      <c r="J94" s="136"/>
      <c r="K94" s="136"/>
      <c r="L94" s="136"/>
      <c r="M94" s="136"/>
      <c r="N94" s="136"/>
      <c r="O94" s="136"/>
      <c r="P94" s="126"/>
      <c r="Q94" s="126"/>
      <c r="R94" s="126"/>
      <c r="S94" s="126"/>
      <c r="T94" s="126"/>
      <c r="U94" s="126"/>
    </row>
    <row r="95" spans="1:21" s="1" customFormat="1" ht="39.75" hidden="1" customHeight="1" x14ac:dyDescent="0.25">
      <c r="A95" s="134" t="s">
        <v>53</v>
      </c>
      <c r="B95" s="135"/>
      <c r="C95" s="103" t="s">
        <v>892</v>
      </c>
      <c r="D95" s="104"/>
      <c r="E95" s="104"/>
      <c r="F95" s="11" t="s">
        <v>1830</v>
      </c>
      <c r="G95" s="143">
        <v>0.92</v>
      </c>
      <c r="H95" s="137"/>
      <c r="I95" s="8">
        <v>0.92</v>
      </c>
      <c r="J95" s="143">
        <v>0.61</v>
      </c>
      <c r="K95" s="137"/>
      <c r="L95" s="137"/>
      <c r="M95" s="137"/>
      <c r="N95" s="137"/>
      <c r="O95" s="137"/>
      <c r="P95" s="100">
        <v>1.53</v>
      </c>
      <c r="Q95" s="101"/>
      <c r="R95" s="101"/>
      <c r="S95" s="101"/>
      <c r="T95" s="101"/>
      <c r="U95" s="101"/>
    </row>
    <row r="96" spans="1:21" s="1" customFormat="1" ht="53.25" hidden="1" customHeight="1" x14ac:dyDescent="0.25">
      <c r="A96" s="134" t="s">
        <v>54</v>
      </c>
      <c r="B96" s="135"/>
      <c r="C96" s="103" t="s">
        <v>893</v>
      </c>
      <c r="D96" s="104"/>
      <c r="E96" s="104"/>
      <c r="F96" s="11" t="s">
        <v>1830</v>
      </c>
      <c r="G96" s="143">
        <v>1.05</v>
      </c>
      <c r="H96" s="137"/>
      <c r="I96" s="8">
        <v>1.05</v>
      </c>
      <c r="J96" s="143">
        <v>0.65</v>
      </c>
      <c r="K96" s="137"/>
      <c r="L96" s="137"/>
      <c r="M96" s="137"/>
      <c r="N96" s="137"/>
      <c r="O96" s="137"/>
      <c r="P96" s="100">
        <v>1.7</v>
      </c>
      <c r="Q96" s="101"/>
      <c r="R96" s="101"/>
      <c r="S96" s="101"/>
      <c r="T96" s="101"/>
      <c r="U96" s="101"/>
    </row>
    <row r="97" spans="1:21" s="1" customFormat="1" ht="53.25" hidden="1" customHeight="1" x14ac:dyDescent="0.25">
      <c r="A97" s="134" t="s">
        <v>55</v>
      </c>
      <c r="B97" s="135"/>
      <c r="C97" s="103" t="s">
        <v>894</v>
      </c>
      <c r="D97" s="104"/>
      <c r="E97" s="104"/>
      <c r="F97" s="11" t="s">
        <v>1830</v>
      </c>
      <c r="G97" s="143">
        <v>0.92</v>
      </c>
      <c r="H97" s="137"/>
      <c r="I97" s="8">
        <v>0.92</v>
      </c>
      <c r="J97" s="143">
        <v>0.65</v>
      </c>
      <c r="K97" s="137"/>
      <c r="L97" s="137"/>
      <c r="M97" s="137"/>
      <c r="N97" s="137"/>
      <c r="O97" s="137"/>
      <c r="P97" s="100">
        <v>1.57</v>
      </c>
      <c r="Q97" s="101"/>
      <c r="R97" s="101"/>
      <c r="S97" s="101"/>
      <c r="T97" s="101"/>
      <c r="U97" s="101"/>
    </row>
    <row r="98" spans="1:21" s="1" customFormat="1" ht="52.5" hidden="1" customHeight="1" x14ac:dyDescent="0.25">
      <c r="A98" s="134" t="s">
        <v>56</v>
      </c>
      <c r="B98" s="135"/>
      <c r="C98" s="103" t="s">
        <v>895</v>
      </c>
      <c r="D98" s="104"/>
      <c r="E98" s="104"/>
      <c r="F98" s="11" t="s">
        <v>1830</v>
      </c>
      <c r="G98" s="143">
        <v>0.92</v>
      </c>
      <c r="H98" s="137"/>
      <c r="I98" s="8">
        <v>0.92</v>
      </c>
      <c r="J98" s="143">
        <v>0.65</v>
      </c>
      <c r="K98" s="137"/>
      <c r="L98" s="137"/>
      <c r="M98" s="137"/>
      <c r="N98" s="137"/>
      <c r="O98" s="137"/>
      <c r="P98" s="100">
        <v>1.57</v>
      </c>
      <c r="Q98" s="101"/>
      <c r="R98" s="101"/>
      <c r="S98" s="101"/>
      <c r="T98" s="101"/>
      <c r="U98" s="101"/>
    </row>
    <row r="99" spans="1:21" s="1" customFormat="1" ht="54" hidden="1" customHeight="1" x14ac:dyDescent="0.25">
      <c r="A99" s="134" t="s">
        <v>57</v>
      </c>
      <c r="B99" s="135"/>
      <c r="C99" s="103" t="s">
        <v>896</v>
      </c>
      <c r="D99" s="104"/>
      <c r="E99" s="104"/>
      <c r="F99" s="11" t="s">
        <v>1830</v>
      </c>
      <c r="G99" s="143">
        <v>1.05</v>
      </c>
      <c r="H99" s="137"/>
      <c r="I99" s="8">
        <v>1.05</v>
      </c>
      <c r="J99" s="143">
        <v>0.65</v>
      </c>
      <c r="K99" s="137"/>
      <c r="L99" s="137"/>
      <c r="M99" s="137"/>
      <c r="N99" s="137"/>
      <c r="O99" s="137"/>
      <c r="P99" s="100">
        <v>1.7</v>
      </c>
      <c r="Q99" s="101"/>
      <c r="R99" s="101"/>
      <c r="S99" s="101"/>
      <c r="T99" s="101"/>
      <c r="U99" s="101"/>
    </row>
    <row r="100" spans="1:21" s="1" customFormat="1" ht="62.25" hidden="1" customHeight="1" x14ac:dyDescent="0.25">
      <c r="A100" s="134" t="s">
        <v>58</v>
      </c>
      <c r="B100" s="135"/>
      <c r="C100" s="103" t="s">
        <v>897</v>
      </c>
      <c r="D100" s="104"/>
      <c r="E100" s="104"/>
      <c r="F100" s="11" t="s">
        <v>1830</v>
      </c>
      <c r="G100" s="143">
        <v>0.92</v>
      </c>
      <c r="H100" s="137"/>
      <c r="I100" s="8">
        <v>0.92</v>
      </c>
      <c r="J100" s="143">
        <v>0.61</v>
      </c>
      <c r="K100" s="137"/>
      <c r="L100" s="137"/>
      <c r="M100" s="137"/>
      <c r="N100" s="137"/>
      <c r="O100" s="137"/>
      <c r="P100" s="100">
        <v>1.53</v>
      </c>
      <c r="Q100" s="101"/>
      <c r="R100" s="101"/>
      <c r="S100" s="101"/>
      <c r="T100" s="101"/>
      <c r="U100" s="101"/>
    </row>
    <row r="101" spans="1:21" s="1" customFormat="1" ht="66" hidden="1" customHeight="1" x14ac:dyDescent="0.25">
      <c r="A101" s="134" t="s">
        <v>59</v>
      </c>
      <c r="B101" s="135"/>
      <c r="C101" s="103" t="s">
        <v>898</v>
      </c>
      <c r="D101" s="104"/>
      <c r="E101" s="104"/>
      <c r="F101" s="11" t="s">
        <v>1830</v>
      </c>
      <c r="G101" s="143">
        <v>0.92</v>
      </c>
      <c r="H101" s="137"/>
      <c r="I101" s="8">
        <v>0.92</v>
      </c>
      <c r="J101" s="143">
        <v>0.65</v>
      </c>
      <c r="K101" s="137"/>
      <c r="L101" s="137"/>
      <c r="M101" s="137"/>
      <c r="N101" s="137"/>
      <c r="O101" s="137"/>
      <c r="P101" s="100">
        <v>1.57</v>
      </c>
      <c r="Q101" s="101"/>
      <c r="R101" s="101"/>
      <c r="S101" s="101"/>
      <c r="T101" s="101"/>
      <c r="U101" s="101"/>
    </row>
    <row r="102" spans="1:21" s="1" customFormat="1" ht="52.5" hidden="1" customHeight="1" x14ac:dyDescent="0.25">
      <c r="A102" s="134" t="s">
        <v>60</v>
      </c>
      <c r="B102" s="135"/>
      <c r="C102" s="103" t="s">
        <v>899</v>
      </c>
      <c r="D102" s="104"/>
      <c r="E102" s="104"/>
      <c r="F102" s="11" t="s">
        <v>1830</v>
      </c>
      <c r="G102" s="143">
        <v>3.93</v>
      </c>
      <c r="H102" s="137"/>
      <c r="I102" s="8">
        <v>3.93</v>
      </c>
      <c r="J102" s="143">
        <v>0.66</v>
      </c>
      <c r="K102" s="137"/>
      <c r="L102" s="137"/>
      <c r="M102" s="137"/>
      <c r="N102" s="137"/>
      <c r="O102" s="137"/>
      <c r="P102" s="100">
        <v>4.59</v>
      </c>
      <c r="Q102" s="101"/>
      <c r="R102" s="101"/>
      <c r="S102" s="101"/>
      <c r="T102" s="101"/>
      <c r="U102" s="101"/>
    </row>
    <row r="103" spans="1:21" s="1" customFormat="1" ht="49.5" hidden="1" customHeight="1" x14ac:dyDescent="0.25">
      <c r="A103" s="165">
        <v>2</v>
      </c>
      <c r="B103" s="166"/>
      <c r="C103" s="129" t="s">
        <v>900</v>
      </c>
      <c r="D103" s="130"/>
      <c r="E103" s="130"/>
      <c r="F103" s="4"/>
      <c r="G103" s="136"/>
      <c r="H103" s="136"/>
      <c r="I103" s="5"/>
      <c r="J103" s="136"/>
      <c r="K103" s="136"/>
      <c r="L103" s="136"/>
      <c r="M103" s="136"/>
      <c r="N103" s="136"/>
      <c r="O103" s="136"/>
      <c r="P103" s="126"/>
      <c r="Q103" s="126"/>
      <c r="R103" s="126"/>
      <c r="S103" s="126"/>
      <c r="T103" s="126"/>
      <c r="U103" s="126"/>
    </row>
    <row r="104" spans="1:21" s="1" customFormat="1" ht="53.25" hidden="1" customHeight="1" x14ac:dyDescent="0.25">
      <c r="A104" s="134" t="s">
        <v>61</v>
      </c>
      <c r="B104" s="135"/>
      <c r="C104" s="103" t="s">
        <v>901</v>
      </c>
      <c r="D104" s="104"/>
      <c r="E104" s="104"/>
      <c r="F104" s="11" t="s">
        <v>1830</v>
      </c>
      <c r="G104" s="143">
        <v>1.44</v>
      </c>
      <c r="H104" s="137"/>
      <c r="I104" s="8">
        <v>1.44</v>
      </c>
      <c r="J104" s="143">
        <v>0.68</v>
      </c>
      <c r="K104" s="137"/>
      <c r="L104" s="137"/>
      <c r="M104" s="137"/>
      <c r="N104" s="137"/>
      <c r="O104" s="137"/>
      <c r="P104" s="100">
        <v>2.12</v>
      </c>
      <c r="Q104" s="101"/>
      <c r="R104" s="101"/>
      <c r="S104" s="101"/>
      <c r="T104" s="101"/>
      <c r="U104" s="101"/>
    </row>
    <row r="105" spans="1:21" s="1" customFormat="1" ht="54" hidden="1" customHeight="1" x14ac:dyDescent="0.25">
      <c r="A105" s="134" t="s">
        <v>62</v>
      </c>
      <c r="B105" s="135"/>
      <c r="C105" s="103" t="s">
        <v>902</v>
      </c>
      <c r="D105" s="104"/>
      <c r="E105" s="104"/>
      <c r="F105" s="11" t="s">
        <v>1830</v>
      </c>
      <c r="G105" s="143">
        <v>0.92</v>
      </c>
      <c r="H105" s="137"/>
      <c r="I105" s="8">
        <v>0.92</v>
      </c>
      <c r="J105" s="143">
        <v>0.68</v>
      </c>
      <c r="K105" s="137"/>
      <c r="L105" s="137"/>
      <c r="M105" s="137"/>
      <c r="N105" s="137"/>
      <c r="O105" s="137"/>
      <c r="P105" s="100">
        <v>1.6</v>
      </c>
      <c r="Q105" s="101"/>
      <c r="R105" s="101"/>
      <c r="S105" s="101"/>
      <c r="T105" s="101"/>
      <c r="U105" s="101"/>
    </row>
    <row r="106" spans="1:21" s="1" customFormat="1" ht="51" hidden="1" customHeight="1" x14ac:dyDescent="0.25">
      <c r="A106" s="134" t="s">
        <v>63</v>
      </c>
      <c r="B106" s="135"/>
      <c r="C106" s="103" t="s">
        <v>903</v>
      </c>
      <c r="D106" s="104"/>
      <c r="E106" s="104"/>
      <c r="F106" s="11" t="s">
        <v>1830</v>
      </c>
      <c r="G106" s="143">
        <v>1.44</v>
      </c>
      <c r="H106" s="137"/>
      <c r="I106" s="8">
        <v>1.44</v>
      </c>
      <c r="J106" s="143">
        <v>0.67</v>
      </c>
      <c r="K106" s="137"/>
      <c r="L106" s="137"/>
      <c r="M106" s="137"/>
      <c r="N106" s="137"/>
      <c r="O106" s="137"/>
      <c r="P106" s="100">
        <v>2.11</v>
      </c>
      <c r="Q106" s="101"/>
      <c r="R106" s="101"/>
      <c r="S106" s="101"/>
      <c r="T106" s="101"/>
      <c r="U106" s="101"/>
    </row>
    <row r="107" spans="1:21" s="1" customFormat="1" ht="52.5" hidden="1" customHeight="1" x14ac:dyDescent="0.25">
      <c r="A107" s="134" t="s">
        <v>64</v>
      </c>
      <c r="B107" s="135"/>
      <c r="C107" s="103" t="s">
        <v>904</v>
      </c>
      <c r="D107" s="104"/>
      <c r="E107" s="104"/>
      <c r="F107" s="11" t="s">
        <v>1830</v>
      </c>
      <c r="G107" s="143">
        <v>1.18</v>
      </c>
      <c r="H107" s="137"/>
      <c r="I107" s="8">
        <v>1.18</v>
      </c>
      <c r="J107" s="143">
        <v>0.7</v>
      </c>
      <c r="K107" s="137"/>
      <c r="L107" s="137"/>
      <c r="M107" s="137"/>
      <c r="N107" s="137"/>
      <c r="O107" s="137"/>
      <c r="P107" s="100">
        <v>1.88</v>
      </c>
      <c r="Q107" s="101"/>
      <c r="R107" s="101"/>
      <c r="S107" s="101"/>
      <c r="T107" s="101"/>
      <c r="U107" s="101"/>
    </row>
    <row r="108" spans="1:21" s="1" customFormat="1" ht="52.5" hidden="1" customHeight="1" x14ac:dyDescent="0.25">
      <c r="A108" s="134" t="s">
        <v>65</v>
      </c>
      <c r="B108" s="135"/>
      <c r="C108" s="103" t="s">
        <v>905</v>
      </c>
      <c r="D108" s="104"/>
      <c r="E108" s="104"/>
      <c r="F108" s="11" t="s">
        <v>1830</v>
      </c>
      <c r="G108" s="143">
        <v>1.05</v>
      </c>
      <c r="H108" s="137"/>
      <c r="I108" s="8">
        <v>1.05</v>
      </c>
      <c r="J108" s="143">
        <v>0.7</v>
      </c>
      <c r="K108" s="137"/>
      <c r="L108" s="137"/>
      <c r="M108" s="137"/>
      <c r="N108" s="137"/>
      <c r="O108" s="137"/>
      <c r="P108" s="100">
        <v>1.75</v>
      </c>
      <c r="Q108" s="101"/>
      <c r="R108" s="101"/>
      <c r="S108" s="101"/>
      <c r="T108" s="101"/>
      <c r="U108" s="101"/>
    </row>
    <row r="109" spans="1:21" s="1" customFormat="1" ht="91.5" hidden="1" customHeight="1" x14ac:dyDescent="0.25">
      <c r="A109" s="134" t="s">
        <v>66</v>
      </c>
      <c r="B109" s="135"/>
      <c r="C109" s="103" t="s">
        <v>906</v>
      </c>
      <c r="D109" s="104"/>
      <c r="E109" s="104"/>
      <c r="F109" s="11" t="s">
        <v>1830</v>
      </c>
      <c r="G109" s="143">
        <v>1.18</v>
      </c>
      <c r="H109" s="137"/>
      <c r="I109" s="8">
        <v>1.18</v>
      </c>
      <c r="J109" s="143">
        <v>0.67</v>
      </c>
      <c r="K109" s="137"/>
      <c r="L109" s="137"/>
      <c r="M109" s="137"/>
      <c r="N109" s="137"/>
      <c r="O109" s="137"/>
      <c r="P109" s="100">
        <v>1.85</v>
      </c>
      <c r="Q109" s="101"/>
      <c r="R109" s="101"/>
      <c r="S109" s="101"/>
      <c r="T109" s="101"/>
      <c r="U109" s="101"/>
    </row>
    <row r="110" spans="1:21" s="1" customFormat="1" ht="54" hidden="1" customHeight="1" x14ac:dyDescent="0.25">
      <c r="A110" s="134" t="s">
        <v>67</v>
      </c>
      <c r="B110" s="135"/>
      <c r="C110" s="103" t="s">
        <v>907</v>
      </c>
      <c r="D110" s="104"/>
      <c r="E110" s="104"/>
      <c r="F110" s="11" t="s">
        <v>1830</v>
      </c>
      <c r="G110" s="143">
        <v>0.92</v>
      </c>
      <c r="H110" s="137"/>
      <c r="I110" s="8">
        <v>0.92</v>
      </c>
      <c r="J110" s="143">
        <v>0.69</v>
      </c>
      <c r="K110" s="137"/>
      <c r="L110" s="137"/>
      <c r="M110" s="137"/>
      <c r="N110" s="137"/>
      <c r="O110" s="137"/>
      <c r="P110" s="100">
        <v>1.61</v>
      </c>
      <c r="Q110" s="101"/>
      <c r="R110" s="101"/>
      <c r="S110" s="101"/>
      <c r="T110" s="101"/>
      <c r="U110" s="101"/>
    </row>
    <row r="111" spans="1:21" s="1" customFormat="1" ht="54" hidden="1" customHeight="1" x14ac:dyDescent="0.25">
      <c r="A111" s="134" t="s">
        <v>68</v>
      </c>
      <c r="B111" s="135"/>
      <c r="C111" s="103" t="s">
        <v>908</v>
      </c>
      <c r="D111" s="104"/>
      <c r="E111" s="104"/>
      <c r="F111" s="11" t="s">
        <v>1830</v>
      </c>
      <c r="G111" s="143">
        <v>0.92</v>
      </c>
      <c r="H111" s="137"/>
      <c r="I111" s="8">
        <v>0.92</v>
      </c>
      <c r="J111" s="143">
        <v>0.67</v>
      </c>
      <c r="K111" s="137"/>
      <c r="L111" s="137"/>
      <c r="M111" s="137"/>
      <c r="N111" s="137"/>
      <c r="O111" s="137"/>
      <c r="P111" s="100">
        <v>1.59</v>
      </c>
      <c r="Q111" s="101"/>
      <c r="R111" s="101"/>
      <c r="S111" s="101"/>
      <c r="T111" s="101"/>
      <c r="U111" s="101"/>
    </row>
    <row r="112" spans="1:21" s="1" customFormat="1" ht="51" hidden="1" customHeight="1" x14ac:dyDescent="0.25">
      <c r="A112" s="134" t="s">
        <v>69</v>
      </c>
      <c r="B112" s="135"/>
      <c r="C112" s="103" t="s">
        <v>909</v>
      </c>
      <c r="D112" s="104"/>
      <c r="E112" s="104"/>
      <c r="F112" s="11" t="s">
        <v>1830</v>
      </c>
      <c r="G112" s="143">
        <v>4.58</v>
      </c>
      <c r="H112" s="137"/>
      <c r="I112" s="8">
        <v>4.58</v>
      </c>
      <c r="J112" s="143">
        <v>0.72</v>
      </c>
      <c r="K112" s="137"/>
      <c r="L112" s="137"/>
      <c r="M112" s="137"/>
      <c r="N112" s="137"/>
      <c r="O112" s="137"/>
      <c r="P112" s="100">
        <v>5.3</v>
      </c>
      <c r="Q112" s="101"/>
      <c r="R112" s="101"/>
      <c r="S112" s="101"/>
      <c r="T112" s="101"/>
      <c r="U112" s="101"/>
    </row>
    <row r="113" spans="1:21" s="1" customFormat="1" ht="63.75" hidden="1" customHeight="1" x14ac:dyDescent="0.25">
      <c r="A113" s="134" t="s">
        <v>70</v>
      </c>
      <c r="B113" s="135"/>
      <c r="C113" s="103" t="s">
        <v>910</v>
      </c>
      <c r="D113" s="104"/>
      <c r="E113" s="104"/>
      <c r="F113" s="11" t="s">
        <v>1830</v>
      </c>
      <c r="G113" s="143">
        <v>0.92</v>
      </c>
      <c r="H113" s="137"/>
      <c r="I113" s="8">
        <v>0.92</v>
      </c>
      <c r="J113" s="143">
        <v>0.71</v>
      </c>
      <c r="K113" s="137"/>
      <c r="L113" s="137"/>
      <c r="M113" s="137"/>
      <c r="N113" s="137"/>
      <c r="O113" s="137"/>
      <c r="P113" s="100">
        <v>1.63</v>
      </c>
      <c r="Q113" s="101"/>
      <c r="R113" s="101"/>
      <c r="S113" s="101"/>
      <c r="T113" s="101"/>
      <c r="U113" s="101"/>
    </row>
    <row r="114" spans="1:21" s="1" customFormat="1" ht="26.25" hidden="1" customHeight="1" x14ac:dyDescent="0.25">
      <c r="A114" s="165">
        <v>3</v>
      </c>
      <c r="B114" s="166"/>
      <c r="C114" s="129" t="s">
        <v>911</v>
      </c>
      <c r="D114" s="130"/>
      <c r="E114" s="130"/>
      <c r="F114" s="4"/>
      <c r="G114" s="136"/>
      <c r="H114" s="136"/>
      <c r="I114" s="5"/>
      <c r="J114" s="136"/>
      <c r="K114" s="136"/>
      <c r="L114" s="136"/>
      <c r="M114" s="136"/>
      <c r="N114" s="136"/>
      <c r="O114" s="136"/>
      <c r="P114" s="126"/>
      <c r="Q114" s="126"/>
      <c r="R114" s="126"/>
      <c r="S114" s="126"/>
      <c r="T114" s="126"/>
      <c r="U114" s="126"/>
    </row>
    <row r="115" spans="1:21" s="1" customFormat="1" ht="64.5" hidden="1" customHeight="1" x14ac:dyDescent="0.25">
      <c r="A115" s="134" t="s">
        <v>5</v>
      </c>
      <c r="B115" s="135"/>
      <c r="C115" s="103" t="s">
        <v>912</v>
      </c>
      <c r="D115" s="104"/>
      <c r="E115" s="104"/>
      <c r="F115" s="11" t="s">
        <v>1830</v>
      </c>
      <c r="G115" s="143">
        <v>1.31</v>
      </c>
      <c r="H115" s="137"/>
      <c r="I115" s="8">
        <v>1.31</v>
      </c>
      <c r="J115" s="143">
        <v>0.63</v>
      </c>
      <c r="K115" s="137"/>
      <c r="L115" s="137"/>
      <c r="M115" s="137"/>
      <c r="N115" s="137"/>
      <c r="O115" s="137"/>
      <c r="P115" s="100">
        <v>1.94</v>
      </c>
      <c r="Q115" s="101"/>
      <c r="R115" s="101"/>
      <c r="S115" s="101"/>
      <c r="T115" s="101"/>
      <c r="U115" s="101"/>
    </row>
    <row r="116" spans="1:21" s="1" customFormat="1" ht="52.5" hidden="1" customHeight="1" x14ac:dyDescent="0.25">
      <c r="A116" s="134" t="s">
        <v>8</v>
      </c>
      <c r="B116" s="135"/>
      <c r="C116" s="103" t="s">
        <v>913</v>
      </c>
      <c r="D116" s="104"/>
      <c r="E116" s="104"/>
      <c r="F116" s="11" t="s">
        <v>1830</v>
      </c>
      <c r="G116" s="143">
        <v>1.31</v>
      </c>
      <c r="H116" s="137"/>
      <c r="I116" s="8">
        <v>1.31</v>
      </c>
      <c r="J116" s="143">
        <v>0.63</v>
      </c>
      <c r="K116" s="137"/>
      <c r="L116" s="137"/>
      <c r="M116" s="137"/>
      <c r="N116" s="137"/>
      <c r="O116" s="137"/>
      <c r="P116" s="100">
        <v>1.94</v>
      </c>
      <c r="Q116" s="101"/>
      <c r="R116" s="101"/>
      <c r="S116" s="101"/>
      <c r="T116" s="101"/>
      <c r="U116" s="101"/>
    </row>
    <row r="117" spans="1:21" s="1" customFormat="1" ht="15" hidden="1" customHeight="1" x14ac:dyDescent="0.25">
      <c r="A117" s="165">
        <v>4</v>
      </c>
      <c r="B117" s="166"/>
      <c r="C117" s="129" t="s">
        <v>914</v>
      </c>
      <c r="D117" s="130"/>
      <c r="E117" s="130"/>
      <c r="F117" s="4"/>
      <c r="G117" s="136"/>
      <c r="H117" s="136"/>
      <c r="I117" s="5"/>
      <c r="J117" s="136"/>
      <c r="K117" s="136"/>
      <c r="L117" s="136"/>
      <c r="M117" s="136"/>
      <c r="N117" s="136"/>
      <c r="O117" s="136"/>
      <c r="P117" s="126"/>
      <c r="Q117" s="126"/>
      <c r="R117" s="126"/>
      <c r="S117" s="126"/>
      <c r="T117" s="126"/>
      <c r="U117" s="126"/>
    </row>
    <row r="118" spans="1:21" s="1" customFormat="1" ht="37.5" hidden="1" customHeight="1" x14ac:dyDescent="0.25">
      <c r="A118" s="124" t="s">
        <v>28</v>
      </c>
      <c r="B118" s="125"/>
      <c r="C118" s="105" t="s">
        <v>915</v>
      </c>
      <c r="D118" s="106"/>
      <c r="E118" s="106"/>
      <c r="F118" s="9"/>
      <c r="G118" s="137"/>
      <c r="H118" s="137"/>
      <c r="I118" s="10"/>
      <c r="J118" s="137"/>
      <c r="K118" s="137"/>
      <c r="L118" s="137"/>
      <c r="M118" s="137"/>
      <c r="N118" s="137"/>
      <c r="O118" s="137"/>
      <c r="P118" s="101"/>
      <c r="Q118" s="101"/>
      <c r="R118" s="101"/>
      <c r="S118" s="101"/>
      <c r="T118" s="101"/>
      <c r="U118" s="101"/>
    </row>
    <row r="119" spans="1:21" s="1" customFormat="1" ht="52.5" hidden="1" customHeight="1" x14ac:dyDescent="0.25">
      <c r="A119" s="134" t="s">
        <v>71</v>
      </c>
      <c r="B119" s="135"/>
      <c r="C119" s="103" t="s">
        <v>916</v>
      </c>
      <c r="D119" s="104"/>
      <c r="E119" s="104"/>
      <c r="F119" s="11" t="s">
        <v>1813</v>
      </c>
      <c r="G119" s="143">
        <v>0.48</v>
      </c>
      <c r="H119" s="137"/>
      <c r="I119" s="8">
        <v>0.48</v>
      </c>
      <c r="J119" s="143">
        <v>0.02</v>
      </c>
      <c r="K119" s="137"/>
      <c r="L119" s="137"/>
      <c r="M119" s="137"/>
      <c r="N119" s="137"/>
      <c r="O119" s="137"/>
      <c r="P119" s="100">
        <v>0.5</v>
      </c>
      <c r="Q119" s="101"/>
      <c r="R119" s="101"/>
      <c r="S119" s="101"/>
      <c r="T119" s="101"/>
      <c r="U119" s="101"/>
    </row>
    <row r="120" spans="1:21" s="1" customFormat="1" ht="24.75" hidden="1" customHeight="1" x14ac:dyDescent="0.25">
      <c r="A120" s="134" t="s">
        <v>72</v>
      </c>
      <c r="B120" s="135"/>
      <c r="C120" s="194" t="s">
        <v>826</v>
      </c>
      <c r="D120" s="195"/>
      <c r="E120" s="196"/>
      <c r="F120" s="11" t="s">
        <v>1814</v>
      </c>
      <c r="G120" s="143">
        <v>0.21</v>
      </c>
      <c r="H120" s="137"/>
      <c r="I120" s="8">
        <v>0.21</v>
      </c>
      <c r="J120" s="143">
        <v>0.01</v>
      </c>
      <c r="K120" s="137"/>
      <c r="L120" s="137"/>
      <c r="M120" s="137"/>
      <c r="N120" s="137"/>
      <c r="O120" s="137"/>
      <c r="P120" s="100">
        <v>0.22</v>
      </c>
      <c r="Q120" s="101"/>
      <c r="R120" s="101"/>
      <c r="S120" s="101"/>
      <c r="T120" s="101"/>
      <c r="U120" s="101"/>
    </row>
    <row r="121" spans="1:21" s="15" customFormat="1" ht="17.25" hidden="1" customHeight="1" x14ac:dyDescent="0.2">
      <c r="A121" s="124"/>
      <c r="B121" s="125"/>
      <c r="C121" s="145" t="s">
        <v>1856</v>
      </c>
      <c r="D121" s="146"/>
      <c r="E121" s="146"/>
      <c r="F121" s="12"/>
      <c r="G121" s="144">
        <f>SUM(G119:H120)</f>
        <v>0.69</v>
      </c>
      <c r="H121" s="123"/>
      <c r="I121" s="13">
        <f>SUM(I119:I120)</f>
        <v>0.69</v>
      </c>
      <c r="J121" s="144">
        <f>SUM(J119:M120)</f>
        <v>0.03</v>
      </c>
      <c r="K121" s="123"/>
      <c r="L121" s="123"/>
      <c r="M121" s="123"/>
      <c r="N121" s="123"/>
      <c r="O121" s="123"/>
      <c r="P121" s="100">
        <f>SUM(P119+P120)</f>
        <v>0.72</v>
      </c>
      <c r="Q121" s="101"/>
      <c r="R121" s="101"/>
      <c r="S121" s="101"/>
      <c r="T121" s="101"/>
      <c r="U121" s="101"/>
    </row>
    <row r="122" spans="1:21" s="1" customFormat="1" ht="38.25" hidden="1" customHeight="1" x14ac:dyDescent="0.25">
      <c r="A122" s="124" t="s">
        <v>29</v>
      </c>
      <c r="B122" s="125"/>
      <c r="C122" s="105" t="s">
        <v>917</v>
      </c>
      <c r="D122" s="106"/>
      <c r="E122" s="106"/>
      <c r="F122" s="9"/>
      <c r="G122" s="137"/>
      <c r="H122" s="137"/>
      <c r="I122" s="10"/>
      <c r="J122" s="137"/>
      <c r="K122" s="137"/>
      <c r="L122" s="137"/>
      <c r="M122" s="137"/>
      <c r="N122" s="137"/>
      <c r="O122" s="137"/>
      <c r="P122" s="101"/>
      <c r="Q122" s="101"/>
      <c r="R122" s="101"/>
      <c r="S122" s="101"/>
      <c r="T122" s="101"/>
      <c r="U122" s="101"/>
    </row>
    <row r="123" spans="1:21" s="1" customFormat="1" ht="39" hidden="1" customHeight="1" x14ac:dyDescent="0.25">
      <c r="A123" s="134" t="s">
        <v>73</v>
      </c>
      <c r="B123" s="135"/>
      <c r="C123" s="103" t="s">
        <v>825</v>
      </c>
      <c r="D123" s="104"/>
      <c r="E123" s="104"/>
      <c r="F123" s="11" t="s">
        <v>1813</v>
      </c>
      <c r="G123" s="143">
        <v>1.38</v>
      </c>
      <c r="H123" s="137"/>
      <c r="I123" s="8">
        <v>1.38</v>
      </c>
      <c r="J123" s="143">
        <v>0.34</v>
      </c>
      <c r="K123" s="137"/>
      <c r="L123" s="137"/>
      <c r="M123" s="137"/>
      <c r="N123" s="137"/>
      <c r="O123" s="137"/>
      <c r="P123" s="100">
        <v>1.72</v>
      </c>
      <c r="Q123" s="101"/>
      <c r="R123" s="101"/>
      <c r="S123" s="101"/>
      <c r="T123" s="101"/>
      <c r="U123" s="101"/>
    </row>
    <row r="124" spans="1:21" s="1" customFormat="1" ht="22.5" hidden="1" customHeight="1" x14ac:dyDescent="0.25">
      <c r="A124" s="134" t="s">
        <v>74</v>
      </c>
      <c r="B124" s="135"/>
      <c r="C124" s="103" t="s">
        <v>826</v>
      </c>
      <c r="D124" s="104"/>
      <c r="E124" s="104"/>
      <c r="F124" s="11" t="s">
        <v>1814</v>
      </c>
      <c r="G124" s="143">
        <v>0.21</v>
      </c>
      <c r="H124" s="137"/>
      <c r="I124" s="8">
        <v>0.21</v>
      </c>
      <c r="J124" s="143">
        <v>0.01</v>
      </c>
      <c r="K124" s="137"/>
      <c r="L124" s="137"/>
      <c r="M124" s="137"/>
      <c r="N124" s="137"/>
      <c r="O124" s="137"/>
      <c r="P124" s="100">
        <v>0.22</v>
      </c>
      <c r="Q124" s="101"/>
      <c r="R124" s="101"/>
      <c r="S124" s="101"/>
      <c r="T124" s="101"/>
      <c r="U124" s="101"/>
    </row>
    <row r="125" spans="1:21" s="15" customFormat="1" ht="17.25" hidden="1" customHeight="1" x14ac:dyDescent="0.2">
      <c r="A125" s="124"/>
      <c r="B125" s="125"/>
      <c r="C125" s="145" t="s">
        <v>1856</v>
      </c>
      <c r="D125" s="146"/>
      <c r="E125" s="146"/>
      <c r="F125" s="12"/>
      <c r="G125" s="144">
        <f>SUM(G123:H124)</f>
        <v>1.5899999999999999</v>
      </c>
      <c r="H125" s="123"/>
      <c r="I125" s="13">
        <f>SUM(I123:I124)</f>
        <v>1.5899999999999999</v>
      </c>
      <c r="J125" s="144">
        <f>SUM(J123:M124)</f>
        <v>0.35000000000000003</v>
      </c>
      <c r="K125" s="123"/>
      <c r="L125" s="123"/>
      <c r="M125" s="123"/>
      <c r="N125" s="123"/>
      <c r="O125" s="123"/>
      <c r="P125" s="100">
        <f>SUM(P123:U124)</f>
        <v>1.94</v>
      </c>
      <c r="Q125" s="101"/>
      <c r="R125" s="101"/>
      <c r="S125" s="101"/>
      <c r="T125" s="101"/>
      <c r="U125" s="101"/>
    </row>
    <row r="126" spans="1:21" s="1" customFormat="1" ht="39.75" hidden="1" customHeight="1" x14ac:dyDescent="0.25">
      <c r="A126" s="124" t="s">
        <v>30</v>
      </c>
      <c r="B126" s="125"/>
      <c r="C126" s="105" t="s">
        <v>918</v>
      </c>
      <c r="D126" s="106"/>
      <c r="E126" s="106"/>
      <c r="F126" s="9"/>
      <c r="G126" s="137"/>
      <c r="H126" s="137"/>
      <c r="I126" s="10"/>
      <c r="J126" s="137"/>
      <c r="K126" s="137"/>
      <c r="L126" s="137"/>
      <c r="M126" s="137"/>
      <c r="N126" s="137"/>
      <c r="O126" s="137"/>
      <c r="P126" s="101"/>
      <c r="Q126" s="101"/>
      <c r="R126" s="101"/>
      <c r="S126" s="101"/>
      <c r="T126" s="101"/>
      <c r="U126" s="101"/>
    </row>
    <row r="127" spans="1:21" s="1" customFormat="1" ht="52.5" hidden="1" customHeight="1" x14ac:dyDescent="0.25">
      <c r="A127" s="134" t="s">
        <v>75</v>
      </c>
      <c r="B127" s="135"/>
      <c r="C127" s="103" t="s">
        <v>919</v>
      </c>
      <c r="D127" s="104"/>
      <c r="E127" s="104"/>
      <c r="F127" s="11" t="s">
        <v>1813</v>
      </c>
      <c r="G127" s="143">
        <v>1.1299999999999999</v>
      </c>
      <c r="H127" s="137"/>
      <c r="I127" s="8">
        <v>1.1299999999999999</v>
      </c>
      <c r="J127" s="143">
        <v>8.0299999999999994</v>
      </c>
      <c r="K127" s="137"/>
      <c r="L127" s="137"/>
      <c r="M127" s="137"/>
      <c r="N127" s="137"/>
      <c r="O127" s="137"/>
      <c r="P127" s="100">
        <v>9.16</v>
      </c>
      <c r="Q127" s="101"/>
      <c r="R127" s="101"/>
      <c r="S127" s="101"/>
      <c r="T127" s="101"/>
      <c r="U127" s="101"/>
    </row>
    <row r="128" spans="1:21" s="1" customFormat="1" ht="23.25" hidden="1" customHeight="1" x14ac:dyDescent="0.25">
      <c r="A128" s="134" t="s">
        <v>76</v>
      </c>
      <c r="B128" s="135"/>
      <c r="C128" s="103" t="s">
        <v>826</v>
      </c>
      <c r="D128" s="104"/>
      <c r="E128" s="104"/>
      <c r="F128" s="11" t="s">
        <v>1814</v>
      </c>
      <c r="G128" s="143">
        <v>0.21</v>
      </c>
      <c r="H128" s="137"/>
      <c r="I128" s="8">
        <v>0.21</v>
      </c>
      <c r="J128" s="143">
        <v>0.01</v>
      </c>
      <c r="K128" s="137"/>
      <c r="L128" s="137"/>
      <c r="M128" s="137"/>
      <c r="N128" s="137"/>
      <c r="O128" s="137"/>
      <c r="P128" s="100">
        <v>0.22</v>
      </c>
      <c r="Q128" s="101"/>
      <c r="R128" s="101"/>
      <c r="S128" s="101"/>
      <c r="T128" s="101"/>
      <c r="U128" s="101"/>
    </row>
    <row r="129" spans="1:21" s="15" customFormat="1" ht="16.5" hidden="1" customHeight="1" x14ac:dyDescent="0.2">
      <c r="A129" s="124"/>
      <c r="B129" s="125"/>
      <c r="C129" s="145" t="s">
        <v>1856</v>
      </c>
      <c r="D129" s="146"/>
      <c r="E129" s="146"/>
      <c r="F129" s="12"/>
      <c r="G129" s="144">
        <f>SUM(G127:H128)</f>
        <v>1.3399999999999999</v>
      </c>
      <c r="H129" s="123"/>
      <c r="I129" s="13">
        <f>SUM(I127:I128)</f>
        <v>1.3399999999999999</v>
      </c>
      <c r="J129" s="144">
        <f>SUM(J127:M128)</f>
        <v>8.0399999999999991</v>
      </c>
      <c r="K129" s="123"/>
      <c r="L129" s="123"/>
      <c r="M129" s="123"/>
      <c r="N129" s="123"/>
      <c r="O129" s="123"/>
      <c r="P129" s="100">
        <f>SUM(P127:U128)</f>
        <v>9.3800000000000008</v>
      </c>
      <c r="Q129" s="101"/>
      <c r="R129" s="101"/>
      <c r="S129" s="101"/>
      <c r="T129" s="101"/>
      <c r="U129" s="101"/>
    </row>
    <row r="130" spans="1:21" s="1" customFormat="1" ht="50.25" hidden="1" customHeight="1" x14ac:dyDescent="0.25">
      <c r="A130" s="124" t="s">
        <v>77</v>
      </c>
      <c r="B130" s="125"/>
      <c r="C130" s="105" t="s">
        <v>920</v>
      </c>
      <c r="D130" s="106"/>
      <c r="E130" s="106"/>
      <c r="F130" s="9"/>
      <c r="G130" s="137"/>
      <c r="H130" s="137"/>
      <c r="I130" s="10"/>
      <c r="J130" s="137"/>
      <c r="K130" s="137"/>
      <c r="L130" s="137"/>
      <c r="M130" s="137"/>
      <c r="N130" s="137"/>
      <c r="O130" s="137"/>
      <c r="P130" s="101"/>
      <c r="Q130" s="101"/>
      <c r="R130" s="101"/>
      <c r="S130" s="101"/>
      <c r="T130" s="101"/>
      <c r="U130" s="101"/>
    </row>
    <row r="131" spans="1:21" s="1" customFormat="1" ht="63" hidden="1" customHeight="1" x14ac:dyDescent="0.25">
      <c r="A131" s="134" t="s">
        <v>78</v>
      </c>
      <c r="B131" s="135"/>
      <c r="C131" s="103" t="s">
        <v>921</v>
      </c>
      <c r="D131" s="104"/>
      <c r="E131" s="104"/>
      <c r="F131" s="11" t="s">
        <v>1813</v>
      </c>
      <c r="G131" s="143">
        <v>1.1299999999999999</v>
      </c>
      <c r="H131" s="137"/>
      <c r="I131" s="8">
        <v>1.1299999999999999</v>
      </c>
      <c r="J131" s="143">
        <v>24.09</v>
      </c>
      <c r="K131" s="137"/>
      <c r="L131" s="137"/>
      <c r="M131" s="137"/>
      <c r="N131" s="137"/>
      <c r="O131" s="137"/>
      <c r="P131" s="100">
        <v>25.22</v>
      </c>
      <c r="Q131" s="101"/>
      <c r="R131" s="101"/>
      <c r="S131" s="101"/>
      <c r="T131" s="101"/>
      <c r="U131" s="101"/>
    </row>
    <row r="132" spans="1:21" s="1" customFormat="1" ht="27.75" hidden="1" customHeight="1" x14ac:dyDescent="0.25">
      <c r="A132" s="134" t="s">
        <v>79</v>
      </c>
      <c r="B132" s="135"/>
      <c r="C132" s="103" t="s">
        <v>922</v>
      </c>
      <c r="D132" s="104"/>
      <c r="E132" s="104"/>
      <c r="F132" s="11" t="s">
        <v>1816</v>
      </c>
      <c r="G132" s="143">
        <v>0.03</v>
      </c>
      <c r="H132" s="137"/>
      <c r="I132" s="8">
        <v>0.03</v>
      </c>
      <c r="J132" s="143">
        <v>0.68</v>
      </c>
      <c r="K132" s="137"/>
      <c r="L132" s="137"/>
      <c r="M132" s="137"/>
      <c r="N132" s="137"/>
      <c r="O132" s="137"/>
      <c r="P132" s="100">
        <v>0.71</v>
      </c>
      <c r="Q132" s="101"/>
      <c r="R132" s="101"/>
      <c r="S132" s="101"/>
      <c r="T132" s="101"/>
      <c r="U132" s="101"/>
    </row>
    <row r="133" spans="1:21" s="1" customFormat="1" ht="21" hidden="1" customHeight="1" x14ac:dyDescent="0.25">
      <c r="A133" s="134" t="s">
        <v>80</v>
      </c>
      <c r="B133" s="135"/>
      <c r="C133" s="103" t="s">
        <v>826</v>
      </c>
      <c r="D133" s="104"/>
      <c r="E133" s="104"/>
      <c r="F133" s="11" t="s">
        <v>1814</v>
      </c>
      <c r="G133" s="143">
        <v>0.21</v>
      </c>
      <c r="H133" s="137"/>
      <c r="I133" s="8">
        <v>0.21</v>
      </c>
      <c r="J133" s="143">
        <v>0.01</v>
      </c>
      <c r="K133" s="137"/>
      <c r="L133" s="137"/>
      <c r="M133" s="137"/>
      <c r="N133" s="137"/>
      <c r="O133" s="137"/>
      <c r="P133" s="100">
        <v>0.22</v>
      </c>
      <c r="Q133" s="101"/>
      <c r="R133" s="101"/>
      <c r="S133" s="101"/>
      <c r="T133" s="101"/>
      <c r="U133" s="101"/>
    </row>
    <row r="134" spans="1:21" s="15" customFormat="1" ht="21" hidden="1" customHeight="1" x14ac:dyDescent="0.2">
      <c r="A134" s="124"/>
      <c r="B134" s="125"/>
      <c r="C134" s="145" t="s">
        <v>1856</v>
      </c>
      <c r="D134" s="146"/>
      <c r="E134" s="146"/>
      <c r="F134" s="12"/>
      <c r="G134" s="144">
        <f>SUM(G131:H133)</f>
        <v>1.3699999999999999</v>
      </c>
      <c r="H134" s="123"/>
      <c r="I134" s="13">
        <f>SUM(I131:I133)</f>
        <v>1.3699999999999999</v>
      </c>
      <c r="J134" s="144">
        <f>SUM(J131:M133)</f>
        <v>24.78</v>
      </c>
      <c r="K134" s="123"/>
      <c r="L134" s="123"/>
      <c r="M134" s="123"/>
      <c r="N134" s="123"/>
      <c r="O134" s="123"/>
      <c r="P134" s="100">
        <f>SUM(P131:U133)</f>
        <v>26.15</v>
      </c>
      <c r="Q134" s="101"/>
      <c r="R134" s="101"/>
      <c r="S134" s="101"/>
      <c r="T134" s="101"/>
      <c r="U134" s="101"/>
    </row>
    <row r="135" spans="1:21" s="1" customFormat="1" ht="16.5" hidden="1" customHeight="1" x14ac:dyDescent="0.25">
      <c r="A135" s="124" t="s">
        <v>81</v>
      </c>
      <c r="B135" s="125"/>
      <c r="C135" s="105" t="s">
        <v>923</v>
      </c>
      <c r="D135" s="106"/>
      <c r="E135" s="106"/>
      <c r="F135" s="9"/>
      <c r="G135" s="137"/>
      <c r="H135" s="137"/>
      <c r="I135" s="10"/>
      <c r="J135" s="137"/>
      <c r="K135" s="137"/>
      <c r="L135" s="137"/>
      <c r="M135" s="137"/>
      <c r="N135" s="137"/>
      <c r="O135" s="137"/>
      <c r="P135" s="101"/>
      <c r="Q135" s="101"/>
      <c r="R135" s="101"/>
      <c r="S135" s="101"/>
      <c r="T135" s="101"/>
      <c r="U135" s="101"/>
    </row>
    <row r="136" spans="1:21" s="1" customFormat="1" ht="102.75" hidden="1" customHeight="1" x14ac:dyDescent="0.25">
      <c r="A136" s="134" t="s">
        <v>82</v>
      </c>
      <c r="B136" s="135"/>
      <c r="C136" s="103" t="s">
        <v>924</v>
      </c>
      <c r="D136" s="104"/>
      <c r="E136" s="104"/>
      <c r="F136" s="11" t="s">
        <v>1813</v>
      </c>
      <c r="G136" s="143">
        <v>0.76</v>
      </c>
      <c r="H136" s="137"/>
      <c r="I136" s="8">
        <v>0.76</v>
      </c>
      <c r="J136" s="143">
        <v>0.3</v>
      </c>
      <c r="K136" s="137"/>
      <c r="L136" s="137"/>
      <c r="M136" s="137"/>
      <c r="N136" s="137"/>
      <c r="O136" s="137"/>
      <c r="P136" s="100">
        <v>1.06</v>
      </c>
      <c r="Q136" s="101"/>
      <c r="R136" s="101"/>
      <c r="S136" s="101"/>
      <c r="T136" s="101"/>
      <c r="U136" s="101"/>
    </row>
    <row r="137" spans="1:21" s="1" customFormat="1" ht="51" hidden="1" customHeight="1" x14ac:dyDescent="0.25">
      <c r="A137" s="134" t="s">
        <v>83</v>
      </c>
      <c r="B137" s="135"/>
      <c r="C137" s="103" t="s">
        <v>925</v>
      </c>
      <c r="D137" s="104"/>
      <c r="E137" s="104"/>
      <c r="F137" s="11" t="s">
        <v>1815</v>
      </c>
      <c r="G137" s="143">
        <v>0.42</v>
      </c>
      <c r="H137" s="137"/>
      <c r="I137" s="8">
        <v>0.42</v>
      </c>
      <c r="J137" s="143">
        <v>0.81</v>
      </c>
      <c r="K137" s="137"/>
      <c r="L137" s="137"/>
      <c r="M137" s="137"/>
      <c r="N137" s="137"/>
      <c r="O137" s="137"/>
      <c r="P137" s="100">
        <v>1.23</v>
      </c>
      <c r="Q137" s="101"/>
      <c r="R137" s="101"/>
      <c r="S137" s="101"/>
      <c r="T137" s="101"/>
      <c r="U137" s="101"/>
    </row>
    <row r="138" spans="1:21" s="1" customFormat="1" ht="28.5" hidden="1" customHeight="1" x14ac:dyDescent="0.25">
      <c r="A138" s="134" t="s">
        <v>84</v>
      </c>
      <c r="B138" s="135"/>
      <c r="C138" s="103" t="s">
        <v>926</v>
      </c>
      <c r="D138" s="104"/>
      <c r="E138" s="104"/>
      <c r="F138" s="11" t="s">
        <v>1816</v>
      </c>
      <c r="G138" s="143">
        <v>0.02</v>
      </c>
      <c r="H138" s="137"/>
      <c r="I138" s="8">
        <v>0.02</v>
      </c>
      <c r="J138" s="143">
        <v>0.15</v>
      </c>
      <c r="K138" s="137"/>
      <c r="L138" s="137"/>
      <c r="M138" s="137"/>
      <c r="N138" s="137"/>
      <c r="O138" s="137"/>
      <c r="P138" s="100">
        <v>0.17</v>
      </c>
      <c r="Q138" s="101"/>
      <c r="R138" s="101"/>
      <c r="S138" s="101"/>
      <c r="T138" s="101"/>
      <c r="U138" s="101"/>
    </row>
    <row r="139" spans="1:21" s="1" customFormat="1" ht="21" hidden="1" customHeight="1" x14ac:dyDescent="0.25">
      <c r="A139" s="134" t="s">
        <v>85</v>
      </c>
      <c r="B139" s="135"/>
      <c r="C139" s="103" t="s">
        <v>826</v>
      </c>
      <c r="D139" s="104"/>
      <c r="E139" s="104"/>
      <c r="F139" s="11" t="s">
        <v>1814</v>
      </c>
      <c r="G139" s="143">
        <v>0.21</v>
      </c>
      <c r="H139" s="137"/>
      <c r="I139" s="8">
        <v>0.21</v>
      </c>
      <c r="J139" s="143">
        <v>0.01</v>
      </c>
      <c r="K139" s="137"/>
      <c r="L139" s="137"/>
      <c r="M139" s="137"/>
      <c r="N139" s="137"/>
      <c r="O139" s="137"/>
      <c r="P139" s="100">
        <v>0.22</v>
      </c>
      <c r="Q139" s="101"/>
      <c r="R139" s="101"/>
      <c r="S139" s="101"/>
      <c r="T139" s="101"/>
      <c r="U139" s="101"/>
    </row>
    <row r="140" spans="1:21" s="15" customFormat="1" ht="21" hidden="1" customHeight="1" x14ac:dyDescent="0.2">
      <c r="A140" s="124"/>
      <c r="B140" s="125"/>
      <c r="C140" s="145" t="s">
        <v>1856</v>
      </c>
      <c r="D140" s="146"/>
      <c r="E140" s="146"/>
      <c r="F140" s="12"/>
      <c r="G140" s="144">
        <f>G136+G137+G138+G139</f>
        <v>1.41</v>
      </c>
      <c r="H140" s="123"/>
      <c r="I140" s="13">
        <f>I136+I137+I138+I139</f>
        <v>1.41</v>
      </c>
      <c r="J140" s="144">
        <f>J136+J137+J138+J139</f>
        <v>1.27</v>
      </c>
      <c r="K140" s="123"/>
      <c r="L140" s="123"/>
      <c r="M140" s="123"/>
      <c r="N140" s="123"/>
      <c r="O140" s="123"/>
      <c r="P140" s="100">
        <f>P136+P137+P138+P139</f>
        <v>2.68</v>
      </c>
      <c r="Q140" s="101"/>
      <c r="R140" s="101"/>
      <c r="S140" s="101"/>
      <c r="T140" s="101"/>
      <c r="U140" s="101"/>
    </row>
    <row r="141" spans="1:21" s="1" customFormat="1" ht="27.75" hidden="1" customHeight="1" x14ac:dyDescent="0.25">
      <c r="A141" s="134" t="s">
        <v>87</v>
      </c>
      <c r="B141" s="135"/>
      <c r="C141" s="103" t="s">
        <v>927</v>
      </c>
      <c r="D141" s="104"/>
      <c r="E141" s="104"/>
      <c r="F141" s="11" t="s">
        <v>1813</v>
      </c>
      <c r="G141" s="143">
        <v>2.67</v>
      </c>
      <c r="H141" s="137"/>
      <c r="I141" s="8">
        <v>2.67</v>
      </c>
      <c r="J141" s="143">
        <v>0.44</v>
      </c>
      <c r="K141" s="137"/>
      <c r="L141" s="137"/>
      <c r="M141" s="137"/>
      <c r="N141" s="137"/>
      <c r="O141" s="137"/>
      <c r="P141" s="100">
        <v>3.11</v>
      </c>
      <c r="Q141" s="101"/>
      <c r="R141" s="101"/>
      <c r="S141" s="101"/>
      <c r="T141" s="101"/>
      <c r="U141" s="101"/>
    </row>
    <row r="142" spans="1:21" s="1" customFormat="1" ht="87" hidden="1" customHeight="1" x14ac:dyDescent="0.25">
      <c r="A142" s="134" t="s">
        <v>88</v>
      </c>
      <c r="B142" s="135"/>
      <c r="C142" s="103" t="s">
        <v>928</v>
      </c>
      <c r="D142" s="104"/>
      <c r="E142" s="104"/>
      <c r="F142" s="11" t="s">
        <v>1815</v>
      </c>
      <c r="G142" s="143">
        <v>0.21</v>
      </c>
      <c r="H142" s="137"/>
      <c r="I142" s="8">
        <v>0.21</v>
      </c>
      <c r="J142" s="143">
        <v>0.69</v>
      </c>
      <c r="K142" s="137"/>
      <c r="L142" s="137"/>
      <c r="M142" s="137"/>
      <c r="N142" s="137"/>
      <c r="O142" s="137"/>
      <c r="P142" s="100">
        <v>0.9</v>
      </c>
      <c r="Q142" s="101"/>
      <c r="R142" s="101"/>
      <c r="S142" s="101"/>
      <c r="T142" s="101"/>
      <c r="U142" s="101"/>
    </row>
    <row r="143" spans="1:21" s="1" customFormat="1" ht="21" hidden="1" customHeight="1" x14ac:dyDescent="0.25">
      <c r="A143" s="134" t="s">
        <v>89</v>
      </c>
      <c r="B143" s="135"/>
      <c r="C143" s="103" t="s">
        <v>826</v>
      </c>
      <c r="D143" s="104"/>
      <c r="E143" s="104"/>
      <c r="F143" s="11" t="s">
        <v>1814</v>
      </c>
      <c r="G143" s="143">
        <v>0.21</v>
      </c>
      <c r="H143" s="137"/>
      <c r="I143" s="8">
        <v>0.21</v>
      </c>
      <c r="J143" s="143">
        <v>0.01</v>
      </c>
      <c r="K143" s="137"/>
      <c r="L143" s="137"/>
      <c r="M143" s="137"/>
      <c r="N143" s="137"/>
      <c r="O143" s="137"/>
      <c r="P143" s="100">
        <v>0.22</v>
      </c>
      <c r="Q143" s="101"/>
      <c r="R143" s="101"/>
      <c r="S143" s="101"/>
      <c r="T143" s="101"/>
      <c r="U143" s="101"/>
    </row>
    <row r="144" spans="1:21" s="15" customFormat="1" ht="15" hidden="1" customHeight="1" x14ac:dyDescent="0.2">
      <c r="A144" s="124"/>
      <c r="B144" s="125"/>
      <c r="C144" s="145" t="s">
        <v>1856</v>
      </c>
      <c r="D144" s="146"/>
      <c r="E144" s="146"/>
      <c r="F144" s="12"/>
      <c r="G144" s="144">
        <f>G141+G142+G143</f>
        <v>3.09</v>
      </c>
      <c r="H144" s="123"/>
      <c r="I144" s="13">
        <f>I141+I142+I143</f>
        <v>3.09</v>
      </c>
      <c r="J144" s="144">
        <f>J141+J142+J143</f>
        <v>1.1399999999999999</v>
      </c>
      <c r="K144" s="123"/>
      <c r="L144" s="123"/>
      <c r="M144" s="123"/>
      <c r="N144" s="123"/>
      <c r="O144" s="123"/>
      <c r="P144" s="100">
        <f>P141+P142+P143</f>
        <v>4.2299999999999995</v>
      </c>
      <c r="Q144" s="101"/>
      <c r="R144" s="101"/>
      <c r="S144" s="101"/>
      <c r="T144" s="101"/>
      <c r="U144" s="101"/>
    </row>
    <row r="145" spans="1:21" s="1" customFormat="1" ht="63" hidden="1" customHeight="1" x14ac:dyDescent="0.25">
      <c r="A145" s="124" t="s">
        <v>90</v>
      </c>
      <c r="B145" s="125"/>
      <c r="C145" s="105" t="s">
        <v>929</v>
      </c>
      <c r="D145" s="106"/>
      <c r="E145" s="106"/>
      <c r="F145" s="9"/>
      <c r="G145" s="137"/>
      <c r="H145" s="137"/>
      <c r="I145" s="10"/>
      <c r="J145" s="137"/>
      <c r="K145" s="137"/>
      <c r="L145" s="137"/>
      <c r="M145" s="137"/>
      <c r="N145" s="137"/>
      <c r="O145" s="137"/>
      <c r="P145" s="101"/>
      <c r="Q145" s="101"/>
      <c r="R145" s="101"/>
      <c r="S145" s="101"/>
      <c r="T145" s="101"/>
      <c r="U145" s="101"/>
    </row>
    <row r="146" spans="1:21" s="1" customFormat="1" ht="27" hidden="1" customHeight="1" x14ac:dyDescent="0.25">
      <c r="A146" s="124" t="s">
        <v>91</v>
      </c>
      <c r="B146" s="125"/>
      <c r="C146" s="105" t="s">
        <v>930</v>
      </c>
      <c r="D146" s="106"/>
      <c r="E146" s="106"/>
      <c r="F146" s="9"/>
      <c r="G146" s="137"/>
      <c r="H146" s="137"/>
      <c r="I146" s="10"/>
      <c r="J146" s="137"/>
      <c r="K146" s="137"/>
      <c r="L146" s="137"/>
      <c r="M146" s="137"/>
      <c r="N146" s="137"/>
      <c r="O146" s="137"/>
      <c r="P146" s="101"/>
      <c r="Q146" s="101"/>
      <c r="R146" s="101"/>
      <c r="S146" s="101"/>
      <c r="T146" s="101"/>
      <c r="U146" s="101"/>
    </row>
    <row r="147" spans="1:21" s="1" customFormat="1" ht="25.5" hidden="1" customHeight="1" x14ac:dyDescent="0.25">
      <c r="A147" s="134" t="s">
        <v>92</v>
      </c>
      <c r="B147" s="135"/>
      <c r="C147" s="103" t="s">
        <v>930</v>
      </c>
      <c r="D147" s="104"/>
      <c r="E147" s="104"/>
      <c r="F147" s="11" t="s">
        <v>1813</v>
      </c>
      <c r="G147" s="143">
        <v>0.53</v>
      </c>
      <c r="H147" s="137"/>
      <c r="I147" s="8">
        <v>0.53</v>
      </c>
      <c r="J147" s="143">
        <v>0.11</v>
      </c>
      <c r="K147" s="137"/>
      <c r="L147" s="137"/>
      <c r="M147" s="137"/>
      <c r="N147" s="137"/>
      <c r="O147" s="137"/>
      <c r="P147" s="100">
        <v>0.64</v>
      </c>
      <c r="Q147" s="101"/>
      <c r="R147" s="101"/>
      <c r="S147" s="101"/>
      <c r="T147" s="101"/>
      <c r="U147" s="101"/>
    </row>
    <row r="148" spans="1:21" s="1" customFormat="1" ht="21.75" hidden="1" customHeight="1" x14ac:dyDescent="0.25">
      <c r="A148" s="134" t="s">
        <v>93</v>
      </c>
      <c r="B148" s="135"/>
      <c r="C148" s="103" t="s">
        <v>826</v>
      </c>
      <c r="D148" s="104"/>
      <c r="E148" s="104"/>
      <c r="F148" s="11" t="s">
        <v>1814</v>
      </c>
      <c r="G148" s="143">
        <v>0.21</v>
      </c>
      <c r="H148" s="137"/>
      <c r="I148" s="8">
        <v>0.21</v>
      </c>
      <c r="J148" s="143">
        <v>0.01</v>
      </c>
      <c r="K148" s="137"/>
      <c r="L148" s="137"/>
      <c r="M148" s="137"/>
      <c r="N148" s="137"/>
      <c r="O148" s="137"/>
      <c r="P148" s="100">
        <v>0.22</v>
      </c>
      <c r="Q148" s="101"/>
      <c r="R148" s="101"/>
      <c r="S148" s="101"/>
      <c r="T148" s="101"/>
      <c r="U148" s="101"/>
    </row>
    <row r="149" spans="1:21" s="15" customFormat="1" ht="18" hidden="1" customHeight="1" x14ac:dyDescent="0.2">
      <c r="A149" s="124"/>
      <c r="B149" s="125"/>
      <c r="C149" s="145" t="s">
        <v>1856</v>
      </c>
      <c r="D149" s="146"/>
      <c r="E149" s="146"/>
      <c r="F149" s="12"/>
      <c r="G149" s="144">
        <f>G147+G148</f>
        <v>0.74</v>
      </c>
      <c r="H149" s="123"/>
      <c r="I149" s="13">
        <f>I147+I148</f>
        <v>0.74</v>
      </c>
      <c r="J149" s="144">
        <f>J147+J148</f>
        <v>0.12</v>
      </c>
      <c r="K149" s="123"/>
      <c r="L149" s="123"/>
      <c r="M149" s="123"/>
      <c r="N149" s="123"/>
      <c r="O149" s="123"/>
      <c r="P149" s="100">
        <f>P147+P148</f>
        <v>0.86</v>
      </c>
      <c r="Q149" s="101"/>
      <c r="R149" s="101"/>
      <c r="S149" s="101"/>
      <c r="T149" s="101"/>
      <c r="U149" s="101"/>
    </row>
    <row r="150" spans="1:21" s="1" customFormat="1" ht="28.5" hidden="1" customHeight="1" x14ac:dyDescent="0.25">
      <c r="A150" s="124" t="s">
        <v>94</v>
      </c>
      <c r="B150" s="125"/>
      <c r="C150" s="105" t="s">
        <v>931</v>
      </c>
      <c r="D150" s="106"/>
      <c r="E150" s="106"/>
      <c r="F150" s="9"/>
      <c r="G150" s="137"/>
      <c r="H150" s="137"/>
      <c r="I150" s="10"/>
      <c r="J150" s="137"/>
      <c r="K150" s="137"/>
      <c r="L150" s="137"/>
      <c r="M150" s="137"/>
      <c r="N150" s="137"/>
      <c r="O150" s="137"/>
      <c r="P150" s="101"/>
      <c r="Q150" s="101"/>
      <c r="R150" s="101"/>
      <c r="S150" s="101"/>
      <c r="T150" s="101"/>
      <c r="U150" s="101"/>
    </row>
    <row r="151" spans="1:21" s="1" customFormat="1" ht="17.25" hidden="1" customHeight="1" x14ac:dyDescent="0.25">
      <c r="A151" s="124" t="s">
        <v>95</v>
      </c>
      <c r="B151" s="125"/>
      <c r="C151" s="105" t="s">
        <v>932</v>
      </c>
      <c r="D151" s="106"/>
      <c r="E151" s="106"/>
      <c r="F151" s="9"/>
      <c r="G151" s="137"/>
      <c r="H151" s="137"/>
      <c r="I151" s="10"/>
      <c r="J151" s="137"/>
      <c r="K151" s="137"/>
      <c r="L151" s="137"/>
      <c r="M151" s="137"/>
      <c r="N151" s="137"/>
      <c r="O151" s="137"/>
      <c r="P151" s="101"/>
      <c r="Q151" s="101"/>
      <c r="R151" s="101"/>
      <c r="S151" s="101"/>
      <c r="T151" s="101"/>
      <c r="U151" s="101"/>
    </row>
    <row r="152" spans="1:21" s="1" customFormat="1" ht="19.5" hidden="1" customHeight="1" x14ac:dyDescent="0.25">
      <c r="A152" s="134" t="s">
        <v>96</v>
      </c>
      <c r="B152" s="135"/>
      <c r="C152" s="103" t="s">
        <v>932</v>
      </c>
      <c r="D152" s="104"/>
      <c r="E152" s="104"/>
      <c r="F152" s="11" t="s">
        <v>1813</v>
      </c>
      <c r="G152" s="143">
        <v>1.34</v>
      </c>
      <c r="H152" s="137"/>
      <c r="I152" s="8">
        <v>1.34</v>
      </c>
      <c r="J152" s="143">
        <v>1.33</v>
      </c>
      <c r="K152" s="137"/>
      <c r="L152" s="137"/>
      <c r="M152" s="137"/>
      <c r="N152" s="137"/>
      <c r="O152" s="137"/>
      <c r="P152" s="100">
        <v>2.67</v>
      </c>
      <c r="Q152" s="101"/>
      <c r="R152" s="101"/>
      <c r="S152" s="101"/>
      <c r="T152" s="101"/>
      <c r="U152" s="101"/>
    </row>
    <row r="153" spans="1:21" s="1" customFormat="1" ht="21" hidden="1" customHeight="1" x14ac:dyDescent="0.25">
      <c r="A153" s="134" t="s">
        <v>97</v>
      </c>
      <c r="B153" s="135"/>
      <c r="C153" s="103" t="s">
        <v>826</v>
      </c>
      <c r="D153" s="104"/>
      <c r="E153" s="104"/>
      <c r="F153" s="11" t="s">
        <v>1814</v>
      </c>
      <c r="G153" s="143">
        <v>0.21</v>
      </c>
      <c r="H153" s="137"/>
      <c r="I153" s="8">
        <v>0.21</v>
      </c>
      <c r="J153" s="143">
        <v>0.01</v>
      </c>
      <c r="K153" s="137"/>
      <c r="L153" s="137"/>
      <c r="M153" s="137"/>
      <c r="N153" s="137"/>
      <c r="O153" s="137"/>
      <c r="P153" s="100">
        <v>0.22</v>
      </c>
      <c r="Q153" s="101"/>
      <c r="R153" s="101"/>
      <c r="S153" s="101"/>
      <c r="T153" s="101"/>
      <c r="U153" s="101"/>
    </row>
    <row r="154" spans="1:21" s="15" customFormat="1" ht="17.25" hidden="1" customHeight="1" x14ac:dyDescent="0.2">
      <c r="A154" s="124"/>
      <c r="B154" s="125"/>
      <c r="C154" s="145" t="s">
        <v>1856</v>
      </c>
      <c r="D154" s="146"/>
      <c r="E154" s="146"/>
      <c r="F154" s="12"/>
      <c r="G154" s="144">
        <f>G152+G153</f>
        <v>1.55</v>
      </c>
      <c r="H154" s="123"/>
      <c r="I154" s="13">
        <f>I152+I153</f>
        <v>1.55</v>
      </c>
      <c r="J154" s="144">
        <f>J152+J153</f>
        <v>1.34</v>
      </c>
      <c r="K154" s="123"/>
      <c r="L154" s="123"/>
      <c r="M154" s="123"/>
      <c r="N154" s="123"/>
      <c r="O154" s="123"/>
      <c r="P154" s="100">
        <f>P153+P152</f>
        <v>2.89</v>
      </c>
      <c r="Q154" s="101"/>
      <c r="R154" s="101"/>
      <c r="S154" s="101"/>
      <c r="T154" s="101"/>
      <c r="U154" s="101"/>
    </row>
    <row r="155" spans="1:21" s="15" customFormat="1" ht="39" hidden="1" customHeight="1" x14ac:dyDescent="0.2">
      <c r="A155" s="124" t="s">
        <v>98</v>
      </c>
      <c r="B155" s="125"/>
      <c r="C155" s="105" t="s">
        <v>933</v>
      </c>
      <c r="D155" s="106"/>
      <c r="E155" s="106"/>
      <c r="F155" s="18"/>
      <c r="G155" s="123"/>
      <c r="H155" s="123"/>
      <c r="I155" s="14"/>
      <c r="J155" s="123"/>
      <c r="K155" s="123"/>
      <c r="L155" s="123"/>
      <c r="M155" s="123"/>
      <c r="N155" s="123"/>
      <c r="O155" s="123"/>
      <c r="P155" s="101"/>
      <c r="Q155" s="101"/>
      <c r="R155" s="101"/>
      <c r="S155" s="101"/>
      <c r="T155" s="101"/>
      <c r="U155" s="101"/>
    </row>
    <row r="156" spans="1:21" s="1" customFormat="1" ht="38.25" hidden="1" customHeight="1" x14ac:dyDescent="0.25">
      <c r="A156" s="134" t="s">
        <v>99</v>
      </c>
      <c r="B156" s="135"/>
      <c r="C156" s="103" t="s">
        <v>934</v>
      </c>
      <c r="D156" s="104"/>
      <c r="E156" s="104"/>
      <c r="F156" s="11" t="s">
        <v>1813</v>
      </c>
      <c r="G156" s="143">
        <v>1.68</v>
      </c>
      <c r="H156" s="137"/>
      <c r="I156" s="8">
        <v>1.68</v>
      </c>
      <c r="J156" s="143">
        <v>1.34</v>
      </c>
      <c r="K156" s="137"/>
      <c r="L156" s="137"/>
      <c r="M156" s="137"/>
      <c r="N156" s="137"/>
      <c r="O156" s="137"/>
      <c r="P156" s="100">
        <v>3.02</v>
      </c>
      <c r="Q156" s="101"/>
      <c r="R156" s="101"/>
      <c r="S156" s="101"/>
      <c r="T156" s="101"/>
      <c r="U156" s="101"/>
    </row>
    <row r="157" spans="1:21" s="1" customFormat="1" ht="21" hidden="1" customHeight="1" x14ac:dyDescent="0.25">
      <c r="A157" s="134" t="s">
        <v>100</v>
      </c>
      <c r="B157" s="135"/>
      <c r="C157" s="103" t="s">
        <v>826</v>
      </c>
      <c r="D157" s="104"/>
      <c r="E157" s="104"/>
      <c r="F157" s="11" t="s">
        <v>1814</v>
      </c>
      <c r="G157" s="143">
        <v>0.21</v>
      </c>
      <c r="H157" s="137"/>
      <c r="I157" s="8">
        <v>0.21</v>
      </c>
      <c r="J157" s="143">
        <v>0.01</v>
      </c>
      <c r="K157" s="137"/>
      <c r="L157" s="137"/>
      <c r="M157" s="137"/>
      <c r="N157" s="137"/>
      <c r="O157" s="137"/>
      <c r="P157" s="100">
        <v>0.22</v>
      </c>
      <c r="Q157" s="101"/>
      <c r="R157" s="101"/>
      <c r="S157" s="101"/>
      <c r="T157" s="101"/>
      <c r="U157" s="101"/>
    </row>
    <row r="158" spans="1:21" s="15" customFormat="1" ht="17.25" hidden="1" customHeight="1" x14ac:dyDescent="0.2">
      <c r="A158" s="124"/>
      <c r="B158" s="125"/>
      <c r="C158" s="145" t="s">
        <v>1856</v>
      </c>
      <c r="D158" s="146"/>
      <c r="E158" s="146"/>
      <c r="F158" s="12"/>
      <c r="G158" s="144">
        <f>G156+G157</f>
        <v>1.89</v>
      </c>
      <c r="H158" s="123"/>
      <c r="I158" s="13">
        <f>I156+I157</f>
        <v>1.89</v>
      </c>
      <c r="J158" s="144">
        <f>J156+J157</f>
        <v>1.35</v>
      </c>
      <c r="K158" s="123"/>
      <c r="L158" s="123"/>
      <c r="M158" s="123"/>
      <c r="N158" s="123"/>
      <c r="O158" s="123"/>
      <c r="P158" s="100">
        <f>P156+P157</f>
        <v>3.24</v>
      </c>
      <c r="Q158" s="101"/>
      <c r="R158" s="101"/>
      <c r="S158" s="101"/>
      <c r="T158" s="101"/>
      <c r="U158" s="101"/>
    </row>
    <row r="159" spans="1:21" s="1" customFormat="1" ht="39.75" hidden="1" customHeight="1" x14ac:dyDescent="0.25">
      <c r="A159" s="124" t="s">
        <v>101</v>
      </c>
      <c r="B159" s="125"/>
      <c r="C159" s="105" t="s">
        <v>935</v>
      </c>
      <c r="D159" s="106"/>
      <c r="E159" s="106"/>
      <c r="F159" s="9"/>
      <c r="G159" s="137"/>
      <c r="H159" s="137"/>
      <c r="I159" s="10"/>
      <c r="J159" s="137"/>
      <c r="K159" s="137"/>
      <c r="L159" s="137"/>
      <c r="M159" s="137"/>
      <c r="N159" s="137"/>
      <c r="O159" s="137"/>
      <c r="P159" s="101"/>
      <c r="Q159" s="101"/>
      <c r="R159" s="101"/>
      <c r="S159" s="101"/>
      <c r="T159" s="101"/>
      <c r="U159" s="101"/>
    </row>
    <row r="160" spans="1:21" s="1" customFormat="1" ht="51" hidden="1" customHeight="1" x14ac:dyDescent="0.25">
      <c r="A160" s="134" t="s">
        <v>102</v>
      </c>
      <c r="B160" s="135"/>
      <c r="C160" s="103" t="s">
        <v>936</v>
      </c>
      <c r="D160" s="104"/>
      <c r="E160" s="104"/>
      <c r="F160" s="11" t="s">
        <v>1813</v>
      </c>
      <c r="G160" s="143">
        <v>0.74</v>
      </c>
      <c r="H160" s="137"/>
      <c r="I160" s="8">
        <v>0.74</v>
      </c>
      <c r="J160" s="143">
        <v>0.12</v>
      </c>
      <c r="K160" s="137"/>
      <c r="L160" s="137"/>
      <c r="M160" s="137"/>
      <c r="N160" s="137"/>
      <c r="O160" s="137"/>
      <c r="P160" s="100">
        <v>0.86</v>
      </c>
      <c r="Q160" s="101"/>
      <c r="R160" s="101"/>
      <c r="S160" s="101"/>
      <c r="T160" s="101"/>
      <c r="U160" s="101"/>
    </row>
    <row r="161" spans="1:21" s="1" customFormat="1" ht="21.75" hidden="1" customHeight="1" x14ac:dyDescent="0.25">
      <c r="A161" s="134" t="s">
        <v>103</v>
      </c>
      <c r="B161" s="135"/>
      <c r="C161" s="103" t="s">
        <v>826</v>
      </c>
      <c r="D161" s="104"/>
      <c r="E161" s="104"/>
      <c r="F161" s="11" t="s">
        <v>1814</v>
      </c>
      <c r="G161" s="143">
        <v>0.21</v>
      </c>
      <c r="H161" s="137"/>
      <c r="I161" s="8">
        <v>0.21</v>
      </c>
      <c r="J161" s="143">
        <v>0.01</v>
      </c>
      <c r="K161" s="137"/>
      <c r="L161" s="137"/>
      <c r="M161" s="137"/>
      <c r="N161" s="137"/>
      <c r="O161" s="137"/>
      <c r="P161" s="100">
        <v>0.22</v>
      </c>
      <c r="Q161" s="101"/>
      <c r="R161" s="101"/>
      <c r="S161" s="101"/>
      <c r="T161" s="101"/>
      <c r="U161" s="101"/>
    </row>
    <row r="162" spans="1:21" s="15" customFormat="1" ht="16.5" hidden="1" customHeight="1" x14ac:dyDescent="0.2">
      <c r="A162" s="124"/>
      <c r="B162" s="125"/>
      <c r="C162" s="145" t="s">
        <v>1856</v>
      </c>
      <c r="D162" s="146"/>
      <c r="E162" s="146"/>
      <c r="F162" s="12"/>
      <c r="G162" s="144">
        <f>G160+G161</f>
        <v>0.95</v>
      </c>
      <c r="H162" s="123"/>
      <c r="I162" s="13">
        <f>I160+I161</f>
        <v>0.95</v>
      </c>
      <c r="J162" s="144">
        <f>J160+J161</f>
        <v>0.13</v>
      </c>
      <c r="K162" s="123"/>
      <c r="L162" s="123"/>
      <c r="M162" s="123"/>
      <c r="N162" s="123"/>
      <c r="O162" s="123"/>
      <c r="P162" s="100">
        <f>P160+P161</f>
        <v>1.08</v>
      </c>
      <c r="Q162" s="101"/>
      <c r="R162" s="101"/>
      <c r="S162" s="101"/>
      <c r="T162" s="101"/>
      <c r="U162" s="101"/>
    </row>
    <row r="163" spans="1:21" s="1" customFormat="1" ht="26.25" hidden="1" customHeight="1" x14ac:dyDescent="0.25">
      <c r="A163" s="124" t="s">
        <v>104</v>
      </c>
      <c r="B163" s="125"/>
      <c r="C163" s="105" t="s">
        <v>937</v>
      </c>
      <c r="D163" s="106"/>
      <c r="E163" s="106"/>
      <c r="F163" s="9"/>
      <c r="G163" s="137"/>
      <c r="H163" s="137"/>
      <c r="I163" s="10"/>
      <c r="J163" s="137"/>
      <c r="K163" s="137"/>
      <c r="L163" s="137"/>
      <c r="M163" s="137"/>
      <c r="N163" s="137"/>
      <c r="O163" s="137"/>
      <c r="P163" s="101"/>
      <c r="Q163" s="101"/>
      <c r="R163" s="101"/>
      <c r="S163" s="101"/>
      <c r="T163" s="101"/>
      <c r="U163" s="101"/>
    </row>
    <row r="164" spans="1:21" s="1" customFormat="1" ht="52.5" hidden="1" customHeight="1" x14ac:dyDescent="0.25">
      <c r="A164" s="134" t="s">
        <v>105</v>
      </c>
      <c r="B164" s="135"/>
      <c r="C164" s="103" t="s">
        <v>938</v>
      </c>
      <c r="D164" s="104"/>
      <c r="E164" s="104"/>
      <c r="F164" s="11" t="s">
        <v>1813</v>
      </c>
      <c r="G164" s="143">
        <v>0.74</v>
      </c>
      <c r="H164" s="137"/>
      <c r="I164" s="8">
        <v>0.74</v>
      </c>
      <c r="J164" s="143">
        <v>0.12</v>
      </c>
      <c r="K164" s="137"/>
      <c r="L164" s="137"/>
      <c r="M164" s="137"/>
      <c r="N164" s="137"/>
      <c r="O164" s="137"/>
      <c r="P164" s="100">
        <v>0.86</v>
      </c>
      <c r="Q164" s="101"/>
      <c r="R164" s="101"/>
      <c r="S164" s="101"/>
      <c r="T164" s="101"/>
      <c r="U164" s="101"/>
    </row>
    <row r="165" spans="1:21" s="1" customFormat="1" ht="22.5" hidden="1" customHeight="1" x14ac:dyDescent="0.25">
      <c r="A165" s="134" t="s">
        <v>106</v>
      </c>
      <c r="B165" s="135"/>
      <c r="C165" s="103" t="s">
        <v>826</v>
      </c>
      <c r="D165" s="104"/>
      <c r="E165" s="104"/>
      <c r="F165" s="11" t="s">
        <v>1814</v>
      </c>
      <c r="G165" s="143">
        <v>0.21</v>
      </c>
      <c r="H165" s="137"/>
      <c r="I165" s="8">
        <v>0.21</v>
      </c>
      <c r="J165" s="143">
        <v>0.01</v>
      </c>
      <c r="K165" s="137"/>
      <c r="L165" s="137"/>
      <c r="M165" s="137"/>
      <c r="N165" s="137"/>
      <c r="O165" s="137"/>
      <c r="P165" s="100">
        <v>0.22</v>
      </c>
      <c r="Q165" s="101"/>
      <c r="R165" s="101"/>
      <c r="S165" s="101"/>
      <c r="T165" s="101"/>
      <c r="U165" s="101"/>
    </row>
    <row r="166" spans="1:21" s="15" customFormat="1" ht="16.5" hidden="1" customHeight="1" x14ac:dyDescent="0.2">
      <c r="A166" s="124"/>
      <c r="B166" s="125"/>
      <c r="C166" s="145" t="s">
        <v>1856</v>
      </c>
      <c r="D166" s="146"/>
      <c r="E166" s="146"/>
      <c r="F166" s="12"/>
      <c r="G166" s="144">
        <f>G164+G165</f>
        <v>0.95</v>
      </c>
      <c r="H166" s="123"/>
      <c r="I166" s="13">
        <f>I164+I165</f>
        <v>0.95</v>
      </c>
      <c r="J166" s="144">
        <f>J164+J165</f>
        <v>0.13</v>
      </c>
      <c r="K166" s="123"/>
      <c r="L166" s="123"/>
      <c r="M166" s="123"/>
      <c r="N166" s="123"/>
      <c r="O166" s="123"/>
      <c r="P166" s="100">
        <f>P164+P165</f>
        <v>1.08</v>
      </c>
      <c r="Q166" s="101"/>
      <c r="R166" s="101"/>
      <c r="S166" s="101"/>
      <c r="T166" s="101"/>
      <c r="U166" s="101"/>
    </row>
    <row r="167" spans="1:21" s="1" customFormat="1" ht="26.25" hidden="1" customHeight="1" x14ac:dyDescent="0.25">
      <c r="A167" s="124" t="s">
        <v>107</v>
      </c>
      <c r="B167" s="125"/>
      <c r="C167" s="105" t="s">
        <v>939</v>
      </c>
      <c r="D167" s="106"/>
      <c r="E167" s="106"/>
      <c r="F167" s="9"/>
      <c r="G167" s="137"/>
      <c r="H167" s="137"/>
      <c r="I167" s="10"/>
      <c r="J167" s="137"/>
      <c r="K167" s="137"/>
      <c r="L167" s="137"/>
      <c r="M167" s="137"/>
      <c r="N167" s="137"/>
      <c r="O167" s="137"/>
      <c r="P167" s="101"/>
      <c r="Q167" s="101"/>
      <c r="R167" s="101"/>
      <c r="S167" s="101"/>
      <c r="T167" s="101"/>
      <c r="U167" s="101"/>
    </row>
    <row r="168" spans="1:21" s="1" customFormat="1" ht="27.75" hidden="1" customHeight="1" x14ac:dyDescent="0.25">
      <c r="A168" s="124" t="s">
        <v>108</v>
      </c>
      <c r="B168" s="125"/>
      <c r="C168" s="105" t="s">
        <v>940</v>
      </c>
      <c r="D168" s="106"/>
      <c r="E168" s="106"/>
      <c r="F168" s="9"/>
      <c r="G168" s="137"/>
      <c r="H168" s="137"/>
      <c r="I168" s="10"/>
      <c r="J168" s="137"/>
      <c r="K168" s="137"/>
      <c r="L168" s="137"/>
      <c r="M168" s="137"/>
      <c r="N168" s="137"/>
      <c r="O168" s="137"/>
      <c r="P168" s="101"/>
      <c r="Q168" s="101"/>
      <c r="R168" s="101"/>
      <c r="S168" s="101"/>
      <c r="T168" s="101"/>
      <c r="U168" s="101"/>
    </row>
    <row r="169" spans="1:21" s="1" customFormat="1" ht="68.25" hidden="1" customHeight="1" x14ac:dyDescent="0.25">
      <c r="A169" s="134" t="s">
        <v>109</v>
      </c>
      <c r="B169" s="135"/>
      <c r="C169" s="103" t="s">
        <v>941</v>
      </c>
      <c r="D169" s="104"/>
      <c r="E169" s="104"/>
      <c r="F169" s="11" t="s">
        <v>1813</v>
      </c>
      <c r="G169" s="143">
        <v>1.69</v>
      </c>
      <c r="H169" s="137"/>
      <c r="I169" s="8">
        <v>1.69</v>
      </c>
      <c r="J169" s="143">
        <v>56.48</v>
      </c>
      <c r="K169" s="137"/>
      <c r="L169" s="137"/>
      <c r="M169" s="137"/>
      <c r="N169" s="137"/>
      <c r="O169" s="137"/>
      <c r="P169" s="100">
        <v>58.17</v>
      </c>
      <c r="Q169" s="101"/>
      <c r="R169" s="101"/>
      <c r="S169" s="101"/>
      <c r="T169" s="101"/>
      <c r="U169" s="101"/>
    </row>
    <row r="170" spans="1:21" s="1" customFormat="1" ht="21" hidden="1" customHeight="1" x14ac:dyDescent="0.25">
      <c r="A170" s="134" t="s">
        <v>110</v>
      </c>
      <c r="B170" s="135"/>
      <c r="C170" s="103" t="s">
        <v>829</v>
      </c>
      <c r="D170" s="104"/>
      <c r="E170" s="104"/>
      <c r="F170" s="11" t="s">
        <v>1815</v>
      </c>
      <c r="G170" s="143">
        <v>0.46</v>
      </c>
      <c r="H170" s="137"/>
      <c r="I170" s="8">
        <v>0.46</v>
      </c>
      <c r="J170" s="143">
        <v>0.84</v>
      </c>
      <c r="K170" s="137"/>
      <c r="L170" s="137"/>
      <c r="M170" s="137"/>
      <c r="N170" s="137"/>
      <c r="O170" s="137"/>
      <c r="P170" s="100">
        <v>1.3</v>
      </c>
      <c r="Q170" s="101"/>
      <c r="R170" s="101"/>
      <c r="S170" s="101"/>
      <c r="T170" s="101"/>
      <c r="U170" s="101"/>
    </row>
    <row r="171" spans="1:21" s="1" customFormat="1" ht="23.25" hidden="1" customHeight="1" x14ac:dyDescent="0.25">
      <c r="A171" s="134" t="s">
        <v>111</v>
      </c>
      <c r="B171" s="135"/>
      <c r="C171" s="103" t="s">
        <v>826</v>
      </c>
      <c r="D171" s="104"/>
      <c r="E171" s="104"/>
      <c r="F171" s="11" t="s">
        <v>1814</v>
      </c>
      <c r="G171" s="143">
        <v>0.21</v>
      </c>
      <c r="H171" s="137"/>
      <c r="I171" s="8">
        <v>0.21</v>
      </c>
      <c r="J171" s="143">
        <v>0.01</v>
      </c>
      <c r="K171" s="137"/>
      <c r="L171" s="137"/>
      <c r="M171" s="137"/>
      <c r="N171" s="137"/>
      <c r="O171" s="137"/>
      <c r="P171" s="100">
        <v>0.22</v>
      </c>
      <c r="Q171" s="101"/>
      <c r="R171" s="101"/>
      <c r="S171" s="101"/>
      <c r="T171" s="101"/>
      <c r="U171" s="101"/>
    </row>
    <row r="172" spans="1:21" s="15" customFormat="1" ht="18" hidden="1" customHeight="1" x14ac:dyDescent="0.2">
      <c r="A172" s="124"/>
      <c r="B172" s="125"/>
      <c r="C172" s="105" t="s">
        <v>1856</v>
      </c>
      <c r="D172" s="106"/>
      <c r="E172" s="106"/>
      <c r="F172" s="18"/>
      <c r="G172" s="144">
        <f>G169+G170+G171</f>
        <v>2.36</v>
      </c>
      <c r="H172" s="123"/>
      <c r="I172" s="13">
        <f>I169+I170+I171</f>
        <v>2.36</v>
      </c>
      <c r="J172" s="144">
        <f>J169+J170+J171</f>
        <v>57.33</v>
      </c>
      <c r="K172" s="123"/>
      <c r="L172" s="123"/>
      <c r="M172" s="123"/>
      <c r="N172" s="123"/>
      <c r="O172" s="123"/>
      <c r="P172" s="100">
        <f>P169+P170+P171</f>
        <v>59.69</v>
      </c>
      <c r="Q172" s="101"/>
      <c r="R172" s="101"/>
      <c r="S172" s="101"/>
      <c r="T172" s="101"/>
      <c r="U172" s="101"/>
    </row>
    <row r="173" spans="1:21" s="1" customFormat="1" ht="39" hidden="1" customHeight="1" x14ac:dyDescent="0.25">
      <c r="A173" s="124" t="s">
        <v>112</v>
      </c>
      <c r="B173" s="125"/>
      <c r="C173" s="105" t="s">
        <v>942</v>
      </c>
      <c r="D173" s="106"/>
      <c r="E173" s="106"/>
      <c r="F173" s="9"/>
      <c r="G173" s="137"/>
      <c r="H173" s="137"/>
      <c r="I173" s="10"/>
      <c r="J173" s="137"/>
      <c r="K173" s="137"/>
      <c r="L173" s="137"/>
      <c r="M173" s="137"/>
      <c r="N173" s="137"/>
      <c r="O173" s="137"/>
      <c r="P173" s="101"/>
      <c r="Q173" s="101"/>
      <c r="R173" s="101"/>
      <c r="S173" s="101"/>
      <c r="T173" s="101"/>
      <c r="U173" s="101"/>
    </row>
    <row r="174" spans="1:21" s="1" customFormat="1" ht="64.5" hidden="1" customHeight="1" x14ac:dyDescent="0.25">
      <c r="A174" s="134" t="s">
        <v>113</v>
      </c>
      <c r="B174" s="135"/>
      <c r="C174" s="103" t="s">
        <v>941</v>
      </c>
      <c r="D174" s="104"/>
      <c r="E174" s="104"/>
      <c r="F174" s="11" t="s">
        <v>1813</v>
      </c>
      <c r="G174" s="143">
        <v>1.69</v>
      </c>
      <c r="H174" s="137"/>
      <c r="I174" s="8">
        <v>1.69</v>
      </c>
      <c r="J174" s="143">
        <v>56.52</v>
      </c>
      <c r="K174" s="137"/>
      <c r="L174" s="137"/>
      <c r="M174" s="137"/>
      <c r="N174" s="137"/>
      <c r="O174" s="137"/>
      <c r="P174" s="100">
        <v>58.21</v>
      </c>
      <c r="Q174" s="101"/>
      <c r="R174" s="101"/>
      <c r="S174" s="101"/>
      <c r="T174" s="101"/>
      <c r="U174" s="101"/>
    </row>
    <row r="175" spans="1:21" s="1" customFormat="1" ht="21" hidden="1" customHeight="1" x14ac:dyDescent="0.25">
      <c r="A175" s="134" t="s">
        <v>114</v>
      </c>
      <c r="B175" s="135"/>
      <c r="C175" s="103" t="s">
        <v>829</v>
      </c>
      <c r="D175" s="104"/>
      <c r="E175" s="104"/>
      <c r="F175" s="11" t="s">
        <v>1815</v>
      </c>
      <c r="G175" s="143">
        <v>0.46</v>
      </c>
      <c r="H175" s="137"/>
      <c r="I175" s="8">
        <v>0.46</v>
      </c>
      <c r="J175" s="143">
        <v>0.84</v>
      </c>
      <c r="K175" s="137"/>
      <c r="L175" s="137"/>
      <c r="M175" s="137"/>
      <c r="N175" s="137"/>
      <c r="O175" s="137"/>
      <c r="P175" s="100">
        <v>1.3</v>
      </c>
      <c r="Q175" s="101"/>
      <c r="R175" s="101"/>
      <c r="S175" s="101"/>
      <c r="T175" s="101"/>
      <c r="U175" s="101"/>
    </row>
    <row r="176" spans="1:21" s="1" customFormat="1" ht="24" hidden="1" customHeight="1" x14ac:dyDescent="0.25">
      <c r="A176" s="134" t="s">
        <v>115</v>
      </c>
      <c r="B176" s="135"/>
      <c r="C176" s="103" t="s">
        <v>826</v>
      </c>
      <c r="D176" s="104"/>
      <c r="E176" s="104"/>
      <c r="F176" s="11" t="s">
        <v>1814</v>
      </c>
      <c r="G176" s="143">
        <v>0.21</v>
      </c>
      <c r="H176" s="137"/>
      <c r="I176" s="8">
        <v>0.21</v>
      </c>
      <c r="J176" s="143">
        <v>0.01</v>
      </c>
      <c r="K176" s="137"/>
      <c r="L176" s="137"/>
      <c r="M176" s="137"/>
      <c r="N176" s="137"/>
      <c r="O176" s="137"/>
      <c r="P176" s="100">
        <v>0.22</v>
      </c>
      <c r="Q176" s="101"/>
      <c r="R176" s="101"/>
      <c r="S176" s="101"/>
      <c r="T176" s="101"/>
      <c r="U176" s="101"/>
    </row>
    <row r="177" spans="1:21" s="15" customFormat="1" ht="18" hidden="1" customHeight="1" x14ac:dyDescent="0.2">
      <c r="A177" s="124"/>
      <c r="B177" s="125"/>
      <c r="C177" s="105" t="s">
        <v>1856</v>
      </c>
      <c r="D177" s="106"/>
      <c r="E177" s="106"/>
      <c r="F177" s="18"/>
      <c r="G177" s="144">
        <f>G174+G175+G176</f>
        <v>2.36</v>
      </c>
      <c r="H177" s="123"/>
      <c r="I177" s="13">
        <f>I174+I175+I176</f>
        <v>2.36</v>
      </c>
      <c r="J177" s="144">
        <f>J174+J175+J176</f>
        <v>57.370000000000005</v>
      </c>
      <c r="K177" s="123"/>
      <c r="L177" s="123"/>
      <c r="M177" s="123"/>
      <c r="N177" s="123"/>
      <c r="O177" s="123"/>
      <c r="P177" s="100">
        <f>P174+P175+P176</f>
        <v>59.73</v>
      </c>
      <c r="Q177" s="101"/>
      <c r="R177" s="101"/>
      <c r="S177" s="101"/>
      <c r="T177" s="101"/>
      <c r="U177" s="101"/>
    </row>
    <row r="178" spans="1:21" s="1" customFormat="1" ht="28.5" hidden="1" customHeight="1" x14ac:dyDescent="0.25">
      <c r="A178" s="124" t="s">
        <v>116</v>
      </c>
      <c r="B178" s="125"/>
      <c r="C178" s="105" t="s">
        <v>943</v>
      </c>
      <c r="D178" s="106"/>
      <c r="E178" s="106"/>
      <c r="F178" s="9"/>
      <c r="G178" s="137"/>
      <c r="H178" s="137"/>
      <c r="I178" s="10"/>
      <c r="J178" s="137"/>
      <c r="K178" s="137"/>
      <c r="L178" s="137"/>
      <c r="M178" s="137"/>
      <c r="N178" s="137"/>
      <c r="O178" s="137"/>
      <c r="P178" s="101"/>
      <c r="Q178" s="101"/>
      <c r="R178" s="101"/>
      <c r="S178" s="101"/>
      <c r="T178" s="101"/>
      <c r="U178" s="101"/>
    </row>
    <row r="179" spans="1:21" s="1" customFormat="1" ht="65.25" hidden="1" customHeight="1" x14ac:dyDescent="0.25">
      <c r="A179" s="134" t="s">
        <v>117</v>
      </c>
      <c r="B179" s="135"/>
      <c r="C179" s="103" t="s">
        <v>941</v>
      </c>
      <c r="D179" s="104"/>
      <c r="E179" s="104"/>
      <c r="F179" s="11" t="s">
        <v>1813</v>
      </c>
      <c r="G179" s="143">
        <v>1.69</v>
      </c>
      <c r="H179" s="137"/>
      <c r="I179" s="8">
        <v>1.69</v>
      </c>
      <c r="J179" s="143">
        <v>56.52</v>
      </c>
      <c r="K179" s="137"/>
      <c r="L179" s="137"/>
      <c r="M179" s="137"/>
      <c r="N179" s="137"/>
      <c r="O179" s="137"/>
      <c r="P179" s="100">
        <v>58.21</v>
      </c>
      <c r="Q179" s="101"/>
      <c r="R179" s="101"/>
      <c r="S179" s="101"/>
      <c r="T179" s="101"/>
      <c r="U179" s="101"/>
    </row>
    <row r="180" spans="1:21" s="1" customFormat="1" ht="16.5" hidden="1" customHeight="1" x14ac:dyDescent="0.25">
      <c r="A180" s="134" t="s">
        <v>118</v>
      </c>
      <c r="B180" s="135"/>
      <c r="C180" s="103" t="s">
        <v>829</v>
      </c>
      <c r="D180" s="104"/>
      <c r="E180" s="104"/>
      <c r="F180" s="11" t="s">
        <v>1815</v>
      </c>
      <c r="G180" s="143">
        <v>0.46</v>
      </c>
      <c r="H180" s="137"/>
      <c r="I180" s="8">
        <v>0.46</v>
      </c>
      <c r="J180" s="143">
        <v>0.84</v>
      </c>
      <c r="K180" s="137"/>
      <c r="L180" s="137"/>
      <c r="M180" s="137"/>
      <c r="N180" s="137"/>
      <c r="O180" s="137"/>
      <c r="P180" s="100">
        <v>1.3</v>
      </c>
      <c r="Q180" s="101"/>
      <c r="R180" s="101"/>
      <c r="S180" s="101"/>
      <c r="T180" s="101"/>
      <c r="U180" s="101"/>
    </row>
    <row r="181" spans="1:21" s="1" customFormat="1" ht="23.25" hidden="1" customHeight="1" x14ac:dyDescent="0.25">
      <c r="A181" s="134" t="s">
        <v>119</v>
      </c>
      <c r="B181" s="135"/>
      <c r="C181" s="103" t="s">
        <v>826</v>
      </c>
      <c r="D181" s="104"/>
      <c r="E181" s="104"/>
      <c r="F181" s="11" t="s">
        <v>1814</v>
      </c>
      <c r="G181" s="143">
        <v>0.21</v>
      </c>
      <c r="H181" s="137"/>
      <c r="I181" s="8">
        <v>0.21</v>
      </c>
      <c r="J181" s="143">
        <v>0.01</v>
      </c>
      <c r="K181" s="137"/>
      <c r="L181" s="137"/>
      <c r="M181" s="137"/>
      <c r="N181" s="137"/>
      <c r="O181" s="137"/>
      <c r="P181" s="100">
        <v>0.22</v>
      </c>
      <c r="Q181" s="101"/>
      <c r="R181" s="101"/>
      <c r="S181" s="101"/>
      <c r="T181" s="101"/>
      <c r="U181" s="101"/>
    </row>
    <row r="182" spans="1:21" s="15" customFormat="1" ht="17.25" hidden="1" customHeight="1" x14ac:dyDescent="0.2">
      <c r="A182" s="124"/>
      <c r="B182" s="125"/>
      <c r="C182" s="145" t="s">
        <v>1856</v>
      </c>
      <c r="D182" s="146"/>
      <c r="E182" s="146"/>
      <c r="F182" s="12"/>
      <c r="G182" s="144">
        <f>G179+G180+G181</f>
        <v>2.36</v>
      </c>
      <c r="H182" s="123"/>
      <c r="I182" s="13">
        <f>I179+I180+I181</f>
        <v>2.36</v>
      </c>
      <c r="J182" s="144">
        <f>J179+J180+J181</f>
        <v>57.370000000000005</v>
      </c>
      <c r="K182" s="123"/>
      <c r="L182" s="123"/>
      <c r="M182" s="123"/>
      <c r="N182" s="123"/>
      <c r="O182" s="123"/>
      <c r="P182" s="100">
        <f>P179+P180+P181</f>
        <v>59.73</v>
      </c>
      <c r="Q182" s="101"/>
      <c r="R182" s="101"/>
      <c r="S182" s="101"/>
      <c r="T182" s="101"/>
      <c r="U182" s="101"/>
    </row>
    <row r="183" spans="1:21" s="1" customFormat="1" ht="13.5" hidden="1" customHeight="1" x14ac:dyDescent="0.25">
      <c r="A183" s="186" t="s">
        <v>120</v>
      </c>
      <c r="B183" s="187"/>
      <c r="C183" s="187"/>
      <c r="D183" s="187"/>
      <c r="E183" s="187"/>
      <c r="F183" s="187"/>
      <c r="G183" s="187"/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s="1" customFormat="1" ht="50.25" hidden="1" customHeight="1" x14ac:dyDescent="0.25">
      <c r="A184" s="165">
        <v>1</v>
      </c>
      <c r="B184" s="166"/>
      <c r="C184" s="163" t="s">
        <v>944</v>
      </c>
      <c r="D184" s="164"/>
      <c r="E184" s="164"/>
      <c r="F184" s="7" t="s">
        <v>1823</v>
      </c>
      <c r="G184" s="143">
        <v>0.5</v>
      </c>
      <c r="H184" s="137"/>
      <c r="I184" s="8">
        <v>0.6</v>
      </c>
      <c r="J184" s="143"/>
      <c r="K184" s="143"/>
      <c r="L184" s="143"/>
      <c r="M184" s="143"/>
      <c r="N184" s="137"/>
      <c r="O184" s="137"/>
      <c r="P184" s="100">
        <v>0.6</v>
      </c>
      <c r="Q184" s="101"/>
      <c r="R184" s="101"/>
      <c r="S184" s="101"/>
      <c r="T184" s="101"/>
      <c r="U184" s="101"/>
    </row>
    <row r="185" spans="1:21" s="1" customFormat="1" ht="50.25" hidden="1" customHeight="1" x14ac:dyDescent="0.25">
      <c r="A185" s="165" t="s">
        <v>53</v>
      </c>
      <c r="B185" s="166"/>
      <c r="C185" s="163" t="s">
        <v>1861</v>
      </c>
      <c r="D185" s="164"/>
      <c r="E185" s="164"/>
      <c r="F185" s="7" t="s">
        <v>1823</v>
      </c>
      <c r="G185" s="143">
        <v>0.5</v>
      </c>
      <c r="H185" s="137"/>
      <c r="I185" s="8">
        <v>0.6</v>
      </c>
      <c r="J185" s="143">
        <v>0.8</v>
      </c>
      <c r="K185" s="143"/>
      <c r="L185" s="143"/>
      <c r="M185" s="143"/>
      <c r="N185" s="137"/>
      <c r="O185" s="137"/>
      <c r="P185" s="100">
        <f>I185+J185</f>
        <v>1.4</v>
      </c>
      <c r="Q185" s="101"/>
      <c r="R185" s="101"/>
      <c r="S185" s="101"/>
      <c r="T185" s="101"/>
      <c r="U185" s="101"/>
    </row>
    <row r="186" spans="1:21" s="1" customFormat="1" ht="50.25" hidden="1" customHeight="1" x14ac:dyDescent="0.25">
      <c r="A186" s="165" t="s">
        <v>54</v>
      </c>
      <c r="B186" s="166"/>
      <c r="C186" s="163" t="s">
        <v>1862</v>
      </c>
      <c r="D186" s="164"/>
      <c r="E186" s="164"/>
      <c r="F186" s="7" t="s">
        <v>1823</v>
      </c>
      <c r="G186" s="143">
        <v>0.5</v>
      </c>
      <c r="H186" s="137"/>
      <c r="I186" s="8">
        <v>0.6</v>
      </c>
      <c r="J186" s="143">
        <v>1.1499999999999999</v>
      </c>
      <c r="K186" s="143"/>
      <c r="L186" s="143"/>
      <c r="M186" s="143"/>
      <c r="N186" s="137"/>
      <c r="O186" s="137"/>
      <c r="P186" s="100">
        <f>I186+J186</f>
        <v>1.75</v>
      </c>
      <c r="Q186" s="101"/>
      <c r="R186" s="101"/>
      <c r="S186" s="101"/>
      <c r="T186" s="101"/>
      <c r="U186" s="101"/>
    </row>
    <row r="187" spans="1:21" s="1" customFormat="1" ht="16.5" hidden="1" customHeight="1" x14ac:dyDescent="0.25">
      <c r="A187" s="186" t="s">
        <v>121</v>
      </c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s="1" customFormat="1" ht="36" hidden="1" customHeight="1" x14ac:dyDescent="0.25">
      <c r="A188" s="165">
        <v>1</v>
      </c>
      <c r="B188" s="166"/>
      <c r="C188" s="129" t="s">
        <v>945</v>
      </c>
      <c r="D188" s="130"/>
      <c r="E188" s="130"/>
      <c r="F188" s="4"/>
      <c r="G188" s="136"/>
      <c r="H188" s="136"/>
      <c r="I188" s="5"/>
      <c r="J188" s="136"/>
      <c r="K188" s="136"/>
      <c r="L188" s="136"/>
      <c r="M188" s="136"/>
      <c r="N188" s="136"/>
      <c r="O188" s="136"/>
      <c r="P188" s="126"/>
      <c r="Q188" s="126"/>
      <c r="R188" s="126"/>
      <c r="S188" s="126"/>
      <c r="T188" s="126"/>
      <c r="U188" s="126"/>
    </row>
    <row r="189" spans="1:21" s="1" customFormat="1" ht="51.75" hidden="1" customHeight="1" x14ac:dyDescent="0.25">
      <c r="A189" s="134" t="s">
        <v>53</v>
      </c>
      <c r="B189" s="135"/>
      <c r="C189" s="103" t="s">
        <v>946</v>
      </c>
      <c r="D189" s="104"/>
      <c r="E189" s="104"/>
      <c r="F189" s="11" t="s">
        <v>1830</v>
      </c>
      <c r="G189" s="143">
        <v>2.44</v>
      </c>
      <c r="H189" s="137"/>
      <c r="I189" s="8">
        <v>2.44</v>
      </c>
      <c r="J189" s="143">
        <v>5.8</v>
      </c>
      <c r="K189" s="137"/>
      <c r="L189" s="137"/>
      <c r="M189" s="137"/>
      <c r="N189" s="137"/>
      <c r="O189" s="137"/>
      <c r="P189" s="100">
        <v>8.24</v>
      </c>
      <c r="Q189" s="101"/>
      <c r="R189" s="101"/>
      <c r="S189" s="101"/>
      <c r="T189" s="101"/>
      <c r="U189" s="101"/>
    </row>
    <row r="190" spans="1:21" s="1" customFormat="1" ht="65.25" hidden="1" customHeight="1" x14ac:dyDescent="0.25">
      <c r="A190" s="134" t="s">
        <v>54</v>
      </c>
      <c r="B190" s="135"/>
      <c r="C190" s="103" t="s">
        <v>947</v>
      </c>
      <c r="D190" s="104"/>
      <c r="E190" s="104"/>
      <c r="F190" s="11" t="s">
        <v>1830</v>
      </c>
      <c r="G190" s="143">
        <v>2.44</v>
      </c>
      <c r="H190" s="137"/>
      <c r="I190" s="8">
        <v>2.44</v>
      </c>
      <c r="J190" s="143">
        <v>11.46</v>
      </c>
      <c r="K190" s="137"/>
      <c r="L190" s="137"/>
      <c r="M190" s="137"/>
      <c r="N190" s="137"/>
      <c r="O190" s="137"/>
      <c r="P190" s="100">
        <v>13.9</v>
      </c>
      <c r="Q190" s="101"/>
      <c r="R190" s="101"/>
      <c r="S190" s="101"/>
      <c r="T190" s="101"/>
      <c r="U190" s="101"/>
    </row>
    <row r="191" spans="1:21" s="1" customFormat="1" ht="51" hidden="1" customHeight="1" x14ac:dyDescent="0.25">
      <c r="A191" s="134" t="s">
        <v>55</v>
      </c>
      <c r="B191" s="135"/>
      <c r="C191" s="103" t="s">
        <v>948</v>
      </c>
      <c r="D191" s="104"/>
      <c r="E191" s="104"/>
      <c r="F191" s="11" t="s">
        <v>1830</v>
      </c>
      <c r="G191" s="143">
        <v>2.44</v>
      </c>
      <c r="H191" s="137"/>
      <c r="I191" s="8">
        <v>2.44</v>
      </c>
      <c r="J191" s="143">
        <v>9.33</v>
      </c>
      <c r="K191" s="137"/>
      <c r="L191" s="137"/>
      <c r="M191" s="137"/>
      <c r="N191" s="137"/>
      <c r="O191" s="137"/>
      <c r="P191" s="100">
        <v>11.77</v>
      </c>
      <c r="Q191" s="101"/>
      <c r="R191" s="101"/>
      <c r="S191" s="101"/>
      <c r="T191" s="101"/>
      <c r="U191" s="101"/>
    </row>
    <row r="192" spans="1:21" s="1" customFormat="1" ht="51.75" hidden="1" customHeight="1" x14ac:dyDescent="0.25">
      <c r="A192" s="134" t="s">
        <v>56</v>
      </c>
      <c r="B192" s="135"/>
      <c r="C192" s="103" t="s">
        <v>949</v>
      </c>
      <c r="D192" s="104"/>
      <c r="E192" s="104"/>
      <c r="F192" s="11" t="s">
        <v>1830</v>
      </c>
      <c r="G192" s="143">
        <v>2.44</v>
      </c>
      <c r="H192" s="137"/>
      <c r="I192" s="8">
        <v>2.44</v>
      </c>
      <c r="J192" s="143">
        <v>19</v>
      </c>
      <c r="K192" s="137"/>
      <c r="L192" s="137"/>
      <c r="M192" s="137"/>
      <c r="N192" s="137"/>
      <c r="O192" s="137"/>
      <c r="P192" s="100">
        <v>21.44</v>
      </c>
      <c r="Q192" s="101"/>
      <c r="R192" s="101"/>
      <c r="S192" s="101"/>
      <c r="T192" s="101"/>
      <c r="U192" s="101"/>
    </row>
    <row r="193" spans="1:21" s="1" customFormat="1" ht="51.75" hidden="1" customHeight="1" x14ac:dyDescent="0.25">
      <c r="A193" s="134" t="s">
        <v>57</v>
      </c>
      <c r="B193" s="135"/>
      <c r="C193" s="103" t="s">
        <v>950</v>
      </c>
      <c r="D193" s="104"/>
      <c r="E193" s="104"/>
      <c r="F193" s="11" t="s">
        <v>1830</v>
      </c>
      <c r="G193" s="143">
        <v>2.44</v>
      </c>
      <c r="H193" s="137"/>
      <c r="I193" s="8">
        <v>2.44</v>
      </c>
      <c r="J193" s="143">
        <v>4.5</v>
      </c>
      <c r="K193" s="137"/>
      <c r="L193" s="137"/>
      <c r="M193" s="137"/>
      <c r="N193" s="137"/>
      <c r="O193" s="137"/>
      <c r="P193" s="100">
        <v>6.94</v>
      </c>
      <c r="Q193" s="101"/>
      <c r="R193" s="101"/>
      <c r="S193" s="101"/>
      <c r="T193" s="101"/>
      <c r="U193" s="101"/>
    </row>
    <row r="194" spans="1:21" s="1" customFormat="1" ht="15.75" hidden="1" customHeight="1" x14ac:dyDescent="0.25">
      <c r="A194" s="124" t="s">
        <v>58</v>
      </c>
      <c r="B194" s="125"/>
      <c r="C194" s="105" t="s">
        <v>1863</v>
      </c>
      <c r="D194" s="106"/>
      <c r="E194" s="106"/>
      <c r="F194" s="9"/>
      <c r="G194" s="137"/>
      <c r="H194" s="137"/>
      <c r="I194" s="10"/>
      <c r="J194" s="137"/>
      <c r="K194" s="137"/>
      <c r="L194" s="137"/>
      <c r="M194" s="137"/>
      <c r="N194" s="137"/>
      <c r="O194" s="137"/>
      <c r="P194" s="101"/>
      <c r="Q194" s="101"/>
      <c r="R194" s="101"/>
      <c r="S194" s="101"/>
      <c r="T194" s="101"/>
      <c r="U194" s="101"/>
    </row>
    <row r="195" spans="1:21" s="1" customFormat="1" ht="65.25" hidden="1" customHeight="1" x14ac:dyDescent="0.25">
      <c r="A195" s="134" t="s">
        <v>122</v>
      </c>
      <c r="B195" s="135"/>
      <c r="C195" s="103" t="s">
        <v>951</v>
      </c>
      <c r="D195" s="104"/>
      <c r="E195" s="104"/>
      <c r="F195" s="11" t="s">
        <v>1830</v>
      </c>
      <c r="G195" s="143">
        <v>1.22</v>
      </c>
      <c r="H195" s="137"/>
      <c r="I195" s="8">
        <v>1.22</v>
      </c>
      <c r="J195" s="143">
        <v>5.42</v>
      </c>
      <c r="K195" s="137"/>
      <c r="L195" s="137"/>
      <c r="M195" s="137"/>
      <c r="N195" s="137"/>
      <c r="O195" s="137"/>
      <c r="P195" s="100">
        <v>6.64</v>
      </c>
      <c r="Q195" s="101"/>
      <c r="R195" s="101"/>
      <c r="S195" s="101"/>
      <c r="T195" s="101"/>
      <c r="U195" s="101"/>
    </row>
    <row r="196" spans="1:21" s="1" customFormat="1" ht="63.75" hidden="1" customHeight="1" x14ac:dyDescent="0.25">
      <c r="A196" s="134" t="s">
        <v>123</v>
      </c>
      <c r="B196" s="135"/>
      <c r="C196" s="103" t="s">
        <v>952</v>
      </c>
      <c r="D196" s="104"/>
      <c r="E196" s="104"/>
      <c r="F196" s="11" t="s">
        <v>1830</v>
      </c>
      <c r="G196" s="143">
        <v>1.22</v>
      </c>
      <c r="H196" s="137"/>
      <c r="I196" s="8">
        <v>1.22</v>
      </c>
      <c r="J196" s="143">
        <v>12.44</v>
      </c>
      <c r="K196" s="137"/>
      <c r="L196" s="137"/>
      <c r="M196" s="137"/>
      <c r="N196" s="137"/>
      <c r="O196" s="137"/>
      <c r="P196" s="100">
        <v>13.66</v>
      </c>
      <c r="Q196" s="101"/>
      <c r="R196" s="101"/>
      <c r="S196" s="101"/>
      <c r="T196" s="101"/>
      <c r="U196" s="101"/>
    </row>
    <row r="197" spans="1:21" s="1" customFormat="1" ht="64.5" hidden="1" customHeight="1" x14ac:dyDescent="0.25">
      <c r="A197" s="134" t="s">
        <v>124</v>
      </c>
      <c r="B197" s="135"/>
      <c r="C197" s="103" t="s">
        <v>953</v>
      </c>
      <c r="D197" s="104"/>
      <c r="E197" s="104"/>
      <c r="F197" s="11" t="s">
        <v>1830</v>
      </c>
      <c r="G197" s="143">
        <v>1.22</v>
      </c>
      <c r="H197" s="137"/>
      <c r="I197" s="8">
        <v>1.22</v>
      </c>
      <c r="J197" s="143">
        <v>12.27</v>
      </c>
      <c r="K197" s="137"/>
      <c r="L197" s="137"/>
      <c r="M197" s="137"/>
      <c r="N197" s="137"/>
      <c r="O197" s="137"/>
      <c r="P197" s="100">
        <v>13.49</v>
      </c>
      <c r="Q197" s="101"/>
      <c r="R197" s="101"/>
      <c r="S197" s="101"/>
      <c r="T197" s="101"/>
      <c r="U197" s="101"/>
    </row>
    <row r="198" spans="1:21" s="1" customFormat="1" ht="75" hidden="1" customHeight="1" x14ac:dyDescent="0.25">
      <c r="A198" s="134" t="s">
        <v>125</v>
      </c>
      <c r="B198" s="135"/>
      <c r="C198" s="103" t="s">
        <v>954</v>
      </c>
      <c r="D198" s="104"/>
      <c r="E198" s="104"/>
      <c r="F198" s="11" t="s">
        <v>1830</v>
      </c>
      <c r="G198" s="143">
        <v>1.22</v>
      </c>
      <c r="H198" s="137"/>
      <c r="I198" s="8">
        <v>1.22</v>
      </c>
      <c r="J198" s="143">
        <v>7.16</v>
      </c>
      <c r="K198" s="137"/>
      <c r="L198" s="137"/>
      <c r="M198" s="137"/>
      <c r="N198" s="137"/>
      <c r="O198" s="137"/>
      <c r="P198" s="100">
        <v>8.3800000000000008</v>
      </c>
      <c r="Q198" s="101"/>
      <c r="R198" s="101"/>
      <c r="S198" s="101"/>
      <c r="T198" s="101"/>
      <c r="U198" s="101"/>
    </row>
    <row r="199" spans="1:21" s="1" customFormat="1" ht="27.75" hidden="1" customHeight="1" x14ac:dyDescent="0.25">
      <c r="A199" s="134" t="s">
        <v>126</v>
      </c>
      <c r="B199" s="135"/>
      <c r="C199" s="103" t="s">
        <v>1864</v>
      </c>
      <c r="D199" s="104"/>
      <c r="E199" s="104"/>
      <c r="F199" s="11" t="s">
        <v>1830</v>
      </c>
      <c r="G199" s="137"/>
      <c r="H199" s="137"/>
      <c r="I199" s="10"/>
      <c r="J199" s="143">
        <v>4.71</v>
      </c>
      <c r="K199" s="137"/>
      <c r="L199" s="137"/>
      <c r="M199" s="137"/>
      <c r="N199" s="137"/>
      <c r="O199" s="137"/>
      <c r="P199" s="100">
        <v>4.71</v>
      </c>
      <c r="Q199" s="101"/>
      <c r="R199" s="101"/>
      <c r="S199" s="101"/>
      <c r="T199" s="101"/>
      <c r="U199" s="101"/>
    </row>
    <row r="200" spans="1:21" s="1" customFormat="1" ht="16.5" hidden="1" customHeight="1" x14ac:dyDescent="0.25">
      <c r="A200" s="124" t="s">
        <v>59</v>
      </c>
      <c r="B200" s="125"/>
      <c r="C200" s="105" t="s">
        <v>955</v>
      </c>
      <c r="D200" s="106"/>
      <c r="E200" s="106"/>
      <c r="F200" s="9"/>
      <c r="G200" s="137"/>
      <c r="H200" s="137"/>
      <c r="I200" s="10"/>
      <c r="J200" s="137"/>
      <c r="K200" s="137"/>
      <c r="L200" s="137"/>
      <c r="M200" s="137"/>
      <c r="N200" s="137"/>
      <c r="O200" s="137"/>
      <c r="P200" s="101"/>
      <c r="Q200" s="101"/>
      <c r="R200" s="101"/>
      <c r="S200" s="101"/>
      <c r="T200" s="101"/>
      <c r="U200" s="101"/>
    </row>
    <row r="201" spans="1:21" s="1" customFormat="1" ht="77.25" hidden="1" customHeight="1" x14ac:dyDescent="0.25">
      <c r="A201" s="134" t="s">
        <v>127</v>
      </c>
      <c r="B201" s="135"/>
      <c r="C201" s="103" t="s">
        <v>956</v>
      </c>
      <c r="D201" s="104"/>
      <c r="E201" s="104"/>
      <c r="F201" s="11" t="s">
        <v>1830</v>
      </c>
      <c r="G201" s="143">
        <v>2.44</v>
      </c>
      <c r="H201" s="137"/>
      <c r="I201" s="8">
        <v>2.44</v>
      </c>
      <c r="J201" s="143">
        <v>39.78</v>
      </c>
      <c r="K201" s="137"/>
      <c r="L201" s="137"/>
      <c r="M201" s="137"/>
      <c r="N201" s="137"/>
      <c r="O201" s="137"/>
      <c r="P201" s="100">
        <v>42.22</v>
      </c>
      <c r="Q201" s="101"/>
      <c r="R201" s="101"/>
      <c r="S201" s="101"/>
      <c r="T201" s="101"/>
      <c r="U201" s="101"/>
    </row>
    <row r="202" spans="1:21" s="1" customFormat="1" ht="54" hidden="1" customHeight="1" x14ac:dyDescent="0.25">
      <c r="A202" s="134" t="s">
        <v>128</v>
      </c>
      <c r="B202" s="135"/>
      <c r="C202" s="103" t="s">
        <v>957</v>
      </c>
      <c r="D202" s="104"/>
      <c r="E202" s="104"/>
      <c r="F202" s="11" t="s">
        <v>1830</v>
      </c>
      <c r="G202" s="143">
        <v>2.44</v>
      </c>
      <c r="H202" s="137"/>
      <c r="I202" s="8">
        <v>2.44</v>
      </c>
      <c r="J202" s="143">
        <v>37.81</v>
      </c>
      <c r="K202" s="137"/>
      <c r="L202" s="137"/>
      <c r="M202" s="137"/>
      <c r="N202" s="137"/>
      <c r="O202" s="137"/>
      <c r="P202" s="100">
        <v>40.25</v>
      </c>
      <c r="Q202" s="101"/>
      <c r="R202" s="101"/>
      <c r="S202" s="101"/>
      <c r="T202" s="101"/>
      <c r="U202" s="101"/>
    </row>
    <row r="203" spans="1:21" s="1" customFormat="1" ht="53.25" hidden="1" customHeight="1" x14ac:dyDescent="0.25">
      <c r="A203" s="134" t="s">
        <v>129</v>
      </c>
      <c r="B203" s="135"/>
      <c r="C203" s="103" t="s">
        <v>958</v>
      </c>
      <c r="D203" s="104"/>
      <c r="E203" s="104"/>
      <c r="F203" s="11" t="s">
        <v>1830</v>
      </c>
      <c r="G203" s="143">
        <v>2.44</v>
      </c>
      <c r="H203" s="137"/>
      <c r="I203" s="8">
        <v>2.44</v>
      </c>
      <c r="J203" s="143">
        <v>69.62</v>
      </c>
      <c r="K203" s="137"/>
      <c r="L203" s="137"/>
      <c r="M203" s="137"/>
      <c r="N203" s="137"/>
      <c r="O203" s="137"/>
      <c r="P203" s="100">
        <v>72.06</v>
      </c>
      <c r="Q203" s="101"/>
      <c r="R203" s="101"/>
      <c r="S203" s="101"/>
      <c r="T203" s="101"/>
      <c r="U203" s="101"/>
    </row>
    <row r="204" spans="1:21" s="1" customFormat="1" ht="51.75" hidden="1" customHeight="1" x14ac:dyDescent="0.25">
      <c r="A204" s="134" t="s">
        <v>130</v>
      </c>
      <c r="B204" s="135"/>
      <c r="C204" s="103" t="s">
        <v>1865</v>
      </c>
      <c r="D204" s="104"/>
      <c r="E204" s="104"/>
      <c r="F204" s="11" t="s">
        <v>1830</v>
      </c>
      <c r="G204" s="143">
        <v>2.44</v>
      </c>
      <c r="H204" s="137"/>
      <c r="I204" s="8">
        <v>2.44</v>
      </c>
      <c r="J204" s="143">
        <v>89.3</v>
      </c>
      <c r="K204" s="137"/>
      <c r="L204" s="137"/>
      <c r="M204" s="137"/>
      <c r="N204" s="137"/>
      <c r="O204" s="137"/>
      <c r="P204" s="100">
        <v>91.74</v>
      </c>
      <c r="Q204" s="101"/>
      <c r="R204" s="101"/>
      <c r="S204" s="101"/>
      <c r="T204" s="101"/>
      <c r="U204" s="101"/>
    </row>
    <row r="205" spans="1:21" s="1" customFormat="1" ht="64.5" hidden="1" customHeight="1" x14ac:dyDescent="0.25">
      <c r="A205" s="134" t="s">
        <v>131</v>
      </c>
      <c r="B205" s="135"/>
      <c r="C205" s="103" t="s">
        <v>959</v>
      </c>
      <c r="D205" s="104"/>
      <c r="E205" s="104"/>
      <c r="F205" s="11" t="s">
        <v>1830</v>
      </c>
      <c r="G205" s="143">
        <v>2.44</v>
      </c>
      <c r="H205" s="137"/>
      <c r="I205" s="8">
        <v>2.44</v>
      </c>
      <c r="J205" s="143">
        <v>17.96</v>
      </c>
      <c r="K205" s="137"/>
      <c r="L205" s="137"/>
      <c r="M205" s="137"/>
      <c r="N205" s="137"/>
      <c r="O205" s="137"/>
      <c r="P205" s="100">
        <v>20.399999999999999</v>
      </c>
      <c r="Q205" s="101"/>
      <c r="R205" s="101"/>
      <c r="S205" s="101"/>
      <c r="T205" s="101"/>
      <c r="U205" s="101"/>
    </row>
    <row r="206" spans="1:21" s="1" customFormat="1" ht="18" hidden="1" customHeight="1" x14ac:dyDescent="0.25">
      <c r="A206" s="186" t="s">
        <v>132</v>
      </c>
      <c r="B206" s="187"/>
      <c r="C206" s="187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s="1" customFormat="1" ht="18" hidden="1" customHeight="1" x14ac:dyDescent="0.25">
      <c r="A207" s="165">
        <v>1</v>
      </c>
      <c r="B207" s="166"/>
      <c r="C207" s="163" t="s">
        <v>960</v>
      </c>
      <c r="D207" s="164"/>
      <c r="E207" s="164"/>
      <c r="F207" s="7" t="s">
        <v>1831</v>
      </c>
      <c r="G207" s="143">
        <v>3.27</v>
      </c>
      <c r="H207" s="137"/>
      <c r="I207" s="8">
        <v>3.93</v>
      </c>
      <c r="J207" s="137"/>
      <c r="K207" s="137"/>
      <c r="L207" s="137"/>
      <c r="M207" s="137"/>
      <c r="N207" s="137"/>
      <c r="O207" s="137"/>
      <c r="P207" s="100">
        <v>3.93</v>
      </c>
      <c r="Q207" s="101"/>
      <c r="R207" s="101"/>
      <c r="S207" s="101"/>
      <c r="T207" s="101"/>
      <c r="U207" s="101"/>
    </row>
    <row r="208" spans="1:21" s="1" customFormat="1" ht="27.75" hidden="1" customHeight="1" x14ac:dyDescent="0.25">
      <c r="A208" s="165">
        <v>2</v>
      </c>
      <c r="B208" s="166"/>
      <c r="C208" s="163" t="s">
        <v>961</v>
      </c>
      <c r="D208" s="164"/>
      <c r="E208" s="164"/>
      <c r="F208" s="7" t="s">
        <v>1831</v>
      </c>
      <c r="G208" s="143">
        <v>4.3600000000000003</v>
      </c>
      <c r="H208" s="137"/>
      <c r="I208" s="8">
        <v>5.24</v>
      </c>
      <c r="J208" s="137"/>
      <c r="K208" s="137"/>
      <c r="L208" s="137"/>
      <c r="M208" s="137"/>
      <c r="N208" s="137"/>
      <c r="O208" s="137"/>
      <c r="P208" s="100">
        <v>5.24</v>
      </c>
      <c r="Q208" s="101"/>
      <c r="R208" s="101"/>
      <c r="S208" s="101"/>
      <c r="T208" s="101"/>
      <c r="U208" s="101"/>
    </row>
    <row r="209" spans="1:21" s="1" customFormat="1" ht="16.5" hidden="1" customHeight="1" x14ac:dyDescent="0.25">
      <c r="A209" s="165">
        <v>3</v>
      </c>
      <c r="B209" s="166"/>
      <c r="C209" s="163" t="s">
        <v>962</v>
      </c>
      <c r="D209" s="164"/>
      <c r="E209" s="164"/>
      <c r="F209" s="7" t="s">
        <v>1831</v>
      </c>
      <c r="G209" s="143">
        <v>3.27</v>
      </c>
      <c r="H209" s="137"/>
      <c r="I209" s="8">
        <v>3.93</v>
      </c>
      <c r="J209" s="137"/>
      <c r="K209" s="137"/>
      <c r="L209" s="137"/>
      <c r="M209" s="137"/>
      <c r="N209" s="137"/>
      <c r="O209" s="137"/>
      <c r="P209" s="100">
        <v>3.93</v>
      </c>
      <c r="Q209" s="101"/>
      <c r="R209" s="101"/>
      <c r="S209" s="101"/>
      <c r="T209" s="101"/>
      <c r="U209" s="101"/>
    </row>
    <row r="210" spans="1:21" s="1" customFormat="1" ht="15.75" hidden="1" customHeight="1" x14ac:dyDescent="0.25">
      <c r="A210" s="186" t="s">
        <v>133</v>
      </c>
      <c r="B210" s="187"/>
      <c r="C210" s="187"/>
      <c r="D210" s="187"/>
      <c r="E210" s="187"/>
      <c r="F210" s="187"/>
      <c r="G210" s="187"/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s="1" customFormat="1" ht="36.75" hidden="1" customHeight="1" x14ac:dyDescent="0.25">
      <c r="A211" s="165">
        <v>1</v>
      </c>
      <c r="B211" s="166"/>
      <c r="C211" s="129" t="s">
        <v>1866</v>
      </c>
      <c r="D211" s="130"/>
      <c r="E211" s="130"/>
      <c r="F211" s="4"/>
      <c r="G211" s="136"/>
      <c r="H211" s="136"/>
      <c r="I211" s="5"/>
      <c r="J211" s="136"/>
      <c r="K211" s="136"/>
      <c r="L211" s="136"/>
      <c r="M211" s="136"/>
      <c r="N211" s="136"/>
      <c r="O211" s="136"/>
      <c r="P211" s="126"/>
      <c r="Q211" s="126"/>
      <c r="R211" s="126"/>
      <c r="S211" s="126"/>
      <c r="T211" s="126"/>
      <c r="U211" s="126"/>
    </row>
    <row r="212" spans="1:21" s="1" customFormat="1" ht="21" hidden="1" customHeight="1" x14ac:dyDescent="0.25">
      <c r="A212" s="134" t="s">
        <v>53</v>
      </c>
      <c r="B212" s="135"/>
      <c r="C212" s="103" t="s">
        <v>963</v>
      </c>
      <c r="D212" s="104"/>
      <c r="E212" s="104"/>
      <c r="F212" s="11" t="s">
        <v>1869</v>
      </c>
      <c r="G212" s="143">
        <v>7.06</v>
      </c>
      <c r="H212" s="137"/>
      <c r="I212" s="8">
        <v>7.06</v>
      </c>
      <c r="J212" s="137"/>
      <c r="K212" s="137"/>
      <c r="L212" s="137"/>
      <c r="M212" s="137"/>
      <c r="N212" s="137"/>
      <c r="O212" s="137"/>
      <c r="P212" s="100">
        <v>7.06</v>
      </c>
      <c r="Q212" s="101"/>
      <c r="R212" s="101"/>
      <c r="S212" s="101"/>
      <c r="T212" s="101"/>
      <c r="U212" s="101"/>
    </row>
    <row r="213" spans="1:21" s="1" customFormat="1" ht="21" hidden="1" customHeight="1" x14ac:dyDescent="0.25">
      <c r="A213" s="134" t="s">
        <v>54</v>
      </c>
      <c r="B213" s="135"/>
      <c r="C213" s="103" t="s">
        <v>964</v>
      </c>
      <c r="D213" s="104"/>
      <c r="E213" s="104"/>
      <c r="F213" s="11" t="s">
        <v>1869</v>
      </c>
      <c r="G213" s="143">
        <v>7.99</v>
      </c>
      <c r="H213" s="137"/>
      <c r="I213" s="8">
        <v>7.99</v>
      </c>
      <c r="J213" s="137"/>
      <c r="K213" s="137"/>
      <c r="L213" s="137"/>
      <c r="M213" s="137"/>
      <c r="N213" s="137"/>
      <c r="O213" s="137"/>
      <c r="P213" s="100">
        <v>7.99</v>
      </c>
      <c r="Q213" s="101"/>
      <c r="R213" s="101"/>
      <c r="S213" s="101"/>
      <c r="T213" s="101"/>
      <c r="U213" s="101"/>
    </row>
    <row r="214" spans="1:21" s="1" customFormat="1" ht="37.5" hidden="1" customHeight="1" x14ac:dyDescent="0.25">
      <c r="A214" s="165">
        <v>2</v>
      </c>
      <c r="B214" s="166"/>
      <c r="C214" s="129" t="s">
        <v>1867</v>
      </c>
      <c r="D214" s="130"/>
      <c r="E214" s="130"/>
      <c r="F214" s="4"/>
      <c r="G214" s="136"/>
      <c r="H214" s="136"/>
      <c r="I214" s="5"/>
      <c r="J214" s="136"/>
      <c r="K214" s="136"/>
      <c r="L214" s="136"/>
      <c r="M214" s="136"/>
      <c r="N214" s="136"/>
      <c r="O214" s="136"/>
      <c r="P214" s="126"/>
      <c r="Q214" s="126"/>
      <c r="R214" s="126"/>
      <c r="S214" s="126"/>
      <c r="T214" s="126"/>
      <c r="U214" s="126"/>
    </row>
    <row r="215" spans="1:21" s="1" customFormat="1" ht="23.25" hidden="1" customHeight="1" x14ac:dyDescent="0.25">
      <c r="A215" s="134" t="s">
        <v>61</v>
      </c>
      <c r="B215" s="135"/>
      <c r="C215" s="103" t="s">
        <v>963</v>
      </c>
      <c r="D215" s="104"/>
      <c r="E215" s="104"/>
      <c r="F215" s="11" t="s">
        <v>1869</v>
      </c>
      <c r="G215" s="143">
        <v>8.2100000000000009</v>
      </c>
      <c r="H215" s="137"/>
      <c r="I215" s="8">
        <v>8.2100000000000009</v>
      </c>
      <c r="J215" s="137"/>
      <c r="K215" s="137"/>
      <c r="L215" s="137"/>
      <c r="M215" s="137"/>
      <c r="N215" s="137"/>
      <c r="O215" s="137"/>
      <c r="P215" s="100">
        <v>8.2100000000000009</v>
      </c>
      <c r="Q215" s="101"/>
      <c r="R215" s="101"/>
      <c r="S215" s="101"/>
      <c r="T215" s="101"/>
      <c r="U215" s="101"/>
    </row>
    <row r="216" spans="1:21" s="1" customFormat="1" ht="23.25" hidden="1" customHeight="1" x14ac:dyDescent="0.25">
      <c r="A216" s="134" t="s">
        <v>62</v>
      </c>
      <c r="B216" s="135"/>
      <c r="C216" s="103" t="s">
        <v>964</v>
      </c>
      <c r="D216" s="104"/>
      <c r="E216" s="104"/>
      <c r="F216" s="11" t="s">
        <v>1869</v>
      </c>
      <c r="G216" s="143">
        <v>9.06</v>
      </c>
      <c r="H216" s="137"/>
      <c r="I216" s="8">
        <v>9.06</v>
      </c>
      <c r="J216" s="137"/>
      <c r="K216" s="137"/>
      <c r="L216" s="137"/>
      <c r="M216" s="137"/>
      <c r="N216" s="137"/>
      <c r="O216" s="137"/>
      <c r="P216" s="100">
        <v>9.06</v>
      </c>
      <c r="Q216" s="101"/>
      <c r="R216" s="101"/>
      <c r="S216" s="101"/>
      <c r="T216" s="101"/>
      <c r="U216" s="101"/>
    </row>
    <row r="217" spans="1:21" s="1" customFormat="1" ht="36" hidden="1" customHeight="1" x14ac:dyDescent="0.25">
      <c r="A217" s="165">
        <v>3</v>
      </c>
      <c r="B217" s="166"/>
      <c r="C217" s="129" t="s">
        <v>1868</v>
      </c>
      <c r="D217" s="130"/>
      <c r="E217" s="130"/>
      <c r="F217" s="4"/>
      <c r="G217" s="136"/>
      <c r="H217" s="136"/>
      <c r="I217" s="5"/>
      <c r="J217" s="136"/>
      <c r="K217" s="136"/>
      <c r="L217" s="136"/>
      <c r="M217" s="136"/>
      <c r="N217" s="136"/>
      <c r="O217" s="136"/>
      <c r="P217" s="126"/>
      <c r="Q217" s="126"/>
      <c r="R217" s="126"/>
      <c r="S217" s="126"/>
      <c r="T217" s="126"/>
      <c r="U217" s="126"/>
    </row>
    <row r="218" spans="1:21" s="1" customFormat="1" ht="21" hidden="1" customHeight="1" x14ac:dyDescent="0.25">
      <c r="A218" s="134" t="s">
        <v>5</v>
      </c>
      <c r="B218" s="135"/>
      <c r="C218" s="103" t="s">
        <v>963</v>
      </c>
      <c r="D218" s="104"/>
      <c r="E218" s="104"/>
      <c r="F218" s="11" t="s">
        <v>1869</v>
      </c>
      <c r="G218" s="143">
        <v>8.36</v>
      </c>
      <c r="H218" s="137"/>
      <c r="I218" s="8">
        <v>8.36</v>
      </c>
      <c r="J218" s="137"/>
      <c r="K218" s="137"/>
      <c r="L218" s="137"/>
      <c r="M218" s="137"/>
      <c r="N218" s="137"/>
      <c r="O218" s="137"/>
      <c r="P218" s="100">
        <v>8.36</v>
      </c>
      <c r="Q218" s="101"/>
      <c r="R218" s="101"/>
      <c r="S218" s="101"/>
      <c r="T218" s="101"/>
      <c r="U218" s="101"/>
    </row>
    <row r="219" spans="1:21" s="1" customFormat="1" ht="21" hidden="1" customHeight="1" x14ac:dyDescent="0.25">
      <c r="A219" s="134" t="s">
        <v>8</v>
      </c>
      <c r="B219" s="135"/>
      <c r="C219" s="103" t="s">
        <v>964</v>
      </c>
      <c r="D219" s="104"/>
      <c r="E219" s="104"/>
      <c r="F219" s="11" t="s">
        <v>1869</v>
      </c>
      <c r="G219" s="143">
        <v>9.57</v>
      </c>
      <c r="H219" s="137"/>
      <c r="I219" s="8">
        <v>9.57</v>
      </c>
      <c r="J219" s="137"/>
      <c r="K219" s="137"/>
      <c r="L219" s="137"/>
      <c r="M219" s="137"/>
      <c r="N219" s="137"/>
      <c r="O219" s="137"/>
      <c r="P219" s="100">
        <v>9.57</v>
      </c>
      <c r="Q219" s="101"/>
      <c r="R219" s="101"/>
      <c r="S219" s="101"/>
      <c r="T219" s="101"/>
      <c r="U219" s="101"/>
    </row>
    <row r="220" spans="1:21" s="1" customFormat="1" ht="16.5" hidden="1" customHeight="1" x14ac:dyDescent="0.25">
      <c r="A220" s="186" t="s">
        <v>134</v>
      </c>
      <c r="B220" s="187"/>
      <c r="C220" s="187"/>
      <c r="D220" s="187"/>
      <c r="E220" s="187"/>
      <c r="F220" s="187"/>
      <c r="G220" s="187"/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s="1" customFormat="1" ht="36.75" hidden="1" customHeight="1" x14ac:dyDescent="0.25">
      <c r="A221" s="165">
        <v>1</v>
      </c>
      <c r="B221" s="166"/>
      <c r="C221" s="129" t="s">
        <v>1870</v>
      </c>
      <c r="D221" s="130"/>
      <c r="E221" s="130"/>
      <c r="F221" s="4"/>
      <c r="G221" s="136"/>
      <c r="H221" s="136"/>
      <c r="I221" s="5"/>
      <c r="J221" s="136"/>
      <c r="K221" s="136"/>
      <c r="L221" s="136"/>
      <c r="M221" s="136"/>
      <c r="N221" s="136"/>
      <c r="O221" s="136"/>
      <c r="P221" s="126"/>
      <c r="Q221" s="126"/>
      <c r="R221" s="126"/>
      <c r="S221" s="126"/>
      <c r="T221" s="126"/>
      <c r="U221" s="126"/>
    </row>
    <row r="222" spans="1:21" s="1" customFormat="1" ht="21" hidden="1" customHeight="1" x14ac:dyDescent="0.25">
      <c r="A222" s="134" t="s">
        <v>53</v>
      </c>
      <c r="B222" s="135"/>
      <c r="C222" s="103" t="s">
        <v>965</v>
      </c>
      <c r="D222" s="104"/>
      <c r="E222" s="104"/>
      <c r="F222" s="11" t="s">
        <v>1833</v>
      </c>
      <c r="G222" s="143">
        <v>0.15</v>
      </c>
      <c r="H222" s="137"/>
      <c r="I222" s="8">
        <v>0.18</v>
      </c>
      <c r="J222" s="143">
        <v>0.02</v>
      </c>
      <c r="K222" s="137"/>
      <c r="L222" s="137"/>
      <c r="M222" s="137"/>
      <c r="N222" s="137"/>
      <c r="O222" s="137"/>
      <c r="P222" s="100">
        <v>0.2</v>
      </c>
      <c r="Q222" s="101"/>
      <c r="R222" s="101"/>
      <c r="S222" s="101"/>
      <c r="T222" s="101"/>
      <c r="U222" s="101"/>
    </row>
    <row r="223" spans="1:21" s="1" customFormat="1" ht="21" hidden="1" customHeight="1" x14ac:dyDescent="0.25">
      <c r="A223" s="134" t="s">
        <v>54</v>
      </c>
      <c r="B223" s="135"/>
      <c r="C223" s="103" t="s">
        <v>966</v>
      </c>
      <c r="D223" s="104"/>
      <c r="E223" s="104"/>
      <c r="F223" s="11" t="s">
        <v>1833</v>
      </c>
      <c r="G223" s="143">
        <v>0.23</v>
      </c>
      <c r="H223" s="137"/>
      <c r="I223" s="8">
        <v>0.27</v>
      </c>
      <c r="J223" s="143">
        <v>0.02</v>
      </c>
      <c r="K223" s="137"/>
      <c r="L223" s="137"/>
      <c r="M223" s="137"/>
      <c r="N223" s="137"/>
      <c r="O223" s="137"/>
      <c r="P223" s="100">
        <v>0.28999999999999998</v>
      </c>
      <c r="Q223" s="101"/>
      <c r="R223" s="101"/>
      <c r="S223" s="101"/>
      <c r="T223" s="101"/>
      <c r="U223" s="101"/>
    </row>
    <row r="224" spans="1:21" s="1" customFormat="1" ht="16.5" customHeight="1" x14ac:dyDescent="0.25">
      <c r="A224" s="186" t="s">
        <v>135</v>
      </c>
      <c r="B224" s="187"/>
      <c r="C224" s="187"/>
      <c r="D224" s="187"/>
      <c r="E224" s="187"/>
      <c r="F224" s="187"/>
      <c r="G224" s="187"/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s="1" customFormat="1" ht="26.25" hidden="1" customHeight="1" x14ac:dyDescent="0.25">
      <c r="A225" s="165">
        <v>1</v>
      </c>
      <c r="B225" s="166"/>
      <c r="C225" s="129" t="s">
        <v>967</v>
      </c>
      <c r="D225" s="130"/>
      <c r="E225" s="130"/>
      <c r="F225" s="4"/>
      <c r="G225" s="136"/>
      <c r="H225" s="136"/>
      <c r="I225" s="5"/>
      <c r="J225" s="136"/>
      <c r="K225" s="136"/>
      <c r="L225" s="136"/>
      <c r="M225" s="136"/>
      <c r="N225" s="136"/>
      <c r="O225" s="136"/>
      <c r="P225" s="126"/>
      <c r="Q225" s="126"/>
      <c r="R225" s="126"/>
      <c r="S225" s="126"/>
      <c r="T225" s="126"/>
      <c r="U225" s="126"/>
    </row>
    <row r="226" spans="1:21" s="1" customFormat="1" ht="16.5" hidden="1" customHeight="1" x14ac:dyDescent="0.25">
      <c r="A226" s="124" t="s">
        <v>53</v>
      </c>
      <c r="B226" s="125"/>
      <c r="C226" s="105" t="s">
        <v>968</v>
      </c>
      <c r="D226" s="106"/>
      <c r="E226" s="106"/>
      <c r="F226" s="9"/>
      <c r="G226" s="137"/>
      <c r="H226" s="137"/>
      <c r="I226" s="10"/>
      <c r="J226" s="137"/>
      <c r="K226" s="137"/>
      <c r="L226" s="137"/>
      <c r="M226" s="137"/>
      <c r="N226" s="137"/>
      <c r="O226" s="137"/>
      <c r="P226" s="101"/>
      <c r="Q226" s="101"/>
      <c r="R226" s="101"/>
      <c r="S226" s="101"/>
      <c r="T226" s="101"/>
      <c r="U226" s="101"/>
    </row>
    <row r="227" spans="1:21" s="1" customFormat="1" ht="15" hidden="1" customHeight="1" x14ac:dyDescent="0.25">
      <c r="A227" s="124" t="s">
        <v>136</v>
      </c>
      <c r="B227" s="125"/>
      <c r="C227" s="105" t="s">
        <v>969</v>
      </c>
      <c r="D227" s="106"/>
      <c r="E227" s="106"/>
      <c r="F227" s="9"/>
      <c r="G227" s="137"/>
      <c r="H227" s="137"/>
      <c r="I227" s="10"/>
      <c r="J227" s="137"/>
      <c r="K227" s="137"/>
      <c r="L227" s="137"/>
      <c r="M227" s="137"/>
      <c r="N227" s="137"/>
      <c r="O227" s="137"/>
      <c r="P227" s="101"/>
      <c r="Q227" s="101"/>
      <c r="R227" s="101"/>
      <c r="S227" s="101"/>
      <c r="T227" s="101"/>
      <c r="U227" s="101"/>
    </row>
    <row r="228" spans="1:21" s="1" customFormat="1" ht="51" hidden="1" customHeight="1" x14ac:dyDescent="0.25">
      <c r="A228" s="134" t="s">
        <v>137</v>
      </c>
      <c r="B228" s="135"/>
      <c r="C228" s="103" t="s">
        <v>970</v>
      </c>
      <c r="D228" s="104"/>
      <c r="E228" s="104"/>
      <c r="F228" s="11" t="s">
        <v>1813</v>
      </c>
      <c r="G228" s="143">
        <v>0.16</v>
      </c>
      <c r="H228" s="137"/>
      <c r="I228" s="8">
        <v>0.16</v>
      </c>
      <c r="J228" s="143">
        <v>0.14000000000000001</v>
      </c>
      <c r="K228" s="137"/>
      <c r="L228" s="137"/>
      <c r="M228" s="137"/>
      <c r="N228" s="137"/>
      <c r="O228" s="137"/>
      <c r="P228" s="100">
        <v>0.3</v>
      </c>
      <c r="Q228" s="101"/>
      <c r="R228" s="101"/>
      <c r="S228" s="101"/>
      <c r="T228" s="101"/>
      <c r="U228" s="101"/>
    </row>
    <row r="229" spans="1:21" s="1" customFormat="1" ht="27" hidden="1" customHeight="1" x14ac:dyDescent="0.25">
      <c r="A229" s="134" t="s">
        <v>138</v>
      </c>
      <c r="B229" s="135"/>
      <c r="C229" s="103" t="s">
        <v>971</v>
      </c>
      <c r="D229" s="104"/>
      <c r="E229" s="104"/>
      <c r="F229" s="11" t="s">
        <v>1813</v>
      </c>
      <c r="G229" s="143">
        <v>0.21</v>
      </c>
      <c r="H229" s="137"/>
      <c r="I229" s="8">
        <v>0.21</v>
      </c>
      <c r="J229" s="143">
        <v>7.0000000000000007E-2</v>
      </c>
      <c r="K229" s="137"/>
      <c r="L229" s="137"/>
      <c r="M229" s="137"/>
      <c r="N229" s="137"/>
      <c r="O229" s="137"/>
      <c r="P229" s="100">
        <v>0.28000000000000003</v>
      </c>
      <c r="Q229" s="101"/>
      <c r="R229" s="101"/>
      <c r="S229" s="101"/>
      <c r="T229" s="101"/>
      <c r="U229" s="101"/>
    </row>
    <row r="230" spans="1:21" s="1" customFormat="1" ht="30" hidden="1" customHeight="1" x14ac:dyDescent="0.25">
      <c r="A230" s="134" t="s">
        <v>139</v>
      </c>
      <c r="B230" s="135"/>
      <c r="C230" s="103" t="s">
        <v>972</v>
      </c>
      <c r="D230" s="104"/>
      <c r="E230" s="104"/>
      <c r="F230" s="11" t="s">
        <v>1813</v>
      </c>
      <c r="G230" s="143">
        <v>0.16</v>
      </c>
      <c r="H230" s="137"/>
      <c r="I230" s="8">
        <v>0.16</v>
      </c>
      <c r="J230" s="143">
        <v>0.02</v>
      </c>
      <c r="K230" s="137"/>
      <c r="L230" s="137"/>
      <c r="M230" s="137"/>
      <c r="N230" s="137"/>
      <c r="O230" s="137"/>
      <c r="P230" s="100">
        <v>0.18</v>
      </c>
      <c r="Q230" s="101"/>
      <c r="R230" s="101"/>
      <c r="S230" s="101"/>
      <c r="T230" s="101"/>
      <c r="U230" s="101"/>
    </row>
    <row r="231" spans="1:21" s="1" customFormat="1" ht="26.25" hidden="1" customHeight="1" x14ac:dyDescent="0.25">
      <c r="A231" s="134" t="s">
        <v>140</v>
      </c>
      <c r="B231" s="135"/>
      <c r="C231" s="103" t="s">
        <v>973</v>
      </c>
      <c r="D231" s="104"/>
      <c r="E231" s="104"/>
      <c r="F231" s="11" t="s">
        <v>1813</v>
      </c>
      <c r="G231" s="143">
        <v>0.73</v>
      </c>
      <c r="H231" s="137"/>
      <c r="I231" s="8">
        <v>0.73</v>
      </c>
      <c r="J231" s="143">
        <v>0.31</v>
      </c>
      <c r="K231" s="137"/>
      <c r="L231" s="137"/>
      <c r="M231" s="137"/>
      <c r="N231" s="137"/>
      <c r="O231" s="137"/>
      <c r="P231" s="100">
        <v>1.04</v>
      </c>
      <c r="Q231" s="101"/>
      <c r="R231" s="101"/>
      <c r="S231" s="101"/>
      <c r="T231" s="101"/>
      <c r="U231" s="101"/>
    </row>
    <row r="232" spans="1:21" s="1" customFormat="1" ht="39.75" hidden="1" customHeight="1" x14ac:dyDescent="0.25">
      <c r="A232" s="134" t="s">
        <v>141</v>
      </c>
      <c r="B232" s="135"/>
      <c r="C232" s="103" t="s">
        <v>974</v>
      </c>
      <c r="D232" s="104"/>
      <c r="E232" s="104"/>
      <c r="F232" s="11" t="s">
        <v>1813</v>
      </c>
      <c r="G232" s="143">
        <v>0.42</v>
      </c>
      <c r="H232" s="137"/>
      <c r="I232" s="8">
        <v>0.42</v>
      </c>
      <c r="J232" s="143">
        <v>0.34</v>
      </c>
      <c r="K232" s="137"/>
      <c r="L232" s="137"/>
      <c r="M232" s="137"/>
      <c r="N232" s="137"/>
      <c r="O232" s="137"/>
      <c r="P232" s="100">
        <v>0.76</v>
      </c>
      <c r="Q232" s="101"/>
      <c r="R232" s="101"/>
      <c r="S232" s="101"/>
      <c r="T232" s="101"/>
      <c r="U232" s="101"/>
    </row>
    <row r="233" spans="1:21" s="1" customFormat="1" ht="38.25" hidden="1" customHeight="1" x14ac:dyDescent="0.25">
      <c r="A233" s="134" t="s">
        <v>142</v>
      </c>
      <c r="B233" s="135"/>
      <c r="C233" s="103" t="s">
        <v>975</v>
      </c>
      <c r="D233" s="104"/>
      <c r="E233" s="104"/>
      <c r="F233" s="11" t="s">
        <v>1816</v>
      </c>
      <c r="G233" s="143">
        <v>0.04</v>
      </c>
      <c r="H233" s="137"/>
      <c r="I233" s="8">
        <v>0.04</v>
      </c>
      <c r="J233" s="143">
        <v>0.15</v>
      </c>
      <c r="K233" s="137"/>
      <c r="L233" s="137"/>
      <c r="M233" s="137"/>
      <c r="N233" s="137"/>
      <c r="O233" s="137"/>
      <c r="P233" s="100">
        <v>0.19</v>
      </c>
      <c r="Q233" s="101"/>
      <c r="R233" s="101"/>
      <c r="S233" s="101"/>
      <c r="T233" s="101"/>
      <c r="U233" s="101"/>
    </row>
    <row r="234" spans="1:21" s="1" customFormat="1" ht="22.5" hidden="1" customHeight="1" x14ac:dyDescent="0.25">
      <c r="A234" s="134" t="s">
        <v>143</v>
      </c>
      <c r="B234" s="135"/>
      <c r="C234" s="103" t="s">
        <v>826</v>
      </c>
      <c r="D234" s="104"/>
      <c r="E234" s="104"/>
      <c r="F234" s="11" t="s">
        <v>1814</v>
      </c>
      <c r="G234" s="143">
        <v>0.21</v>
      </c>
      <c r="H234" s="137"/>
      <c r="I234" s="8">
        <v>0.21</v>
      </c>
      <c r="J234" s="143">
        <v>0.01</v>
      </c>
      <c r="K234" s="137"/>
      <c r="L234" s="137"/>
      <c r="M234" s="137"/>
      <c r="N234" s="137"/>
      <c r="O234" s="137"/>
      <c r="P234" s="100">
        <v>0.22</v>
      </c>
      <c r="Q234" s="101"/>
      <c r="R234" s="101"/>
      <c r="S234" s="101"/>
      <c r="T234" s="101"/>
      <c r="U234" s="101"/>
    </row>
    <row r="235" spans="1:21" s="15" customFormat="1" ht="22.5" hidden="1" customHeight="1" x14ac:dyDescent="0.2">
      <c r="A235" s="124"/>
      <c r="B235" s="125"/>
      <c r="C235" s="145" t="s">
        <v>1856</v>
      </c>
      <c r="D235" s="146"/>
      <c r="E235" s="146"/>
      <c r="F235" s="12"/>
      <c r="G235" s="144">
        <f>G228+G229+G230+G231+G232+G233+G234</f>
        <v>1.93</v>
      </c>
      <c r="H235" s="123"/>
      <c r="I235" s="13">
        <f>I228+I229+I230+I231+I232+I233+I234</f>
        <v>1.93</v>
      </c>
      <c r="J235" s="144">
        <f>J228+J229+J230+J231+J232+J233+J234</f>
        <v>1.04</v>
      </c>
      <c r="K235" s="123"/>
      <c r="L235" s="123"/>
      <c r="M235" s="123"/>
      <c r="N235" s="123"/>
      <c r="O235" s="123"/>
      <c r="P235" s="100">
        <f>P228+P229+P230+P231+P232+P233+P234</f>
        <v>2.97</v>
      </c>
      <c r="Q235" s="101"/>
      <c r="R235" s="101"/>
      <c r="S235" s="101"/>
      <c r="T235" s="101"/>
      <c r="U235" s="101"/>
    </row>
    <row r="236" spans="1:21" s="1" customFormat="1" ht="39.75" hidden="1" customHeight="1" x14ac:dyDescent="0.25">
      <c r="A236" s="124" t="s">
        <v>144</v>
      </c>
      <c r="B236" s="125"/>
      <c r="C236" s="105" t="s">
        <v>976</v>
      </c>
      <c r="D236" s="106"/>
      <c r="E236" s="106"/>
      <c r="F236" s="9"/>
      <c r="G236" s="137"/>
      <c r="H236" s="137"/>
      <c r="I236" s="10"/>
      <c r="J236" s="137"/>
      <c r="K236" s="137"/>
      <c r="L236" s="137"/>
      <c r="M236" s="137"/>
      <c r="N236" s="137"/>
      <c r="O236" s="137"/>
      <c r="P236" s="101"/>
      <c r="Q236" s="101"/>
      <c r="R236" s="101"/>
      <c r="S236" s="101"/>
      <c r="T236" s="101"/>
      <c r="U236" s="101"/>
    </row>
    <row r="237" spans="1:21" s="1" customFormat="1" ht="40.5" hidden="1" customHeight="1" x14ac:dyDescent="0.25">
      <c r="A237" s="134" t="s">
        <v>145</v>
      </c>
      <c r="B237" s="135"/>
      <c r="C237" s="103" t="s">
        <v>977</v>
      </c>
      <c r="D237" s="104"/>
      <c r="E237" s="104"/>
      <c r="F237" s="11" t="s">
        <v>1813</v>
      </c>
      <c r="G237" s="143">
        <v>0.21</v>
      </c>
      <c r="H237" s="137"/>
      <c r="I237" s="8">
        <v>0.21</v>
      </c>
      <c r="J237" s="143">
        <v>7.0000000000000007E-2</v>
      </c>
      <c r="K237" s="137"/>
      <c r="L237" s="137"/>
      <c r="M237" s="137"/>
      <c r="N237" s="137"/>
      <c r="O237" s="137"/>
      <c r="P237" s="100">
        <v>0.28000000000000003</v>
      </c>
      <c r="Q237" s="101"/>
      <c r="R237" s="101"/>
      <c r="S237" s="101"/>
      <c r="T237" s="101"/>
      <c r="U237" s="101"/>
    </row>
    <row r="238" spans="1:21" s="1" customFormat="1" ht="23.25" hidden="1" customHeight="1" x14ac:dyDescent="0.25">
      <c r="A238" s="134" t="s">
        <v>146</v>
      </c>
      <c r="B238" s="135"/>
      <c r="C238" s="103" t="s">
        <v>826</v>
      </c>
      <c r="D238" s="104"/>
      <c r="E238" s="104"/>
      <c r="F238" s="11" t="s">
        <v>1814</v>
      </c>
      <c r="G238" s="143">
        <v>0.21</v>
      </c>
      <c r="H238" s="137"/>
      <c r="I238" s="8">
        <v>0.21</v>
      </c>
      <c r="J238" s="143">
        <v>0.15</v>
      </c>
      <c r="K238" s="137"/>
      <c r="L238" s="137"/>
      <c r="M238" s="137"/>
      <c r="N238" s="137"/>
      <c r="O238" s="137"/>
      <c r="P238" s="100">
        <v>0.36</v>
      </c>
      <c r="Q238" s="101"/>
      <c r="R238" s="101"/>
      <c r="S238" s="101"/>
      <c r="T238" s="101"/>
      <c r="U238" s="101"/>
    </row>
    <row r="239" spans="1:21" s="15" customFormat="1" ht="21" hidden="1" customHeight="1" x14ac:dyDescent="0.2">
      <c r="A239" s="124"/>
      <c r="B239" s="125"/>
      <c r="C239" s="105" t="s">
        <v>1856</v>
      </c>
      <c r="D239" s="106"/>
      <c r="E239" s="106"/>
      <c r="F239" s="18"/>
      <c r="G239" s="144">
        <f>G237+G238</f>
        <v>0.42</v>
      </c>
      <c r="H239" s="123"/>
      <c r="I239" s="13">
        <f>I237+I238</f>
        <v>0.42</v>
      </c>
      <c r="J239" s="144">
        <f>J237+J238</f>
        <v>0.22</v>
      </c>
      <c r="K239" s="123"/>
      <c r="L239" s="123"/>
      <c r="M239" s="123"/>
      <c r="N239" s="123"/>
      <c r="O239" s="123"/>
      <c r="P239" s="100">
        <f>P237+P238</f>
        <v>0.64</v>
      </c>
      <c r="Q239" s="101"/>
      <c r="R239" s="101"/>
      <c r="S239" s="101"/>
      <c r="T239" s="101"/>
      <c r="U239" s="101"/>
    </row>
    <row r="240" spans="1:21" s="1" customFormat="1" ht="18" hidden="1" customHeight="1" x14ac:dyDescent="0.25">
      <c r="A240" s="124" t="s">
        <v>147</v>
      </c>
      <c r="B240" s="125"/>
      <c r="C240" s="105" t="s">
        <v>978</v>
      </c>
      <c r="D240" s="106"/>
      <c r="E240" s="106"/>
      <c r="F240" s="9"/>
      <c r="G240" s="137"/>
      <c r="H240" s="137"/>
      <c r="I240" s="10"/>
      <c r="J240" s="137"/>
      <c r="K240" s="137"/>
      <c r="L240" s="137"/>
      <c r="M240" s="137"/>
      <c r="N240" s="137"/>
      <c r="O240" s="137"/>
      <c r="P240" s="101"/>
      <c r="Q240" s="101"/>
      <c r="R240" s="101"/>
      <c r="S240" s="101"/>
      <c r="T240" s="101"/>
      <c r="U240" s="101"/>
    </row>
    <row r="241" spans="1:21" s="1" customFormat="1" ht="26.25" hidden="1" customHeight="1" x14ac:dyDescent="0.25">
      <c r="A241" s="134" t="s">
        <v>148</v>
      </c>
      <c r="B241" s="135"/>
      <c r="C241" s="103" t="s">
        <v>979</v>
      </c>
      <c r="D241" s="104"/>
      <c r="E241" s="104"/>
      <c r="F241" s="11" t="s">
        <v>1813</v>
      </c>
      <c r="G241" s="143">
        <v>0.21</v>
      </c>
      <c r="H241" s="137"/>
      <c r="I241" s="8">
        <v>0.21</v>
      </c>
      <c r="J241" s="143">
        <v>0.06</v>
      </c>
      <c r="K241" s="137"/>
      <c r="L241" s="137"/>
      <c r="M241" s="137"/>
      <c r="N241" s="137"/>
      <c r="O241" s="137"/>
      <c r="P241" s="100">
        <v>0.27</v>
      </c>
      <c r="Q241" s="101"/>
      <c r="R241" s="101"/>
      <c r="S241" s="101"/>
      <c r="T241" s="101"/>
      <c r="U241" s="101"/>
    </row>
    <row r="242" spans="1:21" s="1" customFormat="1" ht="21.75" hidden="1" customHeight="1" x14ac:dyDescent="0.25">
      <c r="A242" s="134" t="s">
        <v>149</v>
      </c>
      <c r="B242" s="135"/>
      <c r="C242" s="103" t="s">
        <v>826</v>
      </c>
      <c r="D242" s="104"/>
      <c r="E242" s="104"/>
      <c r="F242" s="11" t="s">
        <v>1814</v>
      </c>
      <c r="G242" s="143">
        <v>0.21</v>
      </c>
      <c r="H242" s="137"/>
      <c r="I242" s="8">
        <v>0.21</v>
      </c>
      <c r="J242" s="143">
        <v>0.01</v>
      </c>
      <c r="K242" s="137"/>
      <c r="L242" s="137"/>
      <c r="M242" s="137"/>
      <c r="N242" s="137"/>
      <c r="O242" s="137"/>
      <c r="P242" s="100">
        <v>0.22</v>
      </c>
      <c r="Q242" s="101"/>
      <c r="R242" s="101"/>
      <c r="S242" s="101"/>
      <c r="T242" s="101"/>
      <c r="U242" s="101"/>
    </row>
    <row r="243" spans="1:21" s="15" customFormat="1" ht="17.25" hidden="1" customHeight="1" x14ac:dyDescent="0.2">
      <c r="A243" s="124"/>
      <c r="B243" s="125"/>
      <c r="C243" s="105" t="s">
        <v>1856</v>
      </c>
      <c r="D243" s="106"/>
      <c r="E243" s="106"/>
      <c r="F243" s="18"/>
      <c r="G243" s="144">
        <f>G241+G242</f>
        <v>0.42</v>
      </c>
      <c r="H243" s="123"/>
      <c r="I243" s="13">
        <f>I241+I242</f>
        <v>0.42</v>
      </c>
      <c r="J243" s="144">
        <f>J241+J242</f>
        <v>6.9999999999999993E-2</v>
      </c>
      <c r="K243" s="123"/>
      <c r="L243" s="123"/>
      <c r="M243" s="123"/>
      <c r="N243" s="123"/>
      <c r="O243" s="123"/>
      <c r="P243" s="100">
        <f>P241+P242</f>
        <v>0.49</v>
      </c>
      <c r="Q243" s="101"/>
      <c r="R243" s="101"/>
      <c r="S243" s="101"/>
      <c r="T243" s="101"/>
      <c r="U243" s="101"/>
    </row>
    <row r="244" spans="1:21" s="1" customFormat="1" ht="21" hidden="1" customHeight="1" x14ac:dyDescent="0.25">
      <c r="A244" s="124" t="s">
        <v>150</v>
      </c>
      <c r="B244" s="125"/>
      <c r="C244" s="105" t="s">
        <v>980</v>
      </c>
      <c r="D244" s="106"/>
      <c r="E244" s="106"/>
      <c r="F244" s="9"/>
      <c r="G244" s="137"/>
      <c r="H244" s="137"/>
      <c r="I244" s="10"/>
      <c r="J244" s="137"/>
      <c r="K244" s="137"/>
      <c r="L244" s="137"/>
      <c r="M244" s="137"/>
      <c r="N244" s="137"/>
      <c r="O244" s="137"/>
      <c r="P244" s="101"/>
      <c r="Q244" s="101"/>
      <c r="R244" s="101"/>
      <c r="S244" s="101"/>
      <c r="T244" s="101"/>
      <c r="U244" s="101"/>
    </row>
    <row r="245" spans="1:21" s="1" customFormat="1" ht="40.5" hidden="1" customHeight="1" x14ac:dyDescent="0.25">
      <c r="A245" s="134" t="s">
        <v>151</v>
      </c>
      <c r="B245" s="135"/>
      <c r="C245" s="103" t="s">
        <v>981</v>
      </c>
      <c r="D245" s="104"/>
      <c r="E245" s="104"/>
      <c r="F245" s="11" t="s">
        <v>1813</v>
      </c>
      <c r="G245" s="143">
        <v>0.91</v>
      </c>
      <c r="H245" s="137"/>
      <c r="I245" s="8">
        <v>0.91</v>
      </c>
      <c r="J245" s="143">
        <v>0.44</v>
      </c>
      <c r="K245" s="137"/>
      <c r="L245" s="137"/>
      <c r="M245" s="137"/>
      <c r="N245" s="137"/>
      <c r="O245" s="137"/>
      <c r="P245" s="100">
        <v>1.35</v>
      </c>
      <c r="Q245" s="101"/>
      <c r="R245" s="101"/>
      <c r="S245" s="101"/>
      <c r="T245" s="101"/>
      <c r="U245" s="101"/>
    </row>
    <row r="246" spans="1:21" s="1" customFormat="1" ht="23.25" hidden="1" customHeight="1" x14ac:dyDescent="0.25">
      <c r="A246" s="134" t="s">
        <v>152</v>
      </c>
      <c r="B246" s="135"/>
      <c r="C246" s="103" t="s">
        <v>826</v>
      </c>
      <c r="D246" s="104"/>
      <c r="E246" s="104"/>
      <c r="F246" s="11" t="s">
        <v>1814</v>
      </c>
      <c r="G246" s="143">
        <v>0.21</v>
      </c>
      <c r="H246" s="137"/>
      <c r="I246" s="8">
        <v>0.21</v>
      </c>
      <c r="J246" s="143">
        <v>0.01</v>
      </c>
      <c r="K246" s="137"/>
      <c r="L246" s="137"/>
      <c r="M246" s="137"/>
      <c r="N246" s="137"/>
      <c r="O246" s="137"/>
      <c r="P246" s="100">
        <v>0.22</v>
      </c>
      <c r="Q246" s="101"/>
      <c r="R246" s="101"/>
      <c r="S246" s="101"/>
      <c r="T246" s="101"/>
      <c r="U246" s="101"/>
    </row>
    <row r="247" spans="1:21" s="15" customFormat="1" ht="21" hidden="1" customHeight="1" x14ac:dyDescent="0.2">
      <c r="A247" s="124"/>
      <c r="B247" s="125"/>
      <c r="C247" s="105" t="s">
        <v>1856</v>
      </c>
      <c r="D247" s="106"/>
      <c r="E247" s="106"/>
      <c r="F247" s="18"/>
      <c r="G247" s="144">
        <f>G245+G246</f>
        <v>1.1200000000000001</v>
      </c>
      <c r="H247" s="123"/>
      <c r="I247" s="13">
        <f>I245+I246</f>
        <v>1.1200000000000001</v>
      </c>
      <c r="J247" s="144">
        <f>J245+J246</f>
        <v>0.45</v>
      </c>
      <c r="K247" s="123"/>
      <c r="L247" s="123"/>
      <c r="M247" s="123"/>
      <c r="N247" s="123"/>
      <c r="O247" s="123"/>
      <c r="P247" s="100">
        <f>P245+P246</f>
        <v>1.57</v>
      </c>
      <c r="Q247" s="101"/>
      <c r="R247" s="101"/>
      <c r="S247" s="101"/>
      <c r="T247" s="101"/>
      <c r="U247" s="101"/>
    </row>
    <row r="248" spans="1:21" s="1" customFormat="1" ht="16.5" hidden="1" customHeight="1" x14ac:dyDescent="0.25">
      <c r="A248" s="124" t="s">
        <v>54</v>
      </c>
      <c r="B248" s="125"/>
      <c r="C248" s="105" t="s">
        <v>982</v>
      </c>
      <c r="D248" s="106"/>
      <c r="E248" s="106"/>
      <c r="F248" s="9"/>
      <c r="G248" s="137"/>
      <c r="H248" s="137"/>
      <c r="I248" s="10"/>
      <c r="J248" s="137"/>
      <c r="K248" s="137"/>
      <c r="L248" s="137"/>
      <c r="M248" s="137"/>
      <c r="N248" s="137"/>
      <c r="O248" s="137"/>
      <c r="P248" s="101"/>
      <c r="Q248" s="101"/>
      <c r="R248" s="101"/>
      <c r="S248" s="101"/>
      <c r="T248" s="101"/>
      <c r="U248" s="101"/>
    </row>
    <row r="249" spans="1:21" s="1" customFormat="1" ht="18" hidden="1" customHeight="1" x14ac:dyDescent="0.25">
      <c r="A249" s="124" t="s">
        <v>153</v>
      </c>
      <c r="B249" s="125"/>
      <c r="C249" s="105" t="s">
        <v>982</v>
      </c>
      <c r="D249" s="106"/>
      <c r="E249" s="106"/>
      <c r="F249" s="9"/>
      <c r="G249" s="137"/>
      <c r="H249" s="137"/>
      <c r="I249" s="10"/>
      <c r="J249" s="137"/>
      <c r="K249" s="137"/>
      <c r="L249" s="137"/>
      <c r="M249" s="137"/>
      <c r="N249" s="137"/>
      <c r="O249" s="137"/>
      <c r="P249" s="101"/>
      <c r="Q249" s="101"/>
      <c r="R249" s="101"/>
      <c r="S249" s="101"/>
      <c r="T249" s="101"/>
      <c r="U249" s="101"/>
    </row>
    <row r="250" spans="1:21" s="1" customFormat="1" ht="39.75" hidden="1" customHeight="1" x14ac:dyDescent="0.25">
      <c r="A250" s="134" t="s">
        <v>154</v>
      </c>
      <c r="B250" s="135"/>
      <c r="C250" s="103" t="s">
        <v>983</v>
      </c>
      <c r="D250" s="104"/>
      <c r="E250" s="104"/>
      <c r="F250" s="11" t="s">
        <v>1813</v>
      </c>
      <c r="G250" s="143">
        <v>0.16</v>
      </c>
      <c r="H250" s="137"/>
      <c r="I250" s="8">
        <v>0.16</v>
      </c>
      <c r="J250" s="143">
        <v>0.12</v>
      </c>
      <c r="K250" s="137"/>
      <c r="L250" s="137"/>
      <c r="M250" s="137"/>
      <c r="N250" s="137"/>
      <c r="O250" s="137"/>
      <c r="P250" s="100">
        <v>0.28000000000000003</v>
      </c>
      <c r="Q250" s="101"/>
      <c r="R250" s="101"/>
      <c r="S250" s="101"/>
      <c r="T250" s="101"/>
      <c r="U250" s="101"/>
    </row>
    <row r="251" spans="1:21" s="1" customFormat="1" ht="39" hidden="1" customHeight="1" x14ac:dyDescent="0.25">
      <c r="A251" s="134" t="s">
        <v>155</v>
      </c>
      <c r="B251" s="135"/>
      <c r="C251" s="103" t="s">
        <v>984</v>
      </c>
      <c r="D251" s="104"/>
      <c r="E251" s="104"/>
      <c r="F251" s="11" t="s">
        <v>1813</v>
      </c>
      <c r="G251" s="143">
        <v>0.94</v>
      </c>
      <c r="H251" s="137"/>
      <c r="I251" s="8">
        <v>0.94</v>
      </c>
      <c r="J251" s="143">
        <v>0.3</v>
      </c>
      <c r="K251" s="137"/>
      <c r="L251" s="137"/>
      <c r="M251" s="137"/>
      <c r="N251" s="137"/>
      <c r="O251" s="137"/>
      <c r="P251" s="100">
        <v>1.24</v>
      </c>
      <c r="Q251" s="101"/>
      <c r="R251" s="101"/>
      <c r="S251" s="101"/>
      <c r="T251" s="101"/>
      <c r="U251" s="101"/>
    </row>
    <row r="252" spans="1:21" s="1" customFormat="1" ht="22.5" hidden="1" customHeight="1" x14ac:dyDescent="0.25">
      <c r="A252" s="134" t="s">
        <v>156</v>
      </c>
      <c r="B252" s="135"/>
      <c r="C252" s="103" t="s">
        <v>826</v>
      </c>
      <c r="D252" s="104"/>
      <c r="E252" s="104"/>
      <c r="F252" s="11" t="s">
        <v>1814</v>
      </c>
      <c r="G252" s="143">
        <v>0.21</v>
      </c>
      <c r="H252" s="137"/>
      <c r="I252" s="8">
        <v>0.21</v>
      </c>
      <c r="J252" s="143">
        <v>0.01</v>
      </c>
      <c r="K252" s="137"/>
      <c r="L252" s="137"/>
      <c r="M252" s="137"/>
      <c r="N252" s="137"/>
      <c r="O252" s="137"/>
      <c r="P252" s="100">
        <v>0.22</v>
      </c>
      <c r="Q252" s="101"/>
      <c r="R252" s="101"/>
      <c r="S252" s="101"/>
      <c r="T252" s="101"/>
      <c r="U252" s="101"/>
    </row>
    <row r="253" spans="1:21" s="15" customFormat="1" ht="16.5" hidden="1" customHeight="1" x14ac:dyDescent="0.2">
      <c r="A253" s="124"/>
      <c r="B253" s="125"/>
      <c r="C253" s="105" t="s">
        <v>1856</v>
      </c>
      <c r="D253" s="106"/>
      <c r="E253" s="106"/>
      <c r="F253" s="18"/>
      <c r="G253" s="144">
        <f>G250+G251+G252</f>
        <v>1.3099999999999998</v>
      </c>
      <c r="H253" s="123"/>
      <c r="I253" s="13">
        <f>I250+I251+I252</f>
        <v>1.3099999999999998</v>
      </c>
      <c r="J253" s="144">
        <f>J250+J251+J252</f>
        <v>0.43</v>
      </c>
      <c r="K253" s="123"/>
      <c r="L253" s="123"/>
      <c r="M253" s="123"/>
      <c r="N253" s="123"/>
      <c r="O253" s="123"/>
      <c r="P253" s="100">
        <f>P250+P251+P252</f>
        <v>1.74</v>
      </c>
      <c r="Q253" s="101"/>
      <c r="R253" s="101"/>
      <c r="S253" s="101"/>
      <c r="T253" s="101"/>
      <c r="U253" s="101"/>
    </row>
    <row r="254" spans="1:21" s="1" customFormat="1" ht="18.75" hidden="1" customHeight="1" x14ac:dyDescent="0.25">
      <c r="A254" s="124" t="s">
        <v>55</v>
      </c>
      <c r="B254" s="125"/>
      <c r="C254" s="105" t="s">
        <v>985</v>
      </c>
      <c r="D254" s="106"/>
      <c r="E254" s="106"/>
      <c r="F254" s="9"/>
      <c r="G254" s="137"/>
      <c r="H254" s="137"/>
      <c r="I254" s="10"/>
      <c r="J254" s="137"/>
      <c r="K254" s="137"/>
      <c r="L254" s="137"/>
      <c r="M254" s="137"/>
      <c r="N254" s="137"/>
      <c r="O254" s="137"/>
      <c r="P254" s="101"/>
      <c r="Q254" s="101"/>
      <c r="R254" s="101"/>
      <c r="S254" s="101"/>
      <c r="T254" s="101"/>
      <c r="U254" s="101"/>
    </row>
    <row r="255" spans="1:21" s="1" customFormat="1" ht="27.75" hidden="1" customHeight="1" x14ac:dyDescent="0.25">
      <c r="A255" s="124" t="s">
        <v>157</v>
      </c>
      <c r="B255" s="125"/>
      <c r="C255" s="105" t="s">
        <v>986</v>
      </c>
      <c r="D255" s="106"/>
      <c r="E255" s="106"/>
      <c r="F255" s="9"/>
      <c r="G255" s="137"/>
      <c r="H255" s="137"/>
      <c r="I255" s="10"/>
      <c r="J255" s="137"/>
      <c r="K255" s="137"/>
      <c r="L255" s="137"/>
      <c r="M255" s="137"/>
      <c r="N255" s="137"/>
      <c r="O255" s="137"/>
      <c r="P255" s="101"/>
      <c r="Q255" s="101"/>
      <c r="R255" s="101"/>
      <c r="S255" s="101"/>
      <c r="T255" s="101"/>
      <c r="U255" s="101"/>
    </row>
    <row r="256" spans="1:21" s="1" customFormat="1" ht="19.5" hidden="1" customHeight="1" x14ac:dyDescent="0.25">
      <c r="A256" s="134" t="s">
        <v>158</v>
      </c>
      <c r="B256" s="135"/>
      <c r="C256" s="103" t="s">
        <v>987</v>
      </c>
      <c r="D256" s="104"/>
      <c r="E256" s="104"/>
      <c r="F256" s="11" t="s">
        <v>1813</v>
      </c>
      <c r="G256" s="143">
        <v>0.84</v>
      </c>
      <c r="H256" s="137"/>
      <c r="I256" s="8">
        <v>0.84</v>
      </c>
      <c r="J256" s="143">
        <v>0.68</v>
      </c>
      <c r="K256" s="137"/>
      <c r="L256" s="137"/>
      <c r="M256" s="137"/>
      <c r="N256" s="137"/>
      <c r="O256" s="137"/>
      <c r="P256" s="100">
        <v>1.52</v>
      </c>
      <c r="Q256" s="101"/>
      <c r="R256" s="101"/>
      <c r="S256" s="101"/>
      <c r="T256" s="101"/>
      <c r="U256" s="101"/>
    </row>
    <row r="257" spans="1:21" s="1" customFormat="1" ht="24" hidden="1" customHeight="1" x14ac:dyDescent="0.25">
      <c r="A257" s="134" t="s">
        <v>159</v>
      </c>
      <c r="B257" s="135"/>
      <c r="C257" s="103" t="s">
        <v>826</v>
      </c>
      <c r="D257" s="104"/>
      <c r="E257" s="104"/>
      <c r="F257" s="11" t="s">
        <v>1814</v>
      </c>
      <c r="G257" s="143">
        <v>0.21</v>
      </c>
      <c r="H257" s="137"/>
      <c r="I257" s="8">
        <v>0.21</v>
      </c>
      <c r="J257" s="143">
        <v>0.01</v>
      </c>
      <c r="K257" s="137"/>
      <c r="L257" s="137"/>
      <c r="M257" s="137"/>
      <c r="N257" s="137"/>
      <c r="O257" s="137"/>
      <c r="P257" s="100">
        <v>0.22</v>
      </c>
      <c r="Q257" s="101"/>
      <c r="R257" s="101"/>
      <c r="S257" s="101"/>
      <c r="T257" s="101"/>
      <c r="U257" s="101"/>
    </row>
    <row r="258" spans="1:21" s="15" customFormat="1" ht="18.75" hidden="1" customHeight="1" x14ac:dyDescent="0.2">
      <c r="A258" s="124"/>
      <c r="B258" s="125"/>
      <c r="C258" s="105" t="s">
        <v>1856</v>
      </c>
      <c r="D258" s="106"/>
      <c r="E258" s="106"/>
      <c r="F258" s="18"/>
      <c r="G258" s="144">
        <f>SUM(G256:H257)</f>
        <v>1.05</v>
      </c>
      <c r="H258" s="123"/>
      <c r="I258" s="13">
        <f>I256+I257</f>
        <v>1.05</v>
      </c>
      <c r="J258" s="144">
        <f>J256+J257</f>
        <v>0.69000000000000006</v>
      </c>
      <c r="K258" s="123"/>
      <c r="L258" s="123"/>
      <c r="M258" s="123"/>
      <c r="N258" s="123"/>
      <c r="O258" s="123"/>
      <c r="P258" s="100">
        <f>P256+P257</f>
        <v>1.74</v>
      </c>
      <c r="Q258" s="101"/>
      <c r="R258" s="101"/>
      <c r="S258" s="101"/>
      <c r="T258" s="101"/>
      <c r="U258" s="101"/>
    </row>
    <row r="259" spans="1:21" s="1" customFormat="1" ht="28.5" hidden="1" customHeight="1" x14ac:dyDescent="0.25">
      <c r="A259" s="124" t="s">
        <v>160</v>
      </c>
      <c r="B259" s="125"/>
      <c r="C259" s="105" t="s">
        <v>988</v>
      </c>
      <c r="D259" s="106"/>
      <c r="E259" s="106"/>
      <c r="F259" s="9"/>
      <c r="G259" s="137"/>
      <c r="H259" s="137"/>
      <c r="I259" s="10"/>
      <c r="J259" s="137"/>
      <c r="K259" s="137"/>
      <c r="L259" s="137"/>
      <c r="M259" s="137"/>
      <c r="N259" s="137"/>
      <c r="O259" s="137"/>
      <c r="P259" s="101"/>
      <c r="Q259" s="101"/>
      <c r="R259" s="101"/>
      <c r="S259" s="101"/>
      <c r="T259" s="101"/>
      <c r="U259" s="101"/>
    </row>
    <row r="260" spans="1:21" s="1" customFormat="1" ht="39" hidden="1" customHeight="1" x14ac:dyDescent="0.25">
      <c r="A260" s="134" t="s">
        <v>161</v>
      </c>
      <c r="B260" s="135"/>
      <c r="C260" s="103" t="s">
        <v>989</v>
      </c>
      <c r="D260" s="104"/>
      <c r="E260" s="104"/>
      <c r="F260" s="11" t="s">
        <v>1813</v>
      </c>
      <c r="G260" s="143">
        <v>1.1299999999999999</v>
      </c>
      <c r="H260" s="137"/>
      <c r="I260" s="8">
        <v>1.1299999999999999</v>
      </c>
      <c r="J260" s="143">
        <v>0.42</v>
      </c>
      <c r="K260" s="137"/>
      <c r="L260" s="137"/>
      <c r="M260" s="137"/>
      <c r="N260" s="137"/>
      <c r="O260" s="137"/>
      <c r="P260" s="100">
        <v>1.55</v>
      </c>
      <c r="Q260" s="101"/>
      <c r="R260" s="101"/>
      <c r="S260" s="101"/>
      <c r="T260" s="101"/>
      <c r="U260" s="101"/>
    </row>
    <row r="261" spans="1:21" s="1" customFormat="1" ht="25.5" hidden="1" customHeight="1" x14ac:dyDescent="0.25">
      <c r="A261" s="134" t="s">
        <v>162</v>
      </c>
      <c r="B261" s="135"/>
      <c r="C261" s="103" t="s">
        <v>1871</v>
      </c>
      <c r="D261" s="104"/>
      <c r="E261" s="104"/>
      <c r="F261" s="11" t="s">
        <v>1814</v>
      </c>
      <c r="G261" s="143">
        <v>0.21</v>
      </c>
      <c r="H261" s="137"/>
      <c r="I261" s="8">
        <v>0.21</v>
      </c>
      <c r="J261" s="143">
        <v>0.01</v>
      </c>
      <c r="K261" s="137"/>
      <c r="L261" s="137"/>
      <c r="M261" s="137"/>
      <c r="N261" s="137"/>
      <c r="O261" s="137"/>
      <c r="P261" s="100">
        <v>0.22</v>
      </c>
      <c r="Q261" s="101"/>
      <c r="R261" s="101"/>
      <c r="S261" s="101"/>
      <c r="T261" s="101"/>
      <c r="U261" s="101"/>
    </row>
    <row r="262" spans="1:21" s="15" customFormat="1" ht="18" hidden="1" customHeight="1" x14ac:dyDescent="0.2">
      <c r="A262" s="124"/>
      <c r="B262" s="125"/>
      <c r="C262" s="105" t="s">
        <v>1856</v>
      </c>
      <c r="D262" s="106"/>
      <c r="E262" s="106"/>
      <c r="F262" s="18"/>
      <c r="G262" s="144">
        <f>SUM(G260+G261)</f>
        <v>1.3399999999999999</v>
      </c>
      <c r="H262" s="123"/>
      <c r="I262" s="13">
        <f>I260+I261</f>
        <v>1.3399999999999999</v>
      </c>
      <c r="J262" s="144">
        <f>J260+J261</f>
        <v>0.43</v>
      </c>
      <c r="K262" s="123"/>
      <c r="L262" s="123"/>
      <c r="M262" s="123"/>
      <c r="N262" s="123"/>
      <c r="O262" s="123"/>
      <c r="P262" s="100">
        <f>P260+P261</f>
        <v>1.77</v>
      </c>
      <c r="Q262" s="101"/>
      <c r="R262" s="101"/>
      <c r="S262" s="101"/>
      <c r="T262" s="101"/>
      <c r="U262" s="101"/>
    </row>
    <row r="263" spans="1:21" s="1" customFormat="1" ht="39.75" hidden="1" customHeight="1" x14ac:dyDescent="0.25">
      <c r="A263" s="124" t="s">
        <v>163</v>
      </c>
      <c r="B263" s="125"/>
      <c r="C263" s="105" t="s">
        <v>1872</v>
      </c>
      <c r="D263" s="106"/>
      <c r="E263" s="106"/>
      <c r="F263" s="9"/>
      <c r="G263" s="137"/>
      <c r="H263" s="137"/>
      <c r="I263" s="10"/>
      <c r="J263" s="137"/>
      <c r="K263" s="137"/>
      <c r="L263" s="137"/>
      <c r="M263" s="137"/>
      <c r="N263" s="137"/>
      <c r="O263" s="137"/>
      <c r="P263" s="101"/>
      <c r="Q263" s="101"/>
      <c r="R263" s="101"/>
      <c r="S263" s="101"/>
      <c r="T263" s="101"/>
      <c r="U263" s="101"/>
    </row>
    <row r="264" spans="1:21" s="1" customFormat="1" ht="43.5" hidden="1" customHeight="1" x14ac:dyDescent="0.25">
      <c r="A264" s="134" t="s">
        <v>164</v>
      </c>
      <c r="B264" s="135"/>
      <c r="C264" s="103" t="s">
        <v>990</v>
      </c>
      <c r="D264" s="104"/>
      <c r="E264" s="104"/>
      <c r="F264" s="11" t="s">
        <v>1813</v>
      </c>
      <c r="G264" s="143">
        <v>1.24</v>
      </c>
      <c r="H264" s="137"/>
      <c r="I264" s="8">
        <v>1.24</v>
      </c>
      <c r="J264" s="143">
        <v>3.28</v>
      </c>
      <c r="K264" s="137"/>
      <c r="L264" s="137"/>
      <c r="M264" s="137"/>
      <c r="N264" s="137"/>
      <c r="O264" s="137"/>
      <c r="P264" s="100">
        <v>4.5199999999999996</v>
      </c>
      <c r="Q264" s="101"/>
      <c r="R264" s="101"/>
      <c r="S264" s="101"/>
      <c r="T264" s="101"/>
      <c r="U264" s="101"/>
    </row>
    <row r="265" spans="1:21" s="1" customFormat="1" ht="22.5" hidden="1" customHeight="1" x14ac:dyDescent="0.25">
      <c r="A265" s="134" t="s">
        <v>165</v>
      </c>
      <c r="B265" s="135"/>
      <c r="C265" s="103" t="s">
        <v>1871</v>
      </c>
      <c r="D265" s="104"/>
      <c r="E265" s="104"/>
      <c r="F265" s="11" t="s">
        <v>1814</v>
      </c>
      <c r="G265" s="143">
        <v>0.21</v>
      </c>
      <c r="H265" s="137"/>
      <c r="I265" s="8">
        <v>0.21</v>
      </c>
      <c r="J265" s="143">
        <v>0.01</v>
      </c>
      <c r="K265" s="137"/>
      <c r="L265" s="137"/>
      <c r="M265" s="137"/>
      <c r="N265" s="137"/>
      <c r="O265" s="137"/>
      <c r="P265" s="100">
        <v>0.22</v>
      </c>
      <c r="Q265" s="101"/>
      <c r="R265" s="101"/>
      <c r="S265" s="101"/>
      <c r="T265" s="101"/>
      <c r="U265" s="101"/>
    </row>
    <row r="266" spans="1:21" s="15" customFormat="1" ht="17.25" hidden="1" customHeight="1" x14ac:dyDescent="0.2">
      <c r="A266" s="124"/>
      <c r="B266" s="125"/>
      <c r="C266" s="105" t="s">
        <v>1856</v>
      </c>
      <c r="D266" s="106"/>
      <c r="E266" s="106"/>
      <c r="F266" s="18"/>
      <c r="G266" s="144">
        <f>G264+G265</f>
        <v>1.45</v>
      </c>
      <c r="H266" s="123"/>
      <c r="I266" s="13">
        <f>I264+I265</f>
        <v>1.45</v>
      </c>
      <c r="J266" s="144">
        <f>J265+J264</f>
        <v>3.2899999999999996</v>
      </c>
      <c r="K266" s="123"/>
      <c r="L266" s="123"/>
      <c r="M266" s="123"/>
      <c r="N266" s="123"/>
      <c r="O266" s="123"/>
      <c r="P266" s="100">
        <f>P264+P265</f>
        <v>4.7399999999999993</v>
      </c>
      <c r="Q266" s="101"/>
      <c r="R266" s="101"/>
      <c r="S266" s="101"/>
      <c r="T266" s="101"/>
      <c r="U266" s="101"/>
    </row>
    <row r="267" spans="1:21" s="1" customFormat="1" ht="18.75" hidden="1" customHeight="1" x14ac:dyDescent="0.25">
      <c r="A267" s="124" t="s">
        <v>166</v>
      </c>
      <c r="B267" s="125"/>
      <c r="C267" s="105" t="s">
        <v>991</v>
      </c>
      <c r="D267" s="106"/>
      <c r="E267" s="106"/>
      <c r="F267" s="9"/>
      <c r="G267" s="137"/>
      <c r="H267" s="137"/>
      <c r="I267" s="10"/>
      <c r="J267" s="137"/>
      <c r="K267" s="137"/>
      <c r="L267" s="137"/>
      <c r="M267" s="137"/>
      <c r="N267" s="137"/>
      <c r="O267" s="137"/>
      <c r="P267" s="101"/>
      <c r="Q267" s="101"/>
      <c r="R267" s="101"/>
      <c r="S267" s="101"/>
      <c r="T267" s="101"/>
      <c r="U267" s="101"/>
    </row>
    <row r="268" spans="1:21" s="1" customFormat="1" ht="27" hidden="1" customHeight="1" x14ac:dyDescent="0.25">
      <c r="A268" s="134" t="s">
        <v>167</v>
      </c>
      <c r="B268" s="135"/>
      <c r="C268" s="103" t="s">
        <v>992</v>
      </c>
      <c r="D268" s="104"/>
      <c r="E268" s="104"/>
      <c r="F268" s="11" t="s">
        <v>1813</v>
      </c>
      <c r="G268" s="143">
        <v>1.1299999999999999</v>
      </c>
      <c r="H268" s="137"/>
      <c r="I268" s="8">
        <v>1.1299999999999999</v>
      </c>
      <c r="J268" s="143">
        <v>0.45</v>
      </c>
      <c r="K268" s="137"/>
      <c r="L268" s="137"/>
      <c r="M268" s="137"/>
      <c r="N268" s="137"/>
      <c r="O268" s="137"/>
      <c r="P268" s="100">
        <v>1.58</v>
      </c>
      <c r="Q268" s="101"/>
      <c r="R268" s="101"/>
      <c r="S268" s="101"/>
      <c r="T268" s="101"/>
      <c r="U268" s="101"/>
    </row>
    <row r="269" spans="1:21" s="1" customFormat="1" ht="24.75" hidden="1" customHeight="1" x14ac:dyDescent="0.25">
      <c r="A269" s="134" t="s">
        <v>168</v>
      </c>
      <c r="B269" s="135"/>
      <c r="C269" s="103" t="s">
        <v>1871</v>
      </c>
      <c r="D269" s="104"/>
      <c r="E269" s="104"/>
      <c r="F269" s="11" t="s">
        <v>1814</v>
      </c>
      <c r="G269" s="143">
        <v>0.21</v>
      </c>
      <c r="H269" s="137"/>
      <c r="I269" s="8">
        <v>0.21</v>
      </c>
      <c r="J269" s="143">
        <v>0.01</v>
      </c>
      <c r="K269" s="137"/>
      <c r="L269" s="137"/>
      <c r="M269" s="137"/>
      <c r="N269" s="137"/>
      <c r="O269" s="137"/>
      <c r="P269" s="100">
        <v>0.22</v>
      </c>
      <c r="Q269" s="101"/>
      <c r="R269" s="101"/>
      <c r="S269" s="101"/>
      <c r="T269" s="101"/>
      <c r="U269" s="101"/>
    </row>
    <row r="270" spans="1:21" s="15" customFormat="1" ht="17.25" hidden="1" customHeight="1" x14ac:dyDescent="0.2">
      <c r="A270" s="124"/>
      <c r="B270" s="125"/>
      <c r="C270" s="105" t="s">
        <v>1856</v>
      </c>
      <c r="D270" s="106"/>
      <c r="E270" s="106"/>
      <c r="F270" s="18"/>
      <c r="G270" s="144">
        <f>G268+G269</f>
        <v>1.3399999999999999</v>
      </c>
      <c r="H270" s="123"/>
      <c r="I270" s="13">
        <f>I268+I269</f>
        <v>1.3399999999999999</v>
      </c>
      <c r="J270" s="144">
        <f>J268+J269</f>
        <v>0.46</v>
      </c>
      <c r="K270" s="123"/>
      <c r="L270" s="123"/>
      <c r="M270" s="123"/>
      <c r="N270" s="123"/>
      <c r="O270" s="123"/>
      <c r="P270" s="100">
        <f>P268+P269</f>
        <v>1.8</v>
      </c>
      <c r="Q270" s="101"/>
      <c r="R270" s="101"/>
      <c r="S270" s="101"/>
      <c r="T270" s="101"/>
      <c r="U270" s="101"/>
    </row>
    <row r="271" spans="1:21" s="1" customFormat="1" ht="27" hidden="1" customHeight="1" x14ac:dyDescent="0.25">
      <c r="A271" s="124" t="s">
        <v>169</v>
      </c>
      <c r="B271" s="125"/>
      <c r="C271" s="105" t="s">
        <v>993</v>
      </c>
      <c r="D271" s="106"/>
      <c r="E271" s="106"/>
      <c r="F271" s="9"/>
      <c r="G271" s="137"/>
      <c r="H271" s="137"/>
      <c r="I271" s="10"/>
      <c r="J271" s="137"/>
      <c r="K271" s="137"/>
      <c r="L271" s="137"/>
      <c r="M271" s="137"/>
      <c r="N271" s="137"/>
      <c r="O271" s="137"/>
      <c r="P271" s="101"/>
      <c r="Q271" s="101"/>
      <c r="R271" s="101"/>
      <c r="S271" s="101"/>
      <c r="T271" s="101"/>
      <c r="U271" s="101"/>
    </row>
    <row r="272" spans="1:21" s="1" customFormat="1" ht="39" hidden="1" customHeight="1" x14ac:dyDescent="0.25">
      <c r="A272" s="134" t="s">
        <v>170</v>
      </c>
      <c r="B272" s="135"/>
      <c r="C272" s="103" t="s">
        <v>994</v>
      </c>
      <c r="D272" s="104"/>
      <c r="E272" s="104"/>
      <c r="F272" s="11" t="s">
        <v>1813</v>
      </c>
      <c r="G272" s="143">
        <v>1.78</v>
      </c>
      <c r="H272" s="137"/>
      <c r="I272" s="8">
        <v>1.78</v>
      </c>
      <c r="J272" s="143">
        <v>0.62</v>
      </c>
      <c r="K272" s="137"/>
      <c r="L272" s="137"/>
      <c r="M272" s="137"/>
      <c r="N272" s="137"/>
      <c r="O272" s="137"/>
      <c r="P272" s="100">
        <v>2.4</v>
      </c>
      <c r="Q272" s="101"/>
      <c r="R272" s="101"/>
      <c r="S272" s="101"/>
      <c r="T272" s="101"/>
      <c r="U272" s="101"/>
    </row>
    <row r="273" spans="1:21" s="1" customFormat="1" ht="24" hidden="1" customHeight="1" x14ac:dyDescent="0.25">
      <c r="A273" s="134" t="s">
        <v>171</v>
      </c>
      <c r="B273" s="135"/>
      <c r="C273" s="103" t="s">
        <v>1871</v>
      </c>
      <c r="D273" s="104"/>
      <c r="E273" s="104"/>
      <c r="F273" s="11" t="s">
        <v>1814</v>
      </c>
      <c r="G273" s="143">
        <v>0.21</v>
      </c>
      <c r="H273" s="137"/>
      <c r="I273" s="8">
        <v>0.21</v>
      </c>
      <c r="J273" s="143">
        <v>0.01</v>
      </c>
      <c r="K273" s="137"/>
      <c r="L273" s="137"/>
      <c r="M273" s="137"/>
      <c r="N273" s="137"/>
      <c r="O273" s="137"/>
      <c r="P273" s="100">
        <v>0.22</v>
      </c>
      <c r="Q273" s="101"/>
      <c r="R273" s="101"/>
      <c r="S273" s="101"/>
      <c r="T273" s="101"/>
      <c r="U273" s="101"/>
    </row>
    <row r="274" spans="1:21" s="15" customFormat="1" ht="16.5" hidden="1" customHeight="1" x14ac:dyDescent="0.2">
      <c r="A274" s="124"/>
      <c r="B274" s="125"/>
      <c r="C274" s="105" t="s">
        <v>1856</v>
      </c>
      <c r="D274" s="106"/>
      <c r="E274" s="106"/>
      <c r="F274" s="18"/>
      <c r="G274" s="144">
        <f>G272+G273</f>
        <v>1.99</v>
      </c>
      <c r="H274" s="123"/>
      <c r="I274" s="13">
        <f>I272+I273</f>
        <v>1.99</v>
      </c>
      <c r="J274" s="144">
        <f>J272+J273</f>
        <v>0.63</v>
      </c>
      <c r="K274" s="123"/>
      <c r="L274" s="123"/>
      <c r="M274" s="123"/>
      <c r="N274" s="123"/>
      <c r="O274" s="123"/>
      <c r="P274" s="100">
        <f>P272+P273</f>
        <v>2.62</v>
      </c>
      <c r="Q274" s="101"/>
      <c r="R274" s="101"/>
      <c r="S274" s="101"/>
      <c r="T274" s="101"/>
      <c r="U274" s="101"/>
    </row>
    <row r="275" spans="1:21" s="1" customFormat="1" ht="21" hidden="1" customHeight="1" x14ac:dyDescent="0.25">
      <c r="A275" s="124" t="s">
        <v>172</v>
      </c>
      <c r="B275" s="125"/>
      <c r="C275" s="105" t="s">
        <v>995</v>
      </c>
      <c r="D275" s="106"/>
      <c r="E275" s="106"/>
      <c r="F275" s="9"/>
      <c r="G275" s="137"/>
      <c r="H275" s="137"/>
      <c r="I275" s="10"/>
      <c r="J275" s="137"/>
      <c r="K275" s="137"/>
      <c r="L275" s="137"/>
      <c r="M275" s="137"/>
      <c r="N275" s="137"/>
      <c r="O275" s="137"/>
      <c r="P275" s="101"/>
      <c r="Q275" s="101"/>
      <c r="R275" s="101"/>
      <c r="S275" s="101"/>
      <c r="T275" s="101"/>
      <c r="U275" s="101"/>
    </row>
    <row r="276" spans="1:21" s="1" customFormat="1" ht="27" hidden="1" customHeight="1" x14ac:dyDescent="0.25">
      <c r="A276" s="134" t="s">
        <v>173</v>
      </c>
      <c r="B276" s="135"/>
      <c r="C276" s="103" t="s">
        <v>996</v>
      </c>
      <c r="D276" s="104"/>
      <c r="E276" s="104"/>
      <c r="F276" s="11" t="s">
        <v>1813</v>
      </c>
      <c r="G276" s="143">
        <v>1.1499999999999999</v>
      </c>
      <c r="H276" s="137"/>
      <c r="I276" s="8">
        <v>1.1499999999999999</v>
      </c>
      <c r="J276" s="143">
        <v>0.34</v>
      </c>
      <c r="K276" s="137"/>
      <c r="L276" s="137"/>
      <c r="M276" s="137"/>
      <c r="N276" s="137"/>
      <c r="O276" s="137"/>
      <c r="P276" s="100">
        <v>1.49</v>
      </c>
      <c r="Q276" s="101"/>
      <c r="R276" s="101"/>
      <c r="S276" s="101"/>
      <c r="T276" s="101"/>
      <c r="U276" s="101"/>
    </row>
    <row r="277" spans="1:21" s="1" customFormat="1" ht="27.75" hidden="1" customHeight="1" x14ac:dyDescent="0.25">
      <c r="A277" s="134" t="s">
        <v>174</v>
      </c>
      <c r="B277" s="135"/>
      <c r="C277" s="103" t="s">
        <v>1871</v>
      </c>
      <c r="D277" s="104"/>
      <c r="E277" s="104"/>
      <c r="F277" s="11" t="s">
        <v>1814</v>
      </c>
      <c r="G277" s="143">
        <v>0.21</v>
      </c>
      <c r="H277" s="137"/>
      <c r="I277" s="8">
        <v>0.21</v>
      </c>
      <c r="J277" s="143">
        <v>0.01</v>
      </c>
      <c r="K277" s="137"/>
      <c r="L277" s="137"/>
      <c r="M277" s="137"/>
      <c r="N277" s="137"/>
      <c r="O277" s="137"/>
      <c r="P277" s="100">
        <v>0.22</v>
      </c>
      <c r="Q277" s="101"/>
      <c r="R277" s="101"/>
      <c r="S277" s="101"/>
      <c r="T277" s="101"/>
      <c r="U277" s="101"/>
    </row>
    <row r="278" spans="1:21" s="15" customFormat="1" ht="17.25" hidden="1" customHeight="1" x14ac:dyDescent="0.2">
      <c r="A278" s="124"/>
      <c r="B278" s="125"/>
      <c r="C278" s="105" t="s">
        <v>1856</v>
      </c>
      <c r="D278" s="106"/>
      <c r="E278" s="106"/>
      <c r="F278" s="18"/>
      <c r="G278" s="144">
        <f>G276+G277</f>
        <v>1.3599999999999999</v>
      </c>
      <c r="H278" s="123"/>
      <c r="I278" s="13">
        <f>I276+I277</f>
        <v>1.3599999999999999</v>
      </c>
      <c r="J278" s="144">
        <f>J276+J277</f>
        <v>0.35000000000000003</v>
      </c>
      <c r="K278" s="123"/>
      <c r="L278" s="123"/>
      <c r="M278" s="123"/>
      <c r="N278" s="123"/>
      <c r="O278" s="123"/>
      <c r="P278" s="100">
        <f>P276+P277</f>
        <v>1.71</v>
      </c>
      <c r="Q278" s="101"/>
      <c r="R278" s="101"/>
      <c r="S278" s="101"/>
      <c r="T278" s="101"/>
      <c r="U278" s="101"/>
    </row>
    <row r="279" spans="1:21" s="1" customFormat="1" ht="27" hidden="1" customHeight="1" x14ac:dyDescent="0.25">
      <c r="A279" s="124" t="s">
        <v>175</v>
      </c>
      <c r="B279" s="125"/>
      <c r="C279" s="105" t="s">
        <v>997</v>
      </c>
      <c r="D279" s="106"/>
      <c r="E279" s="106"/>
      <c r="F279" s="9"/>
      <c r="G279" s="137"/>
      <c r="H279" s="137"/>
      <c r="I279" s="10"/>
      <c r="J279" s="137"/>
      <c r="K279" s="137"/>
      <c r="L279" s="137"/>
      <c r="M279" s="137"/>
      <c r="N279" s="137"/>
      <c r="O279" s="137"/>
      <c r="P279" s="101"/>
      <c r="Q279" s="101"/>
      <c r="R279" s="101"/>
      <c r="S279" s="101"/>
      <c r="T279" s="101"/>
      <c r="U279" s="101"/>
    </row>
    <row r="280" spans="1:21" s="1" customFormat="1" ht="64.5" hidden="1" customHeight="1" x14ac:dyDescent="0.25">
      <c r="A280" s="134" t="s">
        <v>176</v>
      </c>
      <c r="B280" s="135"/>
      <c r="C280" s="103" t="s">
        <v>998</v>
      </c>
      <c r="D280" s="104"/>
      <c r="E280" s="104"/>
      <c r="F280" s="11" t="s">
        <v>1813</v>
      </c>
      <c r="G280" s="143">
        <v>0.52</v>
      </c>
      <c r="H280" s="137"/>
      <c r="I280" s="8">
        <v>0.52</v>
      </c>
      <c r="J280" s="143">
        <v>16.149999999999999</v>
      </c>
      <c r="K280" s="137"/>
      <c r="L280" s="137"/>
      <c r="M280" s="137"/>
      <c r="N280" s="137"/>
      <c r="O280" s="137"/>
      <c r="P280" s="100">
        <v>16.670000000000002</v>
      </c>
      <c r="Q280" s="101"/>
      <c r="R280" s="101"/>
      <c r="S280" s="101"/>
      <c r="T280" s="101"/>
      <c r="U280" s="101"/>
    </row>
    <row r="281" spans="1:21" s="1" customFormat="1" ht="24" hidden="1" customHeight="1" x14ac:dyDescent="0.25">
      <c r="A281" s="134" t="s">
        <v>177</v>
      </c>
      <c r="B281" s="135"/>
      <c r="C281" s="103" t="s">
        <v>1871</v>
      </c>
      <c r="D281" s="104"/>
      <c r="E281" s="104"/>
      <c r="F281" s="11" t="s">
        <v>1814</v>
      </c>
      <c r="G281" s="143">
        <v>0.21</v>
      </c>
      <c r="H281" s="137"/>
      <c r="I281" s="8">
        <v>0.21</v>
      </c>
      <c r="J281" s="143">
        <v>0.01</v>
      </c>
      <c r="K281" s="137"/>
      <c r="L281" s="137"/>
      <c r="M281" s="137"/>
      <c r="N281" s="137"/>
      <c r="O281" s="137"/>
      <c r="P281" s="100">
        <v>0.22</v>
      </c>
      <c r="Q281" s="101"/>
      <c r="R281" s="101"/>
      <c r="S281" s="101"/>
      <c r="T281" s="101"/>
      <c r="U281" s="101"/>
    </row>
    <row r="282" spans="1:21" s="15" customFormat="1" ht="17.25" hidden="1" customHeight="1" x14ac:dyDescent="0.2">
      <c r="A282" s="124"/>
      <c r="B282" s="125"/>
      <c r="C282" s="105" t="s">
        <v>1856</v>
      </c>
      <c r="D282" s="106"/>
      <c r="E282" s="106"/>
      <c r="F282" s="18"/>
      <c r="G282" s="144">
        <f>G280+G281</f>
        <v>0.73</v>
      </c>
      <c r="H282" s="123"/>
      <c r="I282" s="13">
        <f>I280+I281</f>
        <v>0.73</v>
      </c>
      <c r="J282" s="144">
        <f>J280+J281</f>
        <v>16.16</v>
      </c>
      <c r="K282" s="123"/>
      <c r="L282" s="123"/>
      <c r="M282" s="123"/>
      <c r="N282" s="123"/>
      <c r="O282" s="123"/>
      <c r="P282" s="100">
        <f>P280+P281</f>
        <v>16.89</v>
      </c>
      <c r="Q282" s="101"/>
      <c r="R282" s="101"/>
      <c r="S282" s="101"/>
      <c r="T282" s="101"/>
      <c r="U282" s="101"/>
    </row>
    <row r="283" spans="1:21" s="1" customFormat="1" ht="18" hidden="1" customHeight="1" x14ac:dyDescent="0.25">
      <c r="A283" s="124" t="s">
        <v>56</v>
      </c>
      <c r="B283" s="125"/>
      <c r="C283" s="105" t="s">
        <v>999</v>
      </c>
      <c r="D283" s="106"/>
      <c r="E283" s="106"/>
      <c r="F283" s="9"/>
      <c r="G283" s="137"/>
      <c r="H283" s="137"/>
      <c r="I283" s="10"/>
      <c r="J283" s="137"/>
      <c r="K283" s="137"/>
      <c r="L283" s="137"/>
      <c r="M283" s="137"/>
      <c r="N283" s="137"/>
      <c r="O283" s="137"/>
      <c r="P283" s="101"/>
      <c r="Q283" s="101"/>
      <c r="R283" s="101"/>
      <c r="S283" s="101"/>
      <c r="T283" s="101"/>
      <c r="U283" s="101"/>
    </row>
    <row r="284" spans="1:21" s="1" customFormat="1" ht="18" hidden="1" customHeight="1" x14ac:dyDescent="0.25">
      <c r="A284" s="124" t="s">
        <v>178</v>
      </c>
      <c r="B284" s="125"/>
      <c r="C284" s="105" t="s">
        <v>999</v>
      </c>
      <c r="D284" s="106"/>
      <c r="E284" s="106"/>
      <c r="F284" s="9"/>
      <c r="G284" s="137"/>
      <c r="H284" s="137"/>
      <c r="I284" s="10"/>
      <c r="J284" s="137"/>
      <c r="K284" s="137"/>
      <c r="L284" s="137"/>
      <c r="M284" s="137"/>
      <c r="N284" s="137"/>
      <c r="O284" s="137"/>
      <c r="P284" s="101"/>
      <c r="Q284" s="101"/>
      <c r="R284" s="101"/>
      <c r="S284" s="101"/>
      <c r="T284" s="101"/>
      <c r="U284" s="101"/>
    </row>
    <row r="285" spans="1:21" s="1" customFormat="1" ht="39.75" hidden="1" customHeight="1" x14ac:dyDescent="0.25">
      <c r="A285" s="134" t="s">
        <v>179</v>
      </c>
      <c r="B285" s="135"/>
      <c r="C285" s="103" t="s">
        <v>1000</v>
      </c>
      <c r="D285" s="104"/>
      <c r="E285" s="104"/>
      <c r="F285" s="11" t="s">
        <v>1813</v>
      </c>
      <c r="G285" s="143">
        <v>1.05</v>
      </c>
      <c r="H285" s="137"/>
      <c r="I285" s="8">
        <v>1.05</v>
      </c>
      <c r="J285" s="143">
        <v>0.32</v>
      </c>
      <c r="K285" s="137"/>
      <c r="L285" s="137"/>
      <c r="M285" s="137"/>
      <c r="N285" s="137"/>
      <c r="O285" s="137"/>
      <c r="P285" s="100">
        <v>1.37</v>
      </c>
      <c r="Q285" s="101"/>
      <c r="R285" s="101"/>
      <c r="S285" s="101"/>
      <c r="T285" s="101"/>
      <c r="U285" s="101"/>
    </row>
    <row r="286" spans="1:21" s="1" customFormat="1" ht="25.5" hidden="1" customHeight="1" x14ac:dyDescent="0.25">
      <c r="A286" s="134" t="s">
        <v>180</v>
      </c>
      <c r="B286" s="135"/>
      <c r="C286" s="103" t="s">
        <v>1871</v>
      </c>
      <c r="D286" s="104"/>
      <c r="E286" s="104"/>
      <c r="F286" s="11" t="s">
        <v>1814</v>
      </c>
      <c r="G286" s="143">
        <v>0.21</v>
      </c>
      <c r="H286" s="137"/>
      <c r="I286" s="8">
        <v>0.21</v>
      </c>
      <c r="J286" s="143">
        <v>0.01</v>
      </c>
      <c r="K286" s="137"/>
      <c r="L286" s="137"/>
      <c r="M286" s="137"/>
      <c r="N286" s="137"/>
      <c r="O286" s="137"/>
      <c r="P286" s="100">
        <v>0.22</v>
      </c>
      <c r="Q286" s="101"/>
      <c r="R286" s="101"/>
      <c r="S286" s="101"/>
      <c r="T286" s="101"/>
      <c r="U286" s="101"/>
    </row>
    <row r="287" spans="1:21" s="15" customFormat="1" ht="18.75" hidden="1" customHeight="1" x14ac:dyDescent="0.2">
      <c r="A287" s="124"/>
      <c r="B287" s="125"/>
      <c r="C287" s="105" t="s">
        <v>1856</v>
      </c>
      <c r="D287" s="106"/>
      <c r="E287" s="106"/>
      <c r="F287" s="18"/>
      <c r="G287" s="144">
        <f>G285+G286</f>
        <v>1.26</v>
      </c>
      <c r="H287" s="123"/>
      <c r="I287" s="13">
        <f>I285+I286</f>
        <v>1.26</v>
      </c>
      <c r="J287" s="144">
        <f>J285+J286</f>
        <v>0.33</v>
      </c>
      <c r="K287" s="123"/>
      <c r="L287" s="123"/>
      <c r="M287" s="123"/>
      <c r="N287" s="123"/>
      <c r="O287" s="123"/>
      <c r="P287" s="100">
        <f>P285+P286</f>
        <v>1.59</v>
      </c>
      <c r="Q287" s="101"/>
      <c r="R287" s="101"/>
      <c r="S287" s="101"/>
      <c r="T287" s="101"/>
      <c r="U287" s="101"/>
    </row>
    <row r="288" spans="1:21" s="1" customFormat="1" ht="27" hidden="1" customHeight="1" x14ac:dyDescent="0.25">
      <c r="A288" s="124" t="s">
        <v>57</v>
      </c>
      <c r="B288" s="125"/>
      <c r="C288" s="105" t="s">
        <v>1001</v>
      </c>
      <c r="D288" s="106"/>
      <c r="E288" s="106"/>
      <c r="F288" s="9"/>
      <c r="G288" s="137"/>
      <c r="H288" s="137"/>
      <c r="I288" s="10"/>
      <c r="J288" s="137"/>
      <c r="K288" s="137"/>
      <c r="L288" s="137"/>
      <c r="M288" s="137"/>
      <c r="N288" s="137"/>
      <c r="O288" s="137"/>
      <c r="P288" s="101"/>
      <c r="Q288" s="101"/>
      <c r="R288" s="101"/>
      <c r="S288" s="101"/>
      <c r="T288" s="101"/>
      <c r="U288" s="101"/>
    </row>
    <row r="289" spans="1:21" s="1" customFormat="1" ht="26.25" hidden="1" customHeight="1" x14ac:dyDescent="0.25">
      <c r="A289" s="124" t="s">
        <v>181</v>
      </c>
      <c r="B289" s="125"/>
      <c r="C289" s="105" t="s">
        <v>1002</v>
      </c>
      <c r="D289" s="106"/>
      <c r="E289" s="106"/>
      <c r="F289" s="9"/>
      <c r="G289" s="137"/>
      <c r="H289" s="137"/>
      <c r="I289" s="10"/>
      <c r="J289" s="137"/>
      <c r="K289" s="137"/>
      <c r="L289" s="137"/>
      <c r="M289" s="137"/>
      <c r="N289" s="137"/>
      <c r="O289" s="137"/>
      <c r="P289" s="101"/>
      <c r="Q289" s="101"/>
      <c r="R289" s="101"/>
      <c r="S289" s="101"/>
      <c r="T289" s="101"/>
      <c r="U289" s="101"/>
    </row>
    <row r="290" spans="1:21" s="1" customFormat="1" ht="40.5" hidden="1" customHeight="1" x14ac:dyDescent="0.25">
      <c r="A290" s="134" t="s">
        <v>182</v>
      </c>
      <c r="B290" s="135"/>
      <c r="C290" s="103" t="s">
        <v>1003</v>
      </c>
      <c r="D290" s="104"/>
      <c r="E290" s="104"/>
      <c r="F290" s="11" t="s">
        <v>1813</v>
      </c>
      <c r="G290" s="143">
        <v>0.37</v>
      </c>
      <c r="H290" s="137"/>
      <c r="I290" s="8">
        <v>0.37</v>
      </c>
      <c r="J290" s="143">
        <v>0.01</v>
      </c>
      <c r="K290" s="137"/>
      <c r="L290" s="137"/>
      <c r="M290" s="137"/>
      <c r="N290" s="137"/>
      <c r="O290" s="137"/>
      <c r="P290" s="100">
        <v>0.38</v>
      </c>
      <c r="Q290" s="101"/>
      <c r="R290" s="101"/>
      <c r="S290" s="101"/>
      <c r="T290" s="101"/>
      <c r="U290" s="101"/>
    </row>
    <row r="291" spans="1:21" s="1" customFormat="1" ht="25.5" hidden="1" customHeight="1" x14ac:dyDescent="0.25">
      <c r="A291" s="134" t="s">
        <v>183</v>
      </c>
      <c r="B291" s="135"/>
      <c r="C291" s="103" t="s">
        <v>1004</v>
      </c>
      <c r="D291" s="104"/>
      <c r="E291" s="104"/>
      <c r="F291" s="11" t="s">
        <v>1813</v>
      </c>
      <c r="G291" s="143">
        <v>0.31</v>
      </c>
      <c r="H291" s="137"/>
      <c r="I291" s="8">
        <v>0.31</v>
      </c>
      <c r="J291" s="143">
        <v>0.09</v>
      </c>
      <c r="K291" s="137"/>
      <c r="L291" s="137"/>
      <c r="M291" s="137"/>
      <c r="N291" s="137"/>
      <c r="O291" s="137"/>
      <c r="P291" s="100">
        <v>0.4</v>
      </c>
      <c r="Q291" s="101"/>
      <c r="R291" s="101"/>
      <c r="S291" s="101"/>
      <c r="T291" s="101"/>
      <c r="U291" s="101"/>
    </row>
    <row r="292" spans="1:21" s="1" customFormat="1" ht="29.25" hidden="1" customHeight="1" x14ac:dyDescent="0.25">
      <c r="A292" s="134" t="s">
        <v>184</v>
      </c>
      <c r="B292" s="135"/>
      <c r="C292" s="103" t="s">
        <v>1005</v>
      </c>
      <c r="D292" s="104"/>
      <c r="E292" s="104"/>
      <c r="F292" s="11" t="s">
        <v>1813</v>
      </c>
      <c r="G292" s="143">
        <v>0.67</v>
      </c>
      <c r="H292" s="137"/>
      <c r="I292" s="8">
        <v>0.67</v>
      </c>
      <c r="J292" s="143">
        <v>0.2</v>
      </c>
      <c r="K292" s="137"/>
      <c r="L292" s="137"/>
      <c r="M292" s="137"/>
      <c r="N292" s="137"/>
      <c r="O292" s="137"/>
      <c r="P292" s="100">
        <v>0.87</v>
      </c>
      <c r="Q292" s="101"/>
      <c r="R292" s="101"/>
      <c r="S292" s="101"/>
      <c r="T292" s="101"/>
      <c r="U292" s="101"/>
    </row>
    <row r="293" spans="1:21" s="1" customFormat="1" ht="54" hidden="1" customHeight="1" x14ac:dyDescent="0.25">
      <c r="A293" s="134" t="s">
        <v>185</v>
      </c>
      <c r="B293" s="135"/>
      <c r="C293" s="103" t="s">
        <v>1006</v>
      </c>
      <c r="D293" s="104"/>
      <c r="E293" s="104"/>
      <c r="F293" s="11" t="s">
        <v>1813</v>
      </c>
      <c r="G293" s="143">
        <v>1.89</v>
      </c>
      <c r="H293" s="137"/>
      <c r="I293" s="8">
        <v>1.89</v>
      </c>
      <c r="J293" s="143">
        <v>0.31</v>
      </c>
      <c r="K293" s="137"/>
      <c r="L293" s="137"/>
      <c r="M293" s="137"/>
      <c r="N293" s="137"/>
      <c r="O293" s="137"/>
      <c r="P293" s="100">
        <v>2.2000000000000002</v>
      </c>
      <c r="Q293" s="101"/>
      <c r="R293" s="101"/>
      <c r="S293" s="101"/>
      <c r="T293" s="101"/>
      <c r="U293" s="101"/>
    </row>
    <row r="294" spans="1:21" s="1" customFormat="1" ht="40.5" hidden="1" customHeight="1" x14ac:dyDescent="0.25">
      <c r="A294" s="134" t="s">
        <v>186</v>
      </c>
      <c r="B294" s="135"/>
      <c r="C294" s="103" t="s">
        <v>1007</v>
      </c>
      <c r="D294" s="104"/>
      <c r="E294" s="104"/>
      <c r="F294" s="11" t="s">
        <v>1813</v>
      </c>
      <c r="G294" s="143">
        <v>1.26</v>
      </c>
      <c r="H294" s="137"/>
      <c r="I294" s="8">
        <v>1.26</v>
      </c>
      <c r="J294" s="143">
        <v>0.3</v>
      </c>
      <c r="K294" s="137"/>
      <c r="L294" s="137"/>
      <c r="M294" s="137"/>
      <c r="N294" s="137"/>
      <c r="O294" s="137"/>
      <c r="P294" s="100">
        <v>1.56</v>
      </c>
      <c r="Q294" s="101"/>
      <c r="R294" s="101"/>
      <c r="S294" s="101"/>
      <c r="T294" s="101"/>
      <c r="U294" s="101"/>
    </row>
    <row r="295" spans="1:21" s="1" customFormat="1" ht="30" hidden="1" customHeight="1" x14ac:dyDescent="0.25">
      <c r="A295" s="134" t="s">
        <v>187</v>
      </c>
      <c r="B295" s="135"/>
      <c r="C295" s="103" t="s">
        <v>1008</v>
      </c>
      <c r="D295" s="104"/>
      <c r="E295" s="104"/>
      <c r="F295" s="11" t="s">
        <v>1813</v>
      </c>
      <c r="G295" s="143">
        <v>0.78</v>
      </c>
      <c r="H295" s="137"/>
      <c r="I295" s="8">
        <v>0.78</v>
      </c>
      <c r="J295" s="143">
        <v>0.09</v>
      </c>
      <c r="K295" s="137"/>
      <c r="L295" s="137"/>
      <c r="M295" s="137"/>
      <c r="N295" s="137"/>
      <c r="O295" s="137"/>
      <c r="P295" s="100">
        <v>0.87</v>
      </c>
      <c r="Q295" s="101"/>
      <c r="R295" s="101"/>
      <c r="S295" s="101"/>
      <c r="T295" s="101"/>
      <c r="U295" s="101"/>
    </row>
    <row r="296" spans="1:21" s="1" customFormat="1" ht="39" hidden="1" customHeight="1" x14ac:dyDescent="0.25">
      <c r="A296" s="134" t="s">
        <v>188</v>
      </c>
      <c r="B296" s="135"/>
      <c r="C296" s="103" t="s">
        <v>1009</v>
      </c>
      <c r="D296" s="104"/>
      <c r="E296" s="104"/>
      <c r="F296" s="11" t="s">
        <v>1816</v>
      </c>
      <c r="G296" s="143">
        <v>0.12</v>
      </c>
      <c r="H296" s="137"/>
      <c r="I296" s="8">
        <v>0.12</v>
      </c>
      <c r="J296" s="143">
        <v>0.15</v>
      </c>
      <c r="K296" s="137"/>
      <c r="L296" s="137"/>
      <c r="M296" s="137"/>
      <c r="N296" s="137"/>
      <c r="O296" s="137"/>
      <c r="P296" s="100">
        <v>0.27</v>
      </c>
      <c r="Q296" s="101"/>
      <c r="R296" s="101"/>
      <c r="S296" s="101"/>
      <c r="T296" s="101"/>
      <c r="U296" s="101"/>
    </row>
    <row r="297" spans="1:21" s="1" customFormat="1" ht="25.5" hidden="1" customHeight="1" x14ac:dyDescent="0.25">
      <c r="A297" s="134" t="s">
        <v>189</v>
      </c>
      <c r="B297" s="135"/>
      <c r="C297" s="103" t="s">
        <v>1871</v>
      </c>
      <c r="D297" s="104"/>
      <c r="E297" s="104"/>
      <c r="F297" s="11" t="s">
        <v>1814</v>
      </c>
      <c r="G297" s="143">
        <v>0.21</v>
      </c>
      <c r="H297" s="137"/>
      <c r="I297" s="8">
        <v>0.21</v>
      </c>
      <c r="J297" s="143">
        <v>0.01</v>
      </c>
      <c r="K297" s="137"/>
      <c r="L297" s="137"/>
      <c r="M297" s="137"/>
      <c r="N297" s="137"/>
      <c r="O297" s="137"/>
      <c r="P297" s="100">
        <v>0.22</v>
      </c>
      <c r="Q297" s="101"/>
      <c r="R297" s="101"/>
      <c r="S297" s="101"/>
      <c r="T297" s="101"/>
      <c r="U297" s="101"/>
    </row>
    <row r="298" spans="1:21" s="15" customFormat="1" ht="18.75" hidden="1" customHeight="1" x14ac:dyDescent="0.2">
      <c r="A298" s="124"/>
      <c r="B298" s="125"/>
      <c r="C298" s="145" t="s">
        <v>1856</v>
      </c>
      <c r="D298" s="146"/>
      <c r="E298" s="146"/>
      <c r="F298" s="12"/>
      <c r="G298" s="144">
        <f>G290+G291+G292+G293+G294+G295+G296+G297</f>
        <v>5.61</v>
      </c>
      <c r="H298" s="123"/>
      <c r="I298" s="13">
        <f>I290+I291+I292+I293+I294+I295+I296+I297</f>
        <v>5.61</v>
      </c>
      <c r="J298" s="144">
        <f>J290+J291+J292+J293+J294+J295+J296+J297</f>
        <v>1.1599999999999999</v>
      </c>
      <c r="K298" s="123"/>
      <c r="L298" s="123"/>
      <c r="M298" s="123"/>
      <c r="N298" s="123"/>
      <c r="O298" s="123"/>
      <c r="P298" s="100">
        <f>P290+P291+P292+P294+P293+P295+P296+P297</f>
        <v>6.7700000000000005</v>
      </c>
      <c r="Q298" s="101"/>
      <c r="R298" s="101"/>
      <c r="S298" s="101"/>
      <c r="T298" s="101"/>
      <c r="U298" s="101"/>
    </row>
    <row r="299" spans="1:21" s="1" customFormat="1" ht="25.5" hidden="1" customHeight="1" x14ac:dyDescent="0.25">
      <c r="A299" s="165">
        <v>2</v>
      </c>
      <c r="B299" s="166"/>
      <c r="C299" s="129" t="s">
        <v>1010</v>
      </c>
      <c r="D299" s="130"/>
      <c r="E299" s="130"/>
      <c r="F299" s="4"/>
      <c r="G299" s="136"/>
      <c r="H299" s="136"/>
      <c r="I299" s="5"/>
      <c r="J299" s="136"/>
      <c r="K299" s="136"/>
      <c r="L299" s="136"/>
      <c r="M299" s="136"/>
      <c r="N299" s="136"/>
      <c r="O299" s="136"/>
      <c r="P299" s="126"/>
      <c r="Q299" s="126"/>
      <c r="R299" s="126"/>
      <c r="S299" s="126"/>
      <c r="T299" s="126"/>
      <c r="U299" s="126"/>
    </row>
    <row r="300" spans="1:21" s="1" customFormat="1" ht="30" hidden="1" customHeight="1" x14ac:dyDescent="0.25">
      <c r="A300" s="124" t="s">
        <v>61</v>
      </c>
      <c r="B300" s="125"/>
      <c r="C300" s="105" t="s">
        <v>1011</v>
      </c>
      <c r="D300" s="106"/>
      <c r="E300" s="106"/>
      <c r="F300" s="9"/>
      <c r="G300" s="137"/>
      <c r="H300" s="137"/>
      <c r="I300" s="10"/>
      <c r="J300" s="137"/>
      <c r="K300" s="137"/>
      <c r="L300" s="137"/>
      <c r="M300" s="137"/>
      <c r="N300" s="137"/>
      <c r="O300" s="137"/>
      <c r="P300" s="101"/>
      <c r="Q300" s="101"/>
      <c r="R300" s="101"/>
      <c r="S300" s="101"/>
      <c r="T300" s="101"/>
      <c r="U300" s="101"/>
    </row>
    <row r="301" spans="1:21" s="1" customFormat="1" ht="28.5" hidden="1" customHeight="1" x14ac:dyDescent="0.25">
      <c r="A301" s="134" t="s">
        <v>190</v>
      </c>
      <c r="B301" s="135"/>
      <c r="C301" s="103" t="s">
        <v>833</v>
      </c>
      <c r="D301" s="104"/>
      <c r="E301" s="104"/>
      <c r="F301" s="11" t="s">
        <v>1813</v>
      </c>
      <c r="G301" s="143">
        <v>0.34</v>
      </c>
      <c r="H301" s="137"/>
      <c r="I301" s="8">
        <v>0.34</v>
      </c>
      <c r="J301" s="143">
        <v>0.06</v>
      </c>
      <c r="K301" s="137"/>
      <c r="L301" s="137"/>
      <c r="M301" s="137"/>
      <c r="N301" s="137"/>
      <c r="O301" s="137"/>
      <c r="P301" s="100">
        <v>0.4</v>
      </c>
      <c r="Q301" s="101"/>
      <c r="R301" s="101"/>
      <c r="S301" s="101"/>
      <c r="T301" s="101"/>
      <c r="U301" s="101"/>
    </row>
    <row r="302" spans="1:21" s="1" customFormat="1" ht="27" hidden="1" customHeight="1" x14ac:dyDescent="0.25">
      <c r="A302" s="134" t="s">
        <v>191</v>
      </c>
      <c r="B302" s="135"/>
      <c r="C302" s="103" t="s">
        <v>834</v>
      </c>
      <c r="D302" s="104"/>
      <c r="E302" s="104"/>
      <c r="F302" s="11" t="s">
        <v>1813</v>
      </c>
      <c r="G302" s="143">
        <v>0.42</v>
      </c>
      <c r="H302" s="137"/>
      <c r="I302" s="8">
        <v>0.42</v>
      </c>
      <c r="J302" s="143">
        <v>0.06</v>
      </c>
      <c r="K302" s="137"/>
      <c r="L302" s="137"/>
      <c r="M302" s="137"/>
      <c r="N302" s="137"/>
      <c r="O302" s="137"/>
      <c r="P302" s="100">
        <v>0.48</v>
      </c>
      <c r="Q302" s="101"/>
      <c r="R302" s="101"/>
      <c r="S302" s="101"/>
      <c r="T302" s="101"/>
      <c r="U302" s="101"/>
    </row>
    <row r="303" spans="1:21" s="1" customFormat="1" ht="42" hidden="1" customHeight="1" x14ac:dyDescent="0.25">
      <c r="A303" s="134" t="s">
        <v>192</v>
      </c>
      <c r="B303" s="135"/>
      <c r="C303" s="103" t="s">
        <v>835</v>
      </c>
      <c r="D303" s="104"/>
      <c r="E303" s="104"/>
      <c r="F303" s="11" t="s">
        <v>1813</v>
      </c>
      <c r="G303" s="143">
        <v>0.21</v>
      </c>
      <c r="H303" s="137"/>
      <c r="I303" s="8">
        <v>0.21</v>
      </c>
      <c r="J303" s="137"/>
      <c r="K303" s="137"/>
      <c r="L303" s="137"/>
      <c r="M303" s="137"/>
      <c r="N303" s="137"/>
      <c r="O303" s="137"/>
      <c r="P303" s="100">
        <v>0.21</v>
      </c>
      <c r="Q303" s="101"/>
      <c r="R303" s="101"/>
      <c r="S303" s="101"/>
      <c r="T303" s="101"/>
      <c r="U303" s="101"/>
    </row>
    <row r="304" spans="1:21" s="1" customFormat="1" ht="52.5" hidden="1" customHeight="1" x14ac:dyDescent="0.25">
      <c r="A304" s="134" t="s">
        <v>193</v>
      </c>
      <c r="B304" s="135"/>
      <c r="C304" s="103" t="s">
        <v>836</v>
      </c>
      <c r="D304" s="104"/>
      <c r="E304" s="104"/>
      <c r="F304" s="11" t="s">
        <v>1815</v>
      </c>
      <c r="G304" s="143">
        <v>0.42</v>
      </c>
      <c r="H304" s="137"/>
      <c r="I304" s="8">
        <v>0.42</v>
      </c>
      <c r="J304" s="143">
        <v>0.81</v>
      </c>
      <c r="K304" s="137"/>
      <c r="L304" s="137"/>
      <c r="M304" s="137"/>
      <c r="N304" s="137"/>
      <c r="O304" s="137"/>
      <c r="P304" s="100">
        <v>1.23</v>
      </c>
      <c r="Q304" s="101"/>
      <c r="R304" s="101"/>
      <c r="S304" s="101"/>
      <c r="T304" s="101"/>
      <c r="U304" s="101"/>
    </row>
    <row r="305" spans="1:21" s="1" customFormat="1" ht="30" hidden="1" customHeight="1" x14ac:dyDescent="0.25">
      <c r="A305" s="134" t="s">
        <v>194</v>
      </c>
      <c r="B305" s="135"/>
      <c r="C305" s="103" t="s">
        <v>837</v>
      </c>
      <c r="D305" s="104"/>
      <c r="E305" s="104"/>
      <c r="F305" s="11" t="s">
        <v>1816</v>
      </c>
      <c r="G305" s="143">
        <v>0.09</v>
      </c>
      <c r="H305" s="137"/>
      <c r="I305" s="8">
        <v>0.09</v>
      </c>
      <c r="J305" s="143">
        <v>0.68</v>
      </c>
      <c r="K305" s="137"/>
      <c r="L305" s="137"/>
      <c r="M305" s="137"/>
      <c r="N305" s="137"/>
      <c r="O305" s="137"/>
      <c r="P305" s="100">
        <v>0.77</v>
      </c>
      <c r="Q305" s="101"/>
      <c r="R305" s="101"/>
      <c r="S305" s="101"/>
      <c r="T305" s="101"/>
      <c r="U305" s="101"/>
    </row>
    <row r="306" spans="1:21" s="1" customFormat="1" ht="24.75" hidden="1" customHeight="1" x14ac:dyDescent="0.25">
      <c r="A306" s="134" t="s">
        <v>195</v>
      </c>
      <c r="B306" s="135"/>
      <c r="C306" s="103" t="s">
        <v>1871</v>
      </c>
      <c r="D306" s="104"/>
      <c r="E306" s="104"/>
      <c r="F306" s="11" t="s">
        <v>1814</v>
      </c>
      <c r="G306" s="143">
        <v>0.21</v>
      </c>
      <c r="H306" s="137"/>
      <c r="I306" s="8">
        <v>0.21</v>
      </c>
      <c r="J306" s="143">
        <v>0.01</v>
      </c>
      <c r="K306" s="137"/>
      <c r="L306" s="137"/>
      <c r="M306" s="137"/>
      <c r="N306" s="137"/>
      <c r="O306" s="137"/>
      <c r="P306" s="100">
        <v>0.22</v>
      </c>
      <c r="Q306" s="101"/>
      <c r="R306" s="101"/>
      <c r="S306" s="101"/>
      <c r="T306" s="101"/>
      <c r="U306" s="101"/>
    </row>
    <row r="307" spans="1:21" s="15" customFormat="1" ht="21" hidden="1" customHeight="1" x14ac:dyDescent="0.2">
      <c r="A307" s="124"/>
      <c r="B307" s="125"/>
      <c r="C307" s="105" t="s">
        <v>1856</v>
      </c>
      <c r="D307" s="106"/>
      <c r="E307" s="106"/>
      <c r="F307" s="18"/>
      <c r="G307" s="144">
        <f>G301+G302+G303+G304+G305+G306</f>
        <v>1.69</v>
      </c>
      <c r="H307" s="123"/>
      <c r="I307" s="13">
        <f>I301+I302+I303+I304+I305+I306</f>
        <v>1.69</v>
      </c>
      <c r="J307" s="144">
        <f>J301+J302+J303+J304+J305+J306</f>
        <v>1.62</v>
      </c>
      <c r="K307" s="123"/>
      <c r="L307" s="123"/>
      <c r="M307" s="123"/>
      <c r="N307" s="123"/>
      <c r="O307" s="123"/>
      <c r="P307" s="100">
        <f>P301+P302+P303+P304+P305+P306</f>
        <v>3.3100000000000005</v>
      </c>
      <c r="Q307" s="101"/>
      <c r="R307" s="101"/>
      <c r="S307" s="101"/>
      <c r="T307" s="101"/>
      <c r="U307" s="101"/>
    </row>
    <row r="308" spans="1:21" s="1" customFormat="1" ht="27" hidden="1" customHeight="1" x14ac:dyDescent="0.25">
      <c r="A308" s="124" t="s">
        <v>62</v>
      </c>
      <c r="B308" s="125"/>
      <c r="C308" s="105" t="s">
        <v>832</v>
      </c>
      <c r="D308" s="106"/>
      <c r="E308" s="106"/>
      <c r="F308" s="9"/>
      <c r="G308" s="137"/>
      <c r="H308" s="137"/>
      <c r="I308" s="10"/>
      <c r="J308" s="137"/>
      <c r="K308" s="137"/>
      <c r="L308" s="137"/>
      <c r="M308" s="137"/>
      <c r="N308" s="137"/>
      <c r="O308" s="137"/>
      <c r="P308" s="101"/>
      <c r="Q308" s="101"/>
      <c r="R308" s="101"/>
      <c r="S308" s="101"/>
      <c r="T308" s="101"/>
      <c r="U308" s="101"/>
    </row>
    <row r="309" spans="1:21" s="1" customFormat="1" ht="30.75" hidden="1" customHeight="1" x14ac:dyDescent="0.25">
      <c r="A309" s="134" t="s">
        <v>196</v>
      </c>
      <c r="B309" s="135"/>
      <c r="C309" s="103" t="s">
        <v>833</v>
      </c>
      <c r="D309" s="104"/>
      <c r="E309" s="104"/>
      <c r="F309" s="11" t="s">
        <v>1813</v>
      </c>
      <c r="G309" s="143">
        <v>0.34</v>
      </c>
      <c r="H309" s="137"/>
      <c r="I309" s="8">
        <v>0.34</v>
      </c>
      <c r="J309" s="143">
        <v>0.06</v>
      </c>
      <c r="K309" s="137"/>
      <c r="L309" s="137"/>
      <c r="M309" s="137"/>
      <c r="N309" s="137"/>
      <c r="O309" s="137"/>
      <c r="P309" s="100">
        <v>0.4</v>
      </c>
      <c r="Q309" s="101"/>
      <c r="R309" s="101"/>
      <c r="S309" s="101"/>
      <c r="T309" s="101"/>
      <c r="U309" s="101"/>
    </row>
    <row r="310" spans="1:21" s="1" customFormat="1" ht="27.75" hidden="1" customHeight="1" x14ac:dyDescent="0.25">
      <c r="A310" s="134" t="s">
        <v>197</v>
      </c>
      <c r="B310" s="135"/>
      <c r="C310" s="103" t="s">
        <v>834</v>
      </c>
      <c r="D310" s="104"/>
      <c r="E310" s="104"/>
      <c r="F310" s="11" t="s">
        <v>1813</v>
      </c>
      <c r="G310" s="143">
        <v>0.42</v>
      </c>
      <c r="H310" s="137"/>
      <c r="I310" s="8">
        <v>0.42</v>
      </c>
      <c r="J310" s="143">
        <v>0.06</v>
      </c>
      <c r="K310" s="137"/>
      <c r="L310" s="137"/>
      <c r="M310" s="137"/>
      <c r="N310" s="137"/>
      <c r="O310" s="137"/>
      <c r="P310" s="100">
        <v>0.48</v>
      </c>
      <c r="Q310" s="101"/>
      <c r="R310" s="101"/>
      <c r="S310" s="101"/>
      <c r="T310" s="101"/>
      <c r="U310" s="101"/>
    </row>
    <row r="311" spans="1:21" s="1" customFormat="1" ht="42" hidden="1" customHeight="1" x14ac:dyDescent="0.25">
      <c r="A311" s="134" t="s">
        <v>198</v>
      </c>
      <c r="B311" s="135"/>
      <c r="C311" s="103" t="s">
        <v>835</v>
      </c>
      <c r="D311" s="104"/>
      <c r="E311" s="104"/>
      <c r="F311" s="11" t="s">
        <v>1813</v>
      </c>
      <c r="G311" s="143">
        <v>0.21</v>
      </c>
      <c r="H311" s="137"/>
      <c r="I311" s="8">
        <v>0.21</v>
      </c>
      <c r="J311" s="137"/>
      <c r="K311" s="137"/>
      <c r="L311" s="137"/>
      <c r="M311" s="137"/>
      <c r="N311" s="137"/>
      <c r="O311" s="137"/>
      <c r="P311" s="100">
        <v>0.21</v>
      </c>
      <c r="Q311" s="101"/>
      <c r="R311" s="101"/>
      <c r="S311" s="101"/>
      <c r="T311" s="101"/>
      <c r="U311" s="101"/>
    </row>
    <row r="312" spans="1:21" s="1" customFormat="1" ht="51" hidden="1" customHeight="1" x14ac:dyDescent="0.25">
      <c r="A312" s="134" t="s">
        <v>199</v>
      </c>
      <c r="B312" s="135"/>
      <c r="C312" s="103" t="s">
        <v>836</v>
      </c>
      <c r="D312" s="104"/>
      <c r="E312" s="104"/>
      <c r="F312" s="11" t="s">
        <v>1815</v>
      </c>
      <c r="G312" s="143">
        <v>0.42</v>
      </c>
      <c r="H312" s="137"/>
      <c r="I312" s="8">
        <v>0.42</v>
      </c>
      <c r="J312" s="143">
        <v>0.81</v>
      </c>
      <c r="K312" s="137"/>
      <c r="L312" s="137"/>
      <c r="M312" s="137"/>
      <c r="N312" s="137"/>
      <c r="O312" s="137"/>
      <c r="P312" s="100">
        <v>1.23</v>
      </c>
      <c r="Q312" s="101"/>
      <c r="R312" s="101"/>
      <c r="S312" s="101"/>
      <c r="T312" s="101"/>
      <c r="U312" s="101"/>
    </row>
    <row r="313" spans="1:21" s="1" customFormat="1" ht="27" hidden="1" customHeight="1" x14ac:dyDescent="0.25">
      <c r="A313" s="134" t="s">
        <v>200</v>
      </c>
      <c r="B313" s="135"/>
      <c r="C313" s="103" t="s">
        <v>837</v>
      </c>
      <c r="D313" s="104"/>
      <c r="E313" s="104"/>
      <c r="F313" s="11" t="s">
        <v>1816</v>
      </c>
      <c r="G313" s="143">
        <v>0.09</v>
      </c>
      <c r="H313" s="137"/>
      <c r="I313" s="8">
        <v>0.09</v>
      </c>
      <c r="J313" s="143">
        <v>0.68</v>
      </c>
      <c r="K313" s="137"/>
      <c r="L313" s="137"/>
      <c r="M313" s="137"/>
      <c r="N313" s="137"/>
      <c r="O313" s="137"/>
      <c r="P313" s="100">
        <v>0.77</v>
      </c>
      <c r="Q313" s="101"/>
      <c r="R313" s="101"/>
      <c r="S313" s="101"/>
      <c r="T313" s="101"/>
      <c r="U313" s="101"/>
    </row>
    <row r="314" spans="1:21" s="1" customFormat="1" ht="27" hidden="1" customHeight="1" x14ac:dyDescent="0.25">
      <c r="A314" s="134" t="s">
        <v>201</v>
      </c>
      <c r="B314" s="135"/>
      <c r="C314" s="103" t="s">
        <v>1871</v>
      </c>
      <c r="D314" s="104"/>
      <c r="E314" s="104"/>
      <c r="F314" s="11" t="s">
        <v>1814</v>
      </c>
      <c r="G314" s="143">
        <v>0.21</v>
      </c>
      <c r="H314" s="137"/>
      <c r="I314" s="8">
        <v>0.21</v>
      </c>
      <c r="J314" s="143">
        <v>0.01</v>
      </c>
      <c r="K314" s="137"/>
      <c r="L314" s="137"/>
      <c r="M314" s="137"/>
      <c r="N314" s="137"/>
      <c r="O314" s="137"/>
      <c r="P314" s="100">
        <v>0.22</v>
      </c>
      <c r="Q314" s="101"/>
      <c r="R314" s="101"/>
      <c r="S314" s="101"/>
      <c r="T314" s="101"/>
      <c r="U314" s="101"/>
    </row>
    <row r="315" spans="1:21" s="1" customFormat="1" ht="63" hidden="1" customHeight="1" x14ac:dyDescent="0.25">
      <c r="A315" s="134" t="s">
        <v>202</v>
      </c>
      <c r="B315" s="135"/>
      <c r="C315" s="103" t="s">
        <v>838</v>
      </c>
      <c r="D315" s="104"/>
      <c r="E315" s="104"/>
      <c r="F315" s="11" t="s">
        <v>1813</v>
      </c>
      <c r="G315" s="143">
        <v>1.05</v>
      </c>
      <c r="H315" s="137"/>
      <c r="I315" s="8">
        <v>1.05</v>
      </c>
      <c r="J315" s="143">
        <v>0.08</v>
      </c>
      <c r="K315" s="137"/>
      <c r="L315" s="137"/>
      <c r="M315" s="137"/>
      <c r="N315" s="137"/>
      <c r="O315" s="137"/>
      <c r="P315" s="100">
        <v>1.1299999999999999</v>
      </c>
      <c r="Q315" s="101"/>
      <c r="R315" s="101"/>
      <c r="S315" s="101"/>
      <c r="T315" s="101"/>
      <c r="U315" s="101"/>
    </row>
    <row r="316" spans="1:21" s="1" customFormat="1" ht="89.25" hidden="1" customHeight="1" x14ac:dyDescent="0.25">
      <c r="A316" s="134" t="s">
        <v>203</v>
      </c>
      <c r="B316" s="135"/>
      <c r="C316" s="103" t="s">
        <v>839</v>
      </c>
      <c r="D316" s="104"/>
      <c r="E316" s="104"/>
      <c r="F316" s="11" t="s">
        <v>1813</v>
      </c>
      <c r="G316" s="143">
        <v>0.84</v>
      </c>
      <c r="H316" s="137"/>
      <c r="I316" s="8">
        <v>0.84</v>
      </c>
      <c r="J316" s="143">
        <v>0.21</v>
      </c>
      <c r="K316" s="137"/>
      <c r="L316" s="137"/>
      <c r="M316" s="137"/>
      <c r="N316" s="137"/>
      <c r="O316" s="137"/>
      <c r="P316" s="100">
        <v>1.05</v>
      </c>
      <c r="Q316" s="101"/>
      <c r="R316" s="101"/>
      <c r="S316" s="101"/>
      <c r="T316" s="101"/>
      <c r="U316" s="101"/>
    </row>
    <row r="317" spans="1:21" s="15" customFormat="1" ht="17.25" hidden="1" customHeight="1" x14ac:dyDescent="0.2">
      <c r="A317" s="124"/>
      <c r="B317" s="125"/>
      <c r="C317" s="105" t="s">
        <v>1856</v>
      </c>
      <c r="D317" s="106"/>
      <c r="E317" s="106"/>
      <c r="F317" s="18"/>
      <c r="G317" s="144">
        <f>SUM(G309:H316)</f>
        <v>3.58</v>
      </c>
      <c r="H317" s="123"/>
      <c r="I317" s="13">
        <f>SUM(I309:I316)</f>
        <v>3.58</v>
      </c>
      <c r="J317" s="144">
        <f>SUM(J309:M316)</f>
        <v>1.9100000000000001</v>
      </c>
      <c r="K317" s="123"/>
      <c r="L317" s="123"/>
      <c r="M317" s="123"/>
      <c r="N317" s="123"/>
      <c r="O317" s="123"/>
      <c r="P317" s="100">
        <f>SUM(P309:U316)</f>
        <v>5.49</v>
      </c>
      <c r="Q317" s="101"/>
      <c r="R317" s="101"/>
      <c r="S317" s="101"/>
      <c r="T317" s="101"/>
      <c r="U317" s="101"/>
    </row>
    <row r="318" spans="1:21" s="1" customFormat="1" ht="17.25" hidden="1" customHeight="1" x14ac:dyDescent="0.25">
      <c r="A318" s="124" t="s">
        <v>63</v>
      </c>
      <c r="B318" s="125"/>
      <c r="C318" s="105" t="s">
        <v>1012</v>
      </c>
      <c r="D318" s="106"/>
      <c r="E318" s="106"/>
      <c r="F318" s="9"/>
      <c r="G318" s="137"/>
      <c r="H318" s="137"/>
      <c r="I318" s="10"/>
      <c r="J318" s="137"/>
      <c r="K318" s="137"/>
      <c r="L318" s="137"/>
      <c r="M318" s="137"/>
      <c r="N318" s="137"/>
      <c r="O318" s="137"/>
      <c r="P318" s="101"/>
      <c r="Q318" s="101"/>
      <c r="R318" s="101"/>
      <c r="S318" s="101"/>
      <c r="T318" s="101"/>
      <c r="U318" s="101"/>
    </row>
    <row r="319" spans="1:21" s="1" customFormat="1" ht="78.75" hidden="1" customHeight="1" x14ac:dyDescent="0.25">
      <c r="A319" s="134" t="s">
        <v>204</v>
      </c>
      <c r="B319" s="135"/>
      <c r="C319" s="103" t="s">
        <v>838</v>
      </c>
      <c r="D319" s="104"/>
      <c r="E319" s="104"/>
      <c r="F319" s="11" t="s">
        <v>1813</v>
      </c>
      <c r="G319" s="143">
        <v>1.05</v>
      </c>
      <c r="H319" s="137"/>
      <c r="I319" s="8">
        <v>1.05</v>
      </c>
      <c r="J319" s="143">
        <v>0.08</v>
      </c>
      <c r="K319" s="137"/>
      <c r="L319" s="137"/>
      <c r="M319" s="137"/>
      <c r="N319" s="137"/>
      <c r="O319" s="137"/>
      <c r="P319" s="100">
        <v>1.1299999999999999</v>
      </c>
      <c r="Q319" s="101"/>
      <c r="R319" s="101"/>
      <c r="S319" s="101"/>
      <c r="T319" s="101"/>
      <c r="U319" s="101"/>
    </row>
    <row r="320" spans="1:21" s="1" customFormat="1" ht="90" hidden="1" customHeight="1" x14ac:dyDescent="0.25">
      <c r="A320" s="134" t="s">
        <v>205</v>
      </c>
      <c r="B320" s="135"/>
      <c r="C320" s="103" t="s">
        <v>839</v>
      </c>
      <c r="D320" s="104"/>
      <c r="E320" s="104"/>
      <c r="F320" s="11" t="s">
        <v>1813</v>
      </c>
      <c r="G320" s="143">
        <v>0.84</v>
      </c>
      <c r="H320" s="137"/>
      <c r="I320" s="8">
        <v>0.84</v>
      </c>
      <c r="J320" s="143">
        <v>0.21</v>
      </c>
      <c r="K320" s="137"/>
      <c r="L320" s="137"/>
      <c r="M320" s="137"/>
      <c r="N320" s="137"/>
      <c r="O320" s="137"/>
      <c r="P320" s="100">
        <v>1.05</v>
      </c>
      <c r="Q320" s="101"/>
      <c r="R320" s="101"/>
      <c r="S320" s="101"/>
      <c r="T320" s="101"/>
      <c r="U320" s="101"/>
    </row>
    <row r="321" spans="1:21" s="15" customFormat="1" ht="16.5" hidden="1" customHeight="1" x14ac:dyDescent="0.2">
      <c r="A321" s="124"/>
      <c r="B321" s="125"/>
      <c r="C321" s="105" t="s">
        <v>1856</v>
      </c>
      <c r="D321" s="106"/>
      <c r="E321" s="106"/>
      <c r="F321" s="18"/>
      <c r="G321" s="144">
        <f>G319+G320</f>
        <v>1.8900000000000001</v>
      </c>
      <c r="H321" s="123"/>
      <c r="I321" s="13">
        <f>I319+I320</f>
        <v>1.8900000000000001</v>
      </c>
      <c r="J321" s="144">
        <f>J319+J320</f>
        <v>0.28999999999999998</v>
      </c>
      <c r="K321" s="123"/>
      <c r="L321" s="123"/>
      <c r="M321" s="123"/>
      <c r="N321" s="123"/>
      <c r="O321" s="123"/>
      <c r="P321" s="100">
        <f>P319+P320</f>
        <v>2.1799999999999997</v>
      </c>
      <c r="Q321" s="101"/>
      <c r="R321" s="101"/>
      <c r="S321" s="101"/>
      <c r="T321" s="101"/>
      <c r="U321" s="101"/>
    </row>
    <row r="322" spans="1:21" s="1" customFormat="1" ht="27" hidden="1" customHeight="1" x14ac:dyDescent="0.25">
      <c r="A322" s="124" t="s">
        <v>64</v>
      </c>
      <c r="B322" s="125"/>
      <c r="C322" s="105" t="s">
        <v>1013</v>
      </c>
      <c r="D322" s="106"/>
      <c r="E322" s="106"/>
      <c r="F322" s="9"/>
      <c r="G322" s="137"/>
      <c r="H322" s="137"/>
      <c r="I322" s="10"/>
      <c r="J322" s="137"/>
      <c r="K322" s="137"/>
      <c r="L322" s="137"/>
      <c r="M322" s="137"/>
      <c r="N322" s="137"/>
      <c r="O322" s="137"/>
      <c r="P322" s="101"/>
      <c r="Q322" s="101"/>
      <c r="R322" s="101"/>
      <c r="S322" s="101"/>
      <c r="T322" s="101"/>
      <c r="U322" s="101"/>
    </row>
    <row r="323" spans="1:21" s="1" customFormat="1" ht="76.5" hidden="1" customHeight="1" x14ac:dyDescent="0.25">
      <c r="A323" s="134" t="s">
        <v>206</v>
      </c>
      <c r="B323" s="135"/>
      <c r="C323" s="103" t="s">
        <v>838</v>
      </c>
      <c r="D323" s="104"/>
      <c r="E323" s="104"/>
      <c r="F323" s="11" t="s">
        <v>1813</v>
      </c>
      <c r="G323" s="143">
        <v>1.05</v>
      </c>
      <c r="H323" s="137"/>
      <c r="I323" s="8">
        <v>1.05</v>
      </c>
      <c r="J323" s="143">
        <v>0.08</v>
      </c>
      <c r="K323" s="137"/>
      <c r="L323" s="137"/>
      <c r="M323" s="137"/>
      <c r="N323" s="137"/>
      <c r="O323" s="137"/>
      <c r="P323" s="100">
        <v>1.1299999999999999</v>
      </c>
      <c r="Q323" s="101"/>
      <c r="R323" s="101"/>
      <c r="S323" s="101"/>
      <c r="T323" s="101"/>
      <c r="U323" s="101"/>
    </row>
    <row r="324" spans="1:21" s="1" customFormat="1" ht="88.5" hidden="1" customHeight="1" x14ac:dyDescent="0.25">
      <c r="A324" s="134" t="s">
        <v>207</v>
      </c>
      <c r="B324" s="135"/>
      <c r="C324" s="103" t="s">
        <v>839</v>
      </c>
      <c r="D324" s="104"/>
      <c r="E324" s="104"/>
      <c r="F324" s="11" t="s">
        <v>1813</v>
      </c>
      <c r="G324" s="143">
        <v>0.84</v>
      </c>
      <c r="H324" s="137"/>
      <c r="I324" s="8">
        <v>0.84</v>
      </c>
      <c r="J324" s="143">
        <v>0.21</v>
      </c>
      <c r="K324" s="137"/>
      <c r="L324" s="137"/>
      <c r="M324" s="137"/>
      <c r="N324" s="137"/>
      <c r="O324" s="137"/>
      <c r="P324" s="100">
        <v>1.05</v>
      </c>
      <c r="Q324" s="101"/>
      <c r="R324" s="101"/>
      <c r="S324" s="101"/>
      <c r="T324" s="101"/>
      <c r="U324" s="101"/>
    </row>
    <row r="325" spans="1:21" s="15" customFormat="1" ht="18.75" hidden="1" customHeight="1" x14ac:dyDescent="0.2">
      <c r="A325" s="124"/>
      <c r="B325" s="125"/>
      <c r="C325" s="105" t="s">
        <v>1856</v>
      </c>
      <c r="D325" s="106"/>
      <c r="E325" s="106"/>
      <c r="F325" s="18"/>
      <c r="G325" s="144">
        <f>G323+G324</f>
        <v>1.8900000000000001</v>
      </c>
      <c r="H325" s="123"/>
      <c r="I325" s="13">
        <f>I323+I324</f>
        <v>1.8900000000000001</v>
      </c>
      <c r="J325" s="144">
        <f>J323+J324</f>
        <v>0.28999999999999998</v>
      </c>
      <c r="K325" s="123"/>
      <c r="L325" s="123"/>
      <c r="M325" s="123"/>
      <c r="N325" s="123"/>
      <c r="O325" s="123"/>
      <c r="P325" s="100">
        <f>P323+P324</f>
        <v>2.1799999999999997</v>
      </c>
      <c r="Q325" s="101"/>
      <c r="R325" s="101"/>
      <c r="S325" s="101"/>
      <c r="T325" s="101"/>
      <c r="U325" s="101"/>
    </row>
    <row r="326" spans="1:21" s="1" customFormat="1" ht="16.5" hidden="1" customHeight="1" x14ac:dyDescent="0.25">
      <c r="A326" s="124" t="s">
        <v>65</v>
      </c>
      <c r="B326" s="125"/>
      <c r="C326" s="105" t="s">
        <v>1014</v>
      </c>
      <c r="D326" s="106"/>
      <c r="E326" s="106"/>
      <c r="F326" s="9"/>
      <c r="G326" s="137"/>
      <c r="H326" s="137"/>
      <c r="I326" s="10"/>
      <c r="J326" s="137"/>
      <c r="K326" s="137"/>
      <c r="L326" s="137"/>
      <c r="M326" s="137"/>
      <c r="N326" s="137"/>
      <c r="O326" s="137"/>
      <c r="P326" s="101"/>
      <c r="Q326" s="101"/>
      <c r="R326" s="101"/>
      <c r="S326" s="101"/>
      <c r="T326" s="101"/>
      <c r="U326" s="101"/>
    </row>
    <row r="327" spans="1:21" s="1" customFormat="1" ht="27" hidden="1" customHeight="1" x14ac:dyDescent="0.25">
      <c r="A327" s="134" t="s">
        <v>208</v>
      </c>
      <c r="B327" s="135"/>
      <c r="C327" s="103" t="s">
        <v>1015</v>
      </c>
      <c r="D327" s="104"/>
      <c r="E327" s="104"/>
      <c r="F327" s="11" t="s">
        <v>1813</v>
      </c>
      <c r="G327" s="143">
        <v>0.53</v>
      </c>
      <c r="H327" s="137"/>
      <c r="I327" s="8">
        <v>0.53</v>
      </c>
      <c r="J327" s="143">
        <v>0.03</v>
      </c>
      <c r="K327" s="137"/>
      <c r="L327" s="137"/>
      <c r="M327" s="137"/>
      <c r="N327" s="137"/>
      <c r="O327" s="137"/>
      <c r="P327" s="100">
        <v>0.56000000000000005</v>
      </c>
      <c r="Q327" s="101"/>
      <c r="R327" s="101"/>
      <c r="S327" s="101"/>
      <c r="T327" s="101"/>
      <c r="U327" s="101"/>
    </row>
    <row r="328" spans="1:21" s="1" customFormat="1" ht="18" hidden="1" customHeight="1" x14ac:dyDescent="0.25">
      <c r="A328" s="124" t="s">
        <v>66</v>
      </c>
      <c r="B328" s="125"/>
      <c r="C328" s="105" t="s">
        <v>1016</v>
      </c>
      <c r="D328" s="106"/>
      <c r="E328" s="106"/>
      <c r="F328" s="9"/>
      <c r="G328" s="137"/>
      <c r="H328" s="137"/>
      <c r="I328" s="10"/>
      <c r="J328" s="137"/>
      <c r="K328" s="137"/>
      <c r="L328" s="137"/>
      <c r="M328" s="137"/>
      <c r="N328" s="137"/>
      <c r="O328" s="137"/>
      <c r="P328" s="101"/>
      <c r="Q328" s="101"/>
      <c r="R328" s="101"/>
      <c r="S328" s="101"/>
      <c r="T328" s="101"/>
      <c r="U328" s="101"/>
    </row>
    <row r="329" spans="1:21" s="1" customFormat="1" ht="28.5" hidden="1" customHeight="1" x14ac:dyDescent="0.25">
      <c r="A329" s="134" t="s">
        <v>209</v>
      </c>
      <c r="B329" s="135"/>
      <c r="C329" s="103" t="s">
        <v>1017</v>
      </c>
      <c r="D329" s="104"/>
      <c r="E329" s="104"/>
      <c r="F329" s="11" t="s">
        <v>1813</v>
      </c>
      <c r="G329" s="143">
        <v>1.51</v>
      </c>
      <c r="H329" s="137"/>
      <c r="I329" s="8">
        <v>1.51</v>
      </c>
      <c r="J329" s="143">
        <v>0.4</v>
      </c>
      <c r="K329" s="137"/>
      <c r="L329" s="137"/>
      <c r="M329" s="137"/>
      <c r="N329" s="137"/>
      <c r="O329" s="137"/>
      <c r="P329" s="100">
        <v>1.91</v>
      </c>
      <c r="Q329" s="101"/>
      <c r="R329" s="101"/>
      <c r="S329" s="101"/>
      <c r="T329" s="101"/>
      <c r="U329" s="101"/>
    </row>
    <row r="330" spans="1:21" s="1" customFormat="1" ht="18.75" hidden="1" customHeight="1" x14ac:dyDescent="0.25">
      <c r="A330" s="124" t="s">
        <v>67</v>
      </c>
      <c r="B330" s="125"/>
      <c r="C330" s="105" t="s">
        <v>840</v>
      </c>
      <c r="D330" s="106"/>
      <c r="E330" s="106"/>
      <c r="F330" s="9"/>
      <c r="G330" s="137"/>
      <c r="H330" s="137"/>
      <c r="I330" s="10"/>
      <c r="J330" s="137"/>
      <c r="K330" s="137"/>
      <c r="L330" s="137"/>
      <c r="M330" s="137"/>
      <c r="N330" s="137"/>
      <c r="O330" s="137"/>
      <c r="P330" s="101"/>
      <c r="Q330" s="101"/>
      <c r="R330" s="101"/>
      <c r="S330" s="101"/>
      <c r="T330" s="101"/>
      <c r="U330" s="101"/>
    </row>
    <row r="331" spans="1:21" s="1" customFormat="1" ht="28.5" hidden="1" customHeight="1" x14ac:dyDescent="0.25">
      <c r="A331" s="134" t="s">
        <v>210</v>
      </c>
      <c r="B331" s="135"/>
      <c r="C331" s="103" t="s">
        <v>841</v>
      </c>
      <c r="D331" s="104"/>
      <c r="E331" s="104"/>
      <c r="F331" s="11" t="s">
        <v>1813</v>
      </c>
      <c r="G331" s="143">
        <v>1.9</v>
      </c>
      <c r="H331" s="137"/>
      <c r="I331" s="8">
        <v>1.9</v>
      </c>
      <c r="J331" s="143">
        <v>7.0000000000000007E-2</v>
      </c>
      <c r="K331" s="137"/>
      <c r="L331" s="137"/>
      <c r="M331" s="137"/>
      <c r="N331" s="137"/>
      <c r="O331" s="137"/>
      <c r="P331" s="100">
        <v>1.97</v>
      </c>
      <c r="Q331" s="101"/>
      <c r="R331" s="101"/>
      <c r="S331" s="101"/>
      <c r="T331" s="101"/>
      <c r="U331" s="101"/>
    </row>
    <row r="332" spans="1:21" s="1" customFormat="1" ht="16.5" hidden="1" customHeight="1" x14ac:dyDescent="0.25">
      <c r="A332" s="165">
        <v>3</v>
      </c>
      <c r="B332" s="166"/>
      <c r="C332" s="129" t="s">
        <v>1018</v>
      </c>
      <c r="D332" s="130"/>
      <c r="E332" s="130"/>
      <c r="F332" s="4"/>
      <c r="G332" s="136"/>
      <c r="H332" s="136"/>
      <c r="I332" s="5"/>
      <c r="J332" s="136"/>
      <c r="K332" s="136"/>
      <c r="L332" s="136"/>
      <c r="M332" s="136"/>
      <c r="N332" s="136"/>
      <c r="O332" s="136"/>
      <c r="P332" s="126"/>
      <c r="Q332" s="126"/>
      <c r="R332" s="126"/>
      <c r="S332" s="126"/>
      <c r="T332" s="126"/>
      <c r="U332" s="126"/>
    </row>
    <row r="333" spans="1:21" s="1" customFormat="1" ht="18.75" hidden="1" customHeight="1" x14ac:dyDescent="0.25">
      <c r="A333" s="124" t="s">
        <v>5</v>
      </c>
      <c r="B333" s="125"/>
      <c r="C333" s="105" t="s">
        <v>1019</v>
      </c>
      <c r="D333" s="106"/>
      <c r="E333" s="106"/>
      <c r="F333" s="9"/>
      <c r="G333" s="137"/>
      <c r="H333" s="137"/>
      <c r="I333" s="10"/>
      <c r="J333" s="137"/>
      <c r="K333" s="137"/>
      <c r="L333" s="137"/>
      <c r="M333" s="137"/>
      <c r="N333" s="137"/>
      <c r="O333" s="137"/>
      <c r="P333" s="101"/>
      <c r="Q333" s="101"/>
      <c r="R333" s="101"/>
      <c r="S333" s="101"/>
      <c r="T333" s="101"/>
      <c r="U333" s="101"/>
    </row>
    <row r="334" spans="1:21" s="1" customFormat="1" ht="19.5" hidden="1" customHeight="1" x14ac:dyDescent="0.25">
      <c r="A334" s="124" t="s">
        <v>6</v>
      </c>
      <c r="B334" s="125"/>
      <c r="C334" s="105" t="s">
        <v>1020</v>
      </c>
      <c r="D334" s="106"/>
      <c r="E334" s="106"/>
      <c r="F334" s="9"/>
      <c r="G334" s="137"/>
      <c r="H334" s="137"/>
      <c r="I334" s="10"/>
      <c r="J334" s="137"/>
      <c r="K334" s="137"/>
      <c r="L334" s="137"/>
      <c r="M334" s="137"/>
      <c r="N334" s="137"/>
      <c r="O334" s="137"/>
      <c r="P334" s="101"/>
      <c r="Q334" s="101"/>
      <c r="R334" s="101"/>
      <c r="S334" s="101"/>
      <c r="T334" s="101"/>
      <c r="U334" s="101"/>
    </row>
    <row r="335" spans="1:21" s="1" customFormat="1" ht="23.25" hidden="1" customHeight="1" x14ac:dyDescent="0.25">
      <c r="A335" s="134" t="s">
        <v>211</v>
      </c>
      <c r="B335" s="135"/>
      <c r="C335" s="103" t="s">
        <v>1871</v>
      </c>
      <c r="D335" s="104"/>
      <c r="E335" s="104"/>
      <c r="F335" s="11" t="s">
        <v>1814</v>
      </c>
      <c r="G335" s="143">
        <v>0.21</v>
      </c>
      <c r="H335" s="137"/>
      <c r="I335" s="8">
        <v>0.21</v>
      </c>
      <c r="J335" s="143">
        <v>0.01</v>
      </c>
      <c r="K335" s="137"/>
      <c r="L335" s="137"/>
      <c r="M335" s="137"/>
      <c r="N335" s="137"/>
      <c r="O335" s="137"/>
      <c r="P335" s="100">
        <v>0.22</v>
      </c>
      <c r="Q335" s="101"/>
      <c r="R335" s="101"/>
      <c r="S335" s="101"/>
      <c r="T335" s="101"/>
      <c r="U335" s="101"/>
    </row>
    <row r="336" spans="1:21" s="1" customFormat="1" ht="15.75" hidden="1" customHeight="1" x14ac:dyDescent="0.25">
      <c r="A336" s="134" t="s">
        <v>212</v>
      </c>
      <c r="B336" s="135"/>
      <c r="C336" s="103" t="s">
        <v>829</v>
      </c>
      <c r="D336" s="104"/>
      <c r="E336" s="104"/>
      <c r="F336" s="11" t="s">
        <v>1815</v>
      </c>
      <c r="G336" s="143">
        <v>0.46</v>
      </c>
      <c r="H336" s="137"/>
      <c r="I336" s="8">
        <v>0.46</v>
      </c>
      <c r="J336" s="143">
        <v>0.84</v>
      </c>
      <c r="K336" s="137"/>
      <c r="L336" s="137"/>
      <c r="M336" s="137"/>
      <c r="N336" s="137"/>
      <c r="O336" s="137"/>
      <c r="P336" s="100">
        <v>1.3</v>
      </c>
      <c r="Q336" s="101"/>
      <c r="R336" s="101"/>
      <c r="S336" s="101"/>
      <c r="T336" s="101"/>
      <c r="U336" s="101"/>
    </row>
    <row r="337" spans="1:21" s="1" customFormat="1" ht="27" hidden="1" customHeight="1" x14ac:dyDescent="0.25">
      <c r="A337" s="134" t="s">
        <v>213</v>
      </c>
      <c r="B337" s="135"/>
      <c r="C337" s="103" t="s">
        <v>830</v>
      </c>
      <c r="D337" s="104"/>
      <c r="E337" s="104"/>
      <c r="F337" s="11" t="s">
        <v>1815</v>
      </c>
      <c r="G337" s="143">
        <v>0.31</v>
      </c>
      <c r="H337" s="137"/>
      <c r="I337" s="8">
        <v>0.31</v>
      </c>
      <c r="J337" s="143">
        <v>0.12</v>
      </c>
      <c r="K337" s="137"/>
      <c r="L337" s="137"/>
      <c r="M337" s="137"/>
      <c r="N337" s="137"/>
      <c r="O337" s="137"/>
      <c r="P337" s="100">
        <v>0.43</v>
      </c>
      <c r="Q337" s="101"/>
      <c r="R337" s="101"/>
      <c r="S337" s="101"/>
      <c r="T337" s="101"/>
      <c r="U337" s="101"/>
    </row>
    <row r="338" spans="1:21" s="15" customFormat="1" ht="18" hidden="1" customHeight="1" x14ac:dyDescent="0.2">
      <c r="A338" s="124"/>
      <c r="B338" s="125"/>
      <c r="C338" s="105" t="s">
        <v>1856</v>
      </c>
      <c r="D338" s="106"/>
      <c r="E338" s="106"/>
      <c r="F338" s="18"/>
      <c r="G338" s="144">
        <f>G335+G336+G337</f>
        <v>0.98</v>
      </c>
      <c r="H338" s="123"/>
      <c r="I338" s="13">
        <f>I335+I336+I337</f>
        <v>0.98</v>
      </c>
      <c r="J338" s="144">
        <f>J335+J336+J337</f>
        <v>0.97</v>
      </c>
      <c r="K338" s="123"/>
      <c r="L338" s="123"/>
      <c r="M338" s="123"/>
      <c r="N338" s="123"/>
      <c r="O338" s="123"/>
      <c r="P338" s="100">
        <f>P335+P336+P337</f>
        <v>1.95</v>
      </c>
      <c r="Q338" s="101"/>
      <c r="R338" s="101"/>
      <c r="S338" s="101"/>
      <c r="T338" s="101"/>
      <c r="U338" s="101"/>
    </row>
    <row r="339" spans="1:21" s="1" customFormat="1" ht="27" hidden="1" customHeight="1" x14ac:dyDescent="0.25">
      <c r="A339" s="124" t="s">
        <v>7</v>
      </c>
      <c r="B339" s="125"/>
      <c r="C339" s="105" t="s">
        <v>1021</v>
      </c>
      <c r="D339" s="106"/>
      <c r="E339" s="106"/>
      <c r="F339" s="9"/>
      <c r="G339" s="137"/>
      <c r="H339" s="137"/>
      <c r="I339" s="10"/>
      <c r="J339" s="137"/>
      <c r="K339" s="137"/>
      <c r="L339" s="137"/>
      <c r="M339" s="137"/>
      <c r="N339" s="137"/>
      <c r="O339" s="137"/>
      <c r="P339" s="101"/>
      <c r="Q339" s="101"/>
      <c r="R339" s="101"/>
      <c r="S339" s="101"/>
      <c r="T339" s="101"/>
      <c r="U339" s="101"/>
    </row>
    <row r="340" spans="1:21" s="1" customFormat="1" ht="52.5" hidden="1" customHeight="1" x14ac:dyDescent="0.25">
      <c r="A340" s="134" t="s">
        <v>214</v>
      </c>
      <c r="B340" s="135"/>
      <c r="C340" s="103" t="s">
        <v>1022</v>
      </c>
      <c r="D340" s="104"/>
      <c r="E340" s="104"/>
      <c r="F340" s="11" t="s">
        <v>1813</v>
      </c>
      <c r="G340" s="143">
        <v>0.34</v>
      </c>
      <c r="H340" s="137"/>
      <c r="I340" s="8">
        <v>0.34</v>
      </c>
      <c r="J340" s="143">
        <v>0.16</v>
      </c>
      <c r="K340" s="137"/>
      <c r="L340" s="137"/>
      <c r="M340" s="137"/>
      <c r="N340" s="137"/>
      <c r="O340" s="137"/>
      <c r="P340" s="100">
        <v>0.5</v>
      </c>
      <c r="Q340" s="101"/>
      <c r="R340" s="101"/>
      <c r="S340" s="101"/>
      <c r="T340" s="101"/>
      <c r="U340" s="101"/>
    </row>
    <row r="341" spans="1:21" s="1" customFormat="1" ht="30.75" hidden="1" customHeight="1" x14ac:dyDescent="0.25">
      <c r="A341" s="134" t="s">
        <v>215</v>
      </c>
      <c r="B341" s="135"/>
      <c r="C341" s="103" t="s">
        <v>1873</v>
      </c>
      <c r="D341" s="104"/>
      <c r="E341" s="104"/>
      <c r="F341" s="11" t="s">
        <v>1816</v>
      </c>
      <c r="G341" s="143">
        <v>0.02</v>
      </c>
      <c r="H341" s="137"/>
      <c r="I341" s="8">
        <v>0.02</v>
      </c>
      <c r="J341" s="143">
        <v>0.15</v>
      </c>
      <c r="K341" s="137"/>
      <c r="L341" s="137"/>
      <c r="M341" s="137"/>
      <c r="N341" s="137"/>
      <c r="O341" s="137"/>
      <c r="P341" s="100">
        <v>0.17</v>
      </c>
      <c r="Q341" s="101"/>
      <c r="R341" s="101"/>
      <c r="S341" s="101"/>
      <c r="T341" s="101"/>
      <c r="U341" s="101"/>
    </row>
    <row r="342" spans="1:21" s="15" customFormat="1" ht="18" hidden="1" customHeight="1" x14ac:dyDescent="0.2">
      <c r="A342" s="124"/>
      <c r="B342" s="125"/>
      <c r="C342" s="105" t="s">
        <v>1856</v>
      </c>
      <c r="D342" s="106"/>
      <c r="E342" s="106"/>
      <c r="F342" s="18"/>
      <c r="G342" s="144">
        <f>G340+G341</f>
        <v>0.36000000000000004</v>
      </c>
      <c r="H342" s="123"/>
      <c r="I342" s="13">
        <f>I340+I341</f>
        <v>0.36000000000000004</v>
      </c>
      <c r="J342" s="144">
        <f>J340+J341</f>
        <v>0.31</v>
      </c>
      <c r="K342" s="123"/>
      <c r="L342" s="123"/>
      <c r="M342" s="123"/>
      <c r="N342" s="123"/>
      <c r="O342" s="123"/>
      <c r="P342" s="100">
        <f>P340+P341</f>
        <v>0.67</v>
      </c>
      <c r="Q342" s="101"/>
      <c r="R342" s="101"/>
      <c r="S342" s="101"/>
      <c r="T342" s="101"/>
      <c r="U342" s="101"/>
    </row>
    <row r="343" spans="1:21" s="1" customFormat="1" ht="27.75" hidden="1" customHeight="1" x14ac:dyDescent="0.25">
      <c r="A343" s="124" t="s">
        <v>216</v>
      </c>
      <c r="B343" s="125"/>
      <c r="C343" s="105" t="s">
        <v>1023</v>
      </c>
      <c r="D343" s="106"/>
      <c r="E343" s="106"/>
      <c r="F343" s="9"/>
      <c r="G343" s="137"/>
      <c r="H343" s="137"/>
      <c r="I343" s="10"/>
      <c r="J343" s="137"/>
      <c r="K343" s="137"/>
      <c r="L343" s="137"/>
      <c r="M343" s="137"/>
      <c r="N343" s="137"/>
      <c r="O343" s="137"/>
      <c r="P343" s="101"/>
      <c r="Q343" s="101"/>
      <c r="R343" s="101"/>
      <c r="S343" s="101"/>
      <c r="T343" s="101"/>
      <c r="U343" s="101"/>
    </row>
    <row r="344" spans="1:21" s="1" customFormat="1" ht="53.25" hidden="1" customHeight="1" x14ac:dyDescent="0.25">
      <c r="A344" s="134" t="s">
        <v>217</v>
      </c>
      <c r="B344" s="135"/>
      <c r="C344" s="103" t="s">
        <v>1024</v>
      </c>
      <c r="D344" s="104"/>
      <c r="E344" s="104"/>
      <c r="F344" s="11" t="s">
        <v>1813</v>
      </c>
      <c r="G344" s="143">
        <v>0.34</v>
      </c>
      <c r="H344" s="137"/>
      <c r="I344" s="8">
        <v>0.34</v>
      </c>
      <c r="J344" s="143">
        <v>0.25</v>
      </c>
      <c r="K344" s="137"/>
      <c r="L344" s="137"/>
      <c r="M344" s="137"/>
      <c r="N344" s="137"/>
      <c r="O344" s="137"/>
      <c r="P344" s="100">
        <v>0.59</v>
      </c>
      <c r="Q344" s="101"/>
      <c r="R344" s="101"/>
      <c r="S344" s="101"/>
      <c r="T344" s="101"/>
      <c r="U344" s="101"/>
    </row>
    <row r="345" spans="1:21" s="1" customFormat="1" ht="27.75" hidden="1" customHeight="1" x14ac:dyDescent="0.25">
      <c r="A345" s="134" t="s">
        <v>218</v>
      </c>
      <c r="B345" s="135"/>
      <c r="C345" s="103" t="s">
        <v>1873</v>
      </c>
      <c r="D345" s="104"/>
      <c r="E345" s="104"/>
      <c r="F345" s="11" t="s">
        <v>1816</v>
      </c>
      <c r="G345" s="143">
        <v>0.02</v>
      </c>
      <c r="H345" s="137"/>
      <c r="I345" s="8">
        <v>0.02</v>
      </c>
      <c r="J345" s="143">
        <v>0.15</v>
      </c>
      <c r="K345" s="137"/>
      <c r="L345" s="137"/>
      <c r="M345" s="137"/>
      <c r="N345" s="137"/>
      <c r="O345" s="137"/>
      <c r="P345" s="100">
        <v>0.17</v>
      </c>
      <c r="Q345" s="101"/>
      <c r="R345" s="101"/>
      <c r="S345" s="101"/>
      <c r="T345" s="101"/>
      <c r="U345" s="101"/>
    </row>
    <row r="346" spans="1:21" s="15" customFormat="1" ht="16.5" hidden="1" customHeight="1" x14ac:dyDescent="0.2">
      <c r="A346" s="124"/>
      <c r="B346" s="125"/>
      <c r="C346" s="105" t="s">
        <v>1856</v>
      </c>
      <c r="D346" s="106"/>
      <c r="E346" s="106"/>
      <c r="F346" s="18"/>
      <c r="G346" s="144">
        <f>G344+G345</f>
        <v>0.36000000000000004</v>
      </c>
      <c r="H346" s="123"/>
      <c r="I346" s="13">
        <f>I344+I345</f>
        <v>0.36000000000000004</v>
      </c>
      <c r="J346" s="144">
        <f>J344+J345</f>
        <v>0.4</v>
      </c>
      <c r="K346" s="123"/>
      <c r="L346" s="123"/>
      <c r="M346" s="123"/>
      <c r="N346" s="123"/>
      <c r="O346" s="123"/>
      <c r="P346" s="100">
        <f>P344+P345</f>
        <v>0.76</v>
      </c>
      <c r="Q346" s="101"/>
      <c r="R346" s="101"/>
      <c r="S346" s="101"/>
      <c r="T346" s="101"/>
      <c r="U346" s="101"/>
    </row>
    <row r="347" spans="1:21" s="15" customFormat="1" ht="27" hidden="1" customHeight="1" x14ac:dyDescent="0.2">
      <c r="A347" s="124" t="s">
        <v>219</v>
      </c>
      <c r="B347" s="125"/>
      <c r="C347" s="105" t="s">
        <v>1025</v>
      </c>
      <c r="D347" s="106"/>
      <c r="E347" s="106"/>
      <c r="F347" s="18"/>
      <c r="G347" s="123"/>
      <c r="H347" s="123"/>
      <c r="I347" s="14"/>
      <c r="J347" s="123"/>
      <c r="K347" s="123"/>
      <c r="L347" s="123"/>
      <c r="M347" s="123"/>
      <c r="N347" s="123"/>
      <c r="O347" s="123"/>
      <c r="P347" s="101"/>
      <c r="Q347" s="101"/>
      <c r="R347" s="101"/>
      <c r="S347" s="101"/>
      <c r="T347" s="101"/>
      <c r="U347" s="101"/>
    </row>
    <row r="348" spans="1:21" s="1" customFormat="1" ht="54" hidden="1" customHeight="1" x14ac:dyDescent="0.25">
      <c r="A348" s="134" t="s">
        <v>220</v>
      </c>
      <c r="B348" s="135"/>
      <c r="C348" s="103" t="s">
        <v>1026</v>
      </c>
      <c r="D348" s="104"/>
      <c r="E348" s="104"/>
      <c r="F348" s="11" t="s">
        <v>1813</v>
      </c>
      <c r="G348" s="143">
        <v>0.56000000000000005</v>
      </c>
      <c r="H348" s="137"/>
      <c r="I348" s="8">
        <v>0.56000000000000005</v>
      </c>
      <c r="J348" s="143">
        <v>0.77</v>
      </c>
      <c r="K348" s="137"/>
      <c r="L348" s="137"/>
      <c r="M348" s="137"/>
      <c r="N348" s="137"/>
      <c r="O348" s="137"/>
      <c r="P348" s="100">
        <v>1.33</v>
      </c>
      <c r="Q348" s="101"/>
      <c r="R348" s="101"/>
      <c r="S348" s="101"/>
      <c r="T348" s="101"/>
      <c r="U348" s="101"/>
    </row>
    <row r="349" spans="1:21" s="1" customFormat="1" ht="27.75" hidden="1" customHeight="1" x14ac:dyDescent="0.25">
      <c r="A349" s="134" t="s">
        <v>221</v>
      </c>
      <c r="B349" s="135"/>
      <c r="C349" s="103" t="s">
        <v>1873</v>
      </c>
      <c r="D349" s="104"/>
      <c r="E349" s="104"/>
      <c r="F349" s="11" t="s">
        <v>1816</v>
      </c>
      <c r="G349" s="143">
        <v>0.02</v>
      </c>
      <c r="H349" s="137"/>
      <c r="I349" s="8">
        <v>0.02</v>
      </c>
      <c r="J349" s="143">
        <v>0.15</v>
      </c>
      <c r="K349" s="137"/>
      <c r="L349" s="137"/>
      <c r="M349" s="137"/>
      <c r="N349" s="137"/>
      <c r="O349" s="137"/>
      <c r="P349" s="100">
        <v>0.17</v>
      </c>
      <c r="Q349" s="101"/>
      <c r="R349" s="101"/>
      <c r="S349" s="101"/>
      <c r="T349" s="101"/>
      <c r="U349" s="101"/>
    </row>
    <row r="350" spans="1:21" s="15" customFormat="1" ht="17.25" hidden="1" customHeight="1" x14ac:dyDescent="0.2">
      <c r="A350" s="124"/>
      <c r="B350" s="125"/>
      <c r="C350" s="105" t="s">
        <v>1856</v>
      </c>
      <c r="D350" s="106"/>
      <c r="E350" s="106"/>
      <c r="F350" s="18"/>
      <c r="G350" s="144">
        <f>SUM(G348:H349)</f>
        <v>0.58000000000000007</v>
      </c>
      <c r="H350" s="123"/>
      <c r="I350" s="13">
        <f>SUM(I348:I349)</f>
        <v>0.58000000000000007</v>
      </c>
      <c r="J350" s="144">
        <f>SUM(J348:M349)</f>
        <v>0.92</v>
      </c>
      <c r="K350" s="123"/>
      <c r="L350" s="123"/>
      <c r="M350" s="123"/>
      <c r="N350" s="123"/>
      <c r="O350" s="123"/>
      <c r="P350" s="100">
        <f>SUM(P348:U349)</f>
        <v>1.5</v>
      </c>
      <c r="Q350" s="101"/>
      <c r="R350" s="101"/>
      <c r="S350" s="101"/>
      <c r="T350" s="101"/>
      <c r="U350" s="101"/>
    </row>
    <row r="351" spans="1:21" s="1" customFormat="1" ht="28.5" hidden="1" customHeight="1" x14ac:dyDescent="0.25">
      <c r="A351" s="124" t="s">
        <v>222</v>
      </c>
      <c r="B351" s="125"/>
      <c r="C351" s="105" t="s">
        <v>1027</v>
      </c>
      <c r="D351" s="106"/>
      <c r="E351" s="106"/>
      <c r="F351" s="9"/>
      <c r="G351" s="137"/>
      <c r="H351" s="137"/>
      <c r="I351" s="10"/>
      <c r="J351" s="137"/>
      <c r="K351" s="137"/>
      <c r="L351" s="137"/>
      <c r="M351" s="137"/>
      <c r="N351" s="137"/>
      <c r="O351" s="137"/>
      <c r="P351" s="101"/>
      <c r="Q351" s="101"/>
      <c r="R351" s="101"/>
      <c r="S351" s="101"/>
      <c r="T351" s="101"/>
      <c r="U351" s="101"/>
    </row>
    <row r="352" spans="1:21" s="1" customFormat="1" ht="65.25" hidden="1" customHeight="1" x14ac:dyDescent="0.25">
      <c r="A352" s="134" t="s">
        <v>223</v>
      </c>
      <c r="B352" s="135"/>
      <c r="C352" s="103" t="s">
        <v>1028</v>
      </c>
      <c r="D352" s="104"/>
      <c r="E352" s="104"/>
      <c r="F352" s="11" t="s">
        <v>1813</v>
      </c>
      <c r="G352" s="143">
        <v>0.56000000000000005</v>
      </c>
      <c r="H352" s="137"/>
      <c r="I352" s="8">
        <v>0.56000000000000005</v>
      </c>
      <c r="J352" s="143">
        <v>0.17</v>
      </c>
      <c r="K352" s="137"/>
      <c r="L352" s="137"/>
      <c r="M352" s="137"/>
      <c r="N352" s="137"/>
      <c r="O352" s="137"/>
      <c r="P352" s="100">
        <v>0.73</v>
      </c>
      <c r="Q352" s="101"/>
      <c r="R352" s="101"/>
      <c r="S352" s="101"/>
      <c r="T352" s="101"/>
      <c r="U352" s="101"/>
    </row>
    <row r="353" spans="1:21" s="1" customFormat="1" ht="28.5" hidden="1" customHeight="1" x14ac:dyDescent="0.25">
      <c r="A353" s="134" t="s">
        <v>224</v>
      </c>
      <c r="B353" s="135"/>
      <c r="C353" s="103" t="s">
        <v>1873</v>
      </c>
      <c r="D353" s="104"/>
      <c r="E353" s="104"/>
      <c r="F353" s="11" t="s">
        <v>1816</v>
      </c>
      <c r="G353" s="143">
        <v>0.02</v>
      </c>
      <c r="H353" s="137"/>
      <c r="I353" s="8">
        <v>0.02</v>
      </c>
      <c r="J353" s="143">
        <v>0.15</v>
      </c>
      <c r="K353" s="137"/>
      <c r="L353" s="137"/>
      <c r="M353" s="137"/>
      <c r="N353" s="137"/>
      <c r="O353" s="137"/>
      <c r="P353" s="100">
        <v>0.17</v>
      </c>
      <c r="Q353" s="101"/>
      <c r="R353" s="101"/>
      <c r="S353" s="101"/>
      <c r="T353" s="101"/>
      <c r="U353" s="101"/>
    </row>
    <row r="354" spans="1:21" s="15" customFormat="1" ht="17.25" hidden="1" customHeight="1" x14ac:dyDescent="0.2">
      <c r="A354" s="124"/>
      <c r="B354" s="125"/>
      <c r="C354" s="105" t="s">
        <v>1856</v>
      </c>
      <c r="D354" s="106"/>
      <c r="E354" s="106"/>
      <c r="F354" s="18"/>
      <c r="G354" s="144">
        <f>SUM(G352:H353)</f>
        <v>0.58000000000000007</v>
      </c>
      <c r="H354" s="123"/>
      <c r="I354" s="13">
        <f>SUM(I352:I353)</f>
        <v>0.58000000000000007</v>
      </c>
      <c r="J354" s="154">
        <f>SUM(J352:M353)</f>
        <v>0.32</v>
      </c>
      <c r="K354" s="161"/>
      <c r="L354" s="161"/>
      <c r="M354" s="162"/>
      <c r="N354" s="123"/>
      <c r="O354" s="123"/>
      <c r="P354" s="100">
        <f>SUM(P352:U353)</f>
        <v>0.9</v>
      </c>
      <c r="Q354" s="101"/>
      <c r="R354" s="101"/>
      <c r="S354" s="101"/>
      <c r="T354" s="101"/>
      <c r="U354" s="101"/>
    </row>
    <row r="355" spans="1:21" s="1" customFormat="1" ht="27.75" hidden="1" customHeight="1" x14ac:dyDescent="0.25">
      <c r="A355" s="124" t="s">
        <v>225</v>
      </c>
      <c r="B355" s="125"/>
      <c r="C355" s="105" t="s">
        <v>1029</v>
      </c>
      <c r="D355" s="106"/>
      <c r="E355" s="106"/>
      <c r="F355" s="9"/>
      <c r="G355" s="137"/>
      <c r="H355" s="137"/>
      <c r="I355" s="10"/>
      <c r="J355" s="137"/>
      <c r="K355" s="137"/>
      <c r="L355" s="137"/>
      <c r="M355" s="137"/>
      <c r="N355" s="137"/>
      <c r="O355" s="137"/>
      <c r="P355" s="101"/>
      <c r="Q355" s="101"/>
      <c r="R355" s="101"/>
      <c r="S355" s="101"/>
      <c r="T355" s="101"/>
      <c r="U355" s="101"/>
    </row>
    <row r="356" spans="1:21" s="1" customFormat="1" ht="65.25" hidden="1" customHeight="1" x14ac:dyDescent="0.25">
      <c r="A356" s="134" t="s">
        <v>226</v>
      </c>
      <c r="B356" s="135"/>
      <c r="C356" s="103" t="s">
        <v>1030</v>
      </c>
      <c r="D356" s="104"/>
      <c r="E356" s="104"/>
      <c r="F356" s="11" t="s">
        <v>1813</v>
      </c>
      <c r="G356" s="143">
        <v>0.56000000000000005</v>
      </c>
      <c r="H356" s="137"/>
      <c r="I356" s="8">
        <v>0.56000000000000005</v>
      </c>
      <c r="J356" s="143">
        <v>0.59</v>
      </c>
      <c r="K356" s="137"/>
      <c r="L356" s="137"/>
      <c r="M356" s="137"/>
      <c r="N356" s="137"/>
      <c r="O356" s="137"/>
      <c r="P356" s="100">
        <v>1.1499999999999999</v>
      </c>
      <c r="Q356" s="101"/>
      <c r="R356" s="101"/>
      <c r="S356" s="101"/>
      <c r="T356" s="101"/>
      <c r="U356" s="101"/>
    </row>
    <row r="357" spans="1:21" s="1" customFormat="1" ht="28.5" hidden="1" customHeight="1" x14ac:dyDescent="0.25">
      <c r="A357" s="134" t="s">
        <v>227</v>
      </c>
      <c r="B357" s="135"/>
      <c r="C357" s="103" t="s">
        <v>926</v>
      </c>
      <c r="D357" s="104"/>
      <c r="E357" s="104"/>
      <c r="F357" s="11" t="s">
        <v>1816</v>
      </c>
      <c r="G357" s="143">
        <v>0.02</v>
      </c>
      <c r="H357" s="137"/>
      <c r="I357" s="8">
        <v>0.02</v>
      </c>
      <c r="J357" s="143">
        <v>0.15</v>
      </c>
      <c r="K357" s="137"/>
      <c r="L357" s="137"/>
      <c r="M357" s="137"/>
      <c r="N357" s="137"/>
      <c r="O357" s="137"/>
      <c r="P357" s="100">
        <v>0.17</v>
      </c>
      <c r="Q357" s="101"/>
      <c r="R357" s="101"/>
      <c r="S357" s="101"/>
      <c r="T357" s="101"/>
      <c r="U357" s="101"/>
    </row>
    <row r="358" spans="1:21" s="15" customFormat="1" ht="18.75" hidden="1" customHeight="1" x14ac:dyDescent="0.2">
      <c r="A358" s="124"/>
      <c r="B358" s="125"/>
      <c r="C358" s="105" t="s">
        <v>1856</v>
      </c>
      <c r="D358" s="106"/>
      <c r="E358" s="106"/>
      <c r="F358" s="18"/>
      <c r="G358" s="144">
        <f>SUM(G356:H357)</f>
        <v>0.58000000000000007</v>
      </c>
      <c r="H358" s="123"/>
      <c r="I358" s="13">
        <f>SUM(I356:I357)</f>
        <v>0.58000000000000007</v>
      </c>
      <c r="J358" s="144">
        <f>SUM(J356:M357)</f>
        <v>0.74</v>
      </c>
      <c r="K358" s="123"/>
      <c r="L358" s="123"/>
      <c r="M358" s="123"/>
      <c r="N358" s="123"/>
      <c r="O358" s="123"/>
      <c r="P358" s="100">
        <f>SUM(P356:U357)</f>
        <v>1.3199999999999998</v>
      </c>
      <c r="Q358" s="101"/>
      <c r="R358" s="101"/>
      <c r="S358" s="101"/>
      <c r="T358" s="101"/>
      <c r="U358" s="101"/>
    </row>
    <row r="359" spans="1:21" s="1" customFormat="1" ht="27.75" hidden="1" customHeight="1" x14ac:dyDescent="0.25">
      <c r="A359" s="124" t="s">
        <v>228</v>
      </c>
      <c r="B359" s="125"/>
      <c r="C359" s="105" t="s">
        <v>1031</v>
      </c>
      <c r="D359" s="106"/>
      <c r="E359" s="106"/>
      <c r="F359" s="9"/>
      <c r="G359" s="137"/>
      <c r="H359" s="137"/>
      <c r="I359" s="10"/>
      <c r="J359" s="137"/>
      <c r="K359" s="137"/>
      <c r="L359" s="137"/>
      <c r="M359" s="137"/>
      <c r="N359" s="137"/>
      <c r="O359" s="137"/>
      <c r="P359" s="101"/>
      <c r="Q359" s="101"/>
      <c r="R359" s="101"/>
      <c r="S359" s="101"/>
      <c r="T359" s="101"/>
      <c r="U359" s="101"/>
    </row>
    <row r="360" spans="1:21" s="1" customFormat="1" ht="52.5" hidden="1" customHeight="1" x14ac:dyDescent="0.25">
      <c r="A360" s="134" t="s">
        <v>229</v>
      </c>
      <c r="B360" s="135"/>
      <c r="C360" s="103" t="s">
        <v>1032</v>
      </c>
      <c r="D360" s="104"/>
      <c r="E360" s="104"/>
      <c r="F360" s="11" t="s">
        <v>1813</v>
      </c>
      <c r="G360" s="143">
        <v>0.78</v>
      </c>
      <c r="H360" s="137"/>
      <c r="I360" s="8">
        <v>0.78</v>
      </c>
      <c r="J360" s="143">
        <v>0.27</v>
      </c>
      <c r="K360" s="137"/>
      <c r="L360" s="137"/>
      <c r="M360" s="137"/>
      <c r="N360" s="137"/>
      <c r="O360" s="137"/>
      <c r="P360" s="100">
        <v>1.05</v>
      </c>
      <c r="Q360" s="101"/>
      <c r="R360" s="101"/>
      <c r="S360" s="101"/>
      <c r="T360" s="101"/>
      <c r="U360" s="101"/>
    </row>
    <row r="361" spans="1:21" s="1" customFormat="1" ht="39.75" hidden="1" customHeight="1" x14ac:dyDescent="0.25">
      <c r="A361" s="134" t="s">
        <v>230</v>
      </c>
      <c r="B361" s="135"/>
      <c r="C361" s="103" t="s">
        <v>831</v>
      </c>
      <c r="D361" s="104"/>
      <c r="E361" s="104"/>
      <c r="F361" s="11" t="s">
        <v>1816</v>
      </c>
      <c r="G361" s="143">
        <v>0.04</v>
      </c>
      <c r="H361" s="137"/>
      <c r="I361" s="8">
        <v>0.04</v>
      </c>
      <c r="J361" s="143">
        <v>0.15</v>
      </c>
      <c r="K361" s="137"/>
      <c r="L361" s="137"/>
      <c r="M361" s="137"/>
      <c r="N361" s="137"/>
      <c r="O361" s="137"/>
      <c r="P361" s="100">
        <v>0.19</v>
      </c>
      <c r="Q361" s="101"/>
      <c r="R361" s="101"/>
      <c r="S361" s="101"/>
      <c r="T361" s="101"/>
      <c r="U361" s="101"/>
    </row>
    <row r="362" spans="1:21" s="15" customFormat="1" ht="18.75" hidden="1" customHeight="1" x14ac:dyDescent="0.2">
      <c r="A362" s="124"/>
      <c r="B362" s="125"/>
      <c r="C362" s="105" t="s">
        <v>1856</v>
      </c>
      <c r="D362" s="106"/>
      <c r="E362" s="106"/>
      <c r="F362" s="18"/>
      <c r="G362" s="144">
        <f>SUM(G360:H361)</f>
        <v>0.82000000000000006</v>
      </c>
      <c r="H362" s="123"/>
      <c r="I362" s="13">
        <f>SUM(I360:I361)</f>
        <v>0.82000000000000006</v>
      </c>
      <c r="J362" s="144">
        <f>SUM(J360:M361)</f>
        <v>0.42000000000000004</v>
      </c>
      <c r="K362" s="123"/>
      <c r="L362" s="123"/>
      <c r="M362" s="123"/>
      <c r="N362" s="123"/>
      <c r="O362" s="123"/>
      <c r="P362" s="100">
        <f>SUM(P360:U361)</f>
        <v>1.24</v>
      </c>
      <c r="Q362" s="101"/>
      <c r="R362" s="101"/>
      <c r="S362" s="101"/>
      <c r="T362" s="101"/>
      <c r="U362" s="101"/>
    </row>
    <row r="363" spans="1:21" s="1" customFormat="1" ht="27.75" hidden="1" customHeight="1" x14ac:dyDescent="0.25">
      <c r="A363" s="124" t="s">
        <v>231</v>
      </c>
      <c r="B363" s="125"/>
      <c r="C363" s="105" t="s">
        <v>1033</v>
      </c>
      <c r="D363" s="106"/>
      <c r="E363" s="106"/>
      <c r="F363" s="9"/>
      <c r="G363" s="137"/>
      <c r="H363" s="137"/>
      <c r="I363" s="10"/>
      <c r="J363" s="137"/>
      <c r="K363" s="137"/>
      <c r="L363" s="137"/>
      <c r="M363" s="137"/>
      <c r="N363" s="137"/>
      <c r="O363" s="137"/>
      <c r="P363" s="101"/>
      <c r="Q363" s="101"/>
      <c r="R363" s="101"/>
      <c r="S363" s="101"/>
      <c r="T363" s="101"/>
      <c r="U363" s="101"/>
    </row>
    <row r="364" spans="1:21" s="1" customFormat="1" ht="63.75" hidden="1" customHeight="1" x14ac:dyDescent="0.25">
      <c r="A364" s="134" t="s">
        <v>232</v>
      </c>
      <c r="B364" s="135"/>
      <c r="C364" s="103" t="s">
        <v>1034</v>
      </c>
      <c r="D364" s="104"/>
      <c r="E364" s="104"/>
      <c r="F364" s="11" t="s">
        <v>1813</v>
      </c>
      <c r="G364" s="143">
        <v>0.54</v>
      </c>
      <c r="H364" s="137"/>
      <c r="I364" s="8">
        <v>0.54</v>
      </c>
      <c r="J364" s="143">
        <v>1.03</v>
      </c>
      <c r="K364" s="137"/>
      <c r="L364" s="137"/>
      <c r="M364" s="137"/>
      <c r="N364" s="137"/>
      <c r="O364" s="137"/>
      <c r="P364" s="100">
        <v>1.57</v>
      </c>
      <c r="Q364" s="101"/>
      <c r="R364" s="101"/>
      <c r="S364" s="101"/>
      <c r="T364" s="101"/>
      <c r="U364" s="101"/>
    </row>
    <row r="365" spans="1:21" s="1" customFormat="1" ht="29.25" hidden="1" customHeight="1" x14ac:dyDescent="0.25">
      <c r="A365" s="134" t="s">
        <v>233</v>
      </c>
      <c r="B365" s="135"/>
      <c r="C365" s="103" t="s">
        <v>1873</v>
      </c>
      <c r="D365" s="104"/>
      <c r="E365" s="104"/>
      <c r="F365" s="11" t="s">
        <v>1816</v>
      </c>
      <c r="G365" s="143">
        <v>0.02</v>
      </c>
      <c r="H365" s="137"/>
      <c r="I365" s="8">
        <v>0.02</v>
      </c>
      <c r="J365" s="143">
        <v>0.15</v>
      </c>
      <c r="K365" s="137"/>
      <c r="L365" s="137"/>
      <c r="M365" s="137"/>
      <c r="N365" s="137"/>
      <c r="O365" s="137"/>
      <c r="P365" s="100">
        <v>0.17</v>
      </c>
      <c r="Q365" s="101"/>
      <c r="R365" s="101"/>
      <c r="S365" s="101"/>
      <c r="T365" s="101"/>
      <c r="U365" s="101"/>
    </row>
    <row r="366" spans="1:21" s="15" customFormat="1" ht="18.75" hidden="1" customHeight="1" x14ac:dyDescent="0.2">
      <c r="A366" s="124"/>
      <c r="B366" s="125"/>
      <c r="C366" s="105" t="s">
        <v>1856</v>
      </c>
      <c r="D366" s="106"/>
      <c r="E366" s="106"/>
      <c r="F366" s="18"/>
      <c r="G366" s="144">
        <f>SUM(G364:H365)</f>
        <v>0.56000000000000005</v>
      </c>
      <c r="H366" s="123"/>
      <c r="I366" s="13">
        <f>SUM(I364:I365)</f>
        <v>0.56000000000000005</v>
      </c>
      <c r="J366" s="144">
        <f>SUM(J364:M365)</f>
        <v>1.18</v>
      </c>
      <c r="K366" s="123"/>
      <c r="L366" s="123"/>
      <c r="M366" s="123"/>
      <c r="N366" s="123"/>
      <c r="O366" s="123"/>
      <c r="P366" s="100">
        <f>SUM(P364:U365)</f>
        <v>1.74</v>
      </c>
      <c r="Q366" s="101"/>
      <c r="R366" s="101"/>
      <c r="S366" s="101"/>
      <c r="T366" s="101"/>
      <c r="U366" s="101"/>
    </row>
    <row r="367" spans="1:21" s="1" customFormat="1" ht="27" hidden="1" customHeight="1" x14ac:dyDescent="0.25">
      <c r="A367" s="124" t="s">
        <v>234</v>
      </c>
      <c r="B367" s="125"/>
      <c r="C367" s="105" t="s">
        <v>1035</v>
      </c>
      <c r="D367" s="106"/>
      <c r="E367" s="106"/>
      <c r="F367" s="9"/>
      <c r="G367" s="137"/>
      <c r="H367" s="137"/>
      <c r="I367" s="10"/>
      <c r="J367" s="137"/>
      <c r="K367" s="137"/>
      <c r="L367" s="137"/>
      <c r="M367" s="137"/>
      <c r="N367" s="137"/>
      <c r="O367" s="137"/>
      <c r="P367" s="101"/>
      <c r="Q367" s="101"/>
      <c r="R367" s="101"/>
      <c r="S367" s="101"/>
      <c r="T367" s="101"/>
      <c r="U367" s="101"/>
    </row>
    <row r="368" spans="1:21" s="1" customFormat="1" ht="78" hidden="1" customHeight="1" x14ac:dyDescent="0.25">
      <c r="A368" s="134" t="s">
        <v>235</v>
      </c>
      <c r="B368" s="135"/>
      <c r="C368" s="103" t="s">
        <v>1036</v>
      </c>
      <c r="D368" s="104"/>
      <c r="E368" s="104"/>
      <c r="F368" s="11" t="s">
        <v>1813</v>
      </c>
      <c r="G368" s="143">
        <v>0.67</v>
      </c>
      <c r="H368" s="137"/>
      <c r="I368" s="8">
        <v>0.67</v>
      </c>
      <c r="J368" s="143">
        <v>0.43</v>
      </c>
      <c r="K368" s="137"/>
      <c r="L368" s="137"/>
      <c r="M368" s="137"/>
      <c r="N368" s="137"/>
      <c r="O368" s="137"/>
      <c r="P368" s="100">
        <v>1.1000000000000001</v>
      </c>
      <c r="Q368" s="101"/>
      <c r="R368" s="101"/>
      <c r="S368" s="101"/>
      <c r="T368" s="101"/>
      <c r="U368" s="101"/>
    </row>
    <row r="369" spans="1:21" s="1" customFormat="1" ht="29.25" hidden="1" customHeight="1" x14ac:dyDescent="0.25">
      <c r="A369" s="134" t="s">
        <v>236</v>
      </c>
      <c r="B369" s="135"/>
      <c r="C369" s="103" t="s">
        <v>1873</v>
      </c>
      <c r="D369" s="104"/>
      <c r="E369" s="104"/>
      <c r="F369" s="11" t="s">
        <v>1816</v>
      </c>
      <c r="G369" s="143">
        <v>0.02</v>
      </c>
      <c r="H369" s="137"/>
      <c r="I369" s="8">
        <v>0.02</v>
      </c>
      <c r="J369" s="143">
        <v>0.15</v>
      </c>
      <c r="K369" s="137"/>
      <c r="L369" s="137"/>
      <c r="M369" s="137"/>
      <c r="N369" s="137"/>
      <c r="O369" s="137"/>
      <c r="P369" s="100">
        <v>0.17</v>
      </c>
      <c r="Q369" s="101"/>
      <c r="R369" s="101"/>
      <c r="S369" s="101"/>
      <c r="T369" s="101"/>
      <c r="U369" s="101"/>
    </row>
    <row r="370" spans="1:21" s="15" customFormat="1" ht="18.75" hidden="1" customHeight="1" x14ac:dyDescent="0.2">
      <c r="A370" s="124"/>
      <c r="B370" s="125"/>
      <c r="C370" s="105" t="s">
        <v>1856</v>
      </c>
      <c r="D370" s="106"/>
      <c r="E370" s="106"/>
      <c r="F370" s="18"/>
      <c r="G370" s="144">
        <f>G368+G369</f>
        <v>0.69000000000000006</v>
      </c>
      <c r="H370" s="123"/>
      <c r="I370" s="13">
        <f>I368+I369</f>
        <v>0.69000000000000006</v>
      </c>
      <c r="J370" s="144">
        <f>J368+J369</f>
        <v>0.57999999999999996</v>
      </c>
      <c r="K370" s="123"/>
      <c r="L370" s="123"/>
      <c r="M370" s="123"/>
      <c r="N370" s="123"/>
      <c r="O370" s="123"/>
      <c r="P370" s="100">
        <f>P368+P369</f>
        <v>1.27</v>
      </c>
      <c r="Q370" s="101"/>
      <c r="R370" s="101"/>
      <c r="S370" s="101"/>
      <c r="T370" s="101"/>
      <c r="U370" s="101"/>
    </row>
    <row r="371" spans="1:21" s="1" customFormat="1" ht="29.25" hidden="1" customHeight="1" x14ac:dyDescent="0.25">
      <c r="A371" s="124" t="s">
        <v>237</v>
      </c>
      <c r="B371" s="125"/>
      <c r="C371" s="105" t="s">
        <v>1037</v>
      </c>
      <c r="D371" s="106"/>
      <c r="E371" s="106"/>
      <c r="F371" s="9"/>
      <c r="G371" s="137"/>
      <c r="H371" s="137"/>
      <c r="I371" s="10"/>
      <c r="J371" s="137"/>
      <c r="K371" s="137"/>
      <c r="L371" s="137"/>
      <c r="M371" s="137"/>
      <c r="N371" s="137"/>
      <c r="O371" s="137"/>
      <c r="P371" s="101"/>
      <c r="Q371" s="101"/>
      <c r="R371" s="101"/>
      <c r="S371" s="101"/>
      <c r="T371" s="101"/>
      <c r="U371" s="101"/>
    </row>
    <row r="372" spans="1:21" s="1" customFormat="1" ht="76.5" hidden="1" customHeight="1" x14ac:dyDescent="0.25">
      <c r="A372" s="134" t="s">
        <v>238</v>
      </c>
      <c r="B372" s="135"/>
      <c r="C372" s="103" t="s">
        <v>1036</v>
      </c>
      <c r="D372" s="104"/>
      <c r="E372" s="104"/>
      <c r="F372" s="11" t="s">
        <v>1813</v>
      </c>
      <c r="G372" s="143">
        <v>0.67</v>
      </c>
      <c r="H372" s="137"/>
      <c r="I372" s="8">
        <v>0.67</v>
      </c>
      <c r="J372" s="143">
        <v>0.46</v>
      </c>
      <c r="K372" s="137"/>
      <c r="L372" s="137"/>
      <c r="M372" s="137"/>
      <c r="N372" s="137"/>
      <c r="O372" s="137"/>
      <c r="P372" s="100">
        <v>1.1299999999999999</v>
      </c>
      <c r="Q372" s="101"/>
      <c r="R372" s="101"/>
      <c r="S372" s="101"/>
      <c r="T372" s="101"/>
      <c r="U372" s="101"/>
    </row>
    <row r="373" spans="1:21" s="1" customFormat="1" ht="28.5" hidden="1" customHeight="1" x14ac:dyDescent="0.25">
      <c r="A373" s="134" t="s">
        <v>239</v>
      </c>
      <c r="B373" s="135"/>
      <c r="C373" s="103" t="s">
        <v>1873</v>
      </c>
      <c r="D373" s="104"/>
      <c r="E373" s="104"/>
      <c r="F373" s="11" t="s">
        <v>1816</v>
      </c>
      <c r="G373" s="143">
        <v>0.02</v>
      </c>
      <c r="H373" s="137"/>
      <c r="I373" s="8">
        <v>0.02</v>
      </c>
      <c r="J373" s="143">
        <v>0.15</v>
      </c>
      <c r="K373" s="137"/>
      <c r="L373" s="137"/>
      <c r="M373" s="137"/>
      <c r="N373" s="137"/>
      <c r="O373" s="137"/>
      <c r="P373" s="100">
        <v>0.17</v>
      </c>
      <c r="Q373" s="101"/>
      <c r="R373" s="101"/>
      <c r="S373" s="101"/>
      <c r="T373" s="101"/>
      <c r="U373" s="101"/>
    </row>
    <row r="374" spans="1:21" s="15" customFormat="1" ht="17.25" hidden="1" customHeight="1" x14ac:dyDescent="0.2">
      <c r="A374" s="124"/>
      <c r="B374" s="125"/>
      <c r="C374" s="105" t="s">
        <v>1856</v>
      </c>
      <c r="D374" s="106"/>
      <c r="E374" s="106"/>
      <c r="F374" s="18"/>
      <c r="G374" s="144">
        <f>SUM(G372+G373)</f>
        <v>0.69000000000000006</v>
      </c>
      <c r="H374" s="123"/>
      <c r="I374" s="13">
        <f>SUM(I372+I373)</f>
        <v>0.69000000000000006</v>
      </c>
      <c r="J374" s="144">
        <f>SUM(J372+J373)</f>
        <v>0.61</v>
      </c>
      <c r="K374" s="123"/>
      <c r="L374" s="123"/>
      <c r="M374" s="123"/>
      <c r="N374" s="123"/>
      <c r="O374" s="123"/>
      <c r="P374" s="100">
        <f>SUM(P372+P373)</f>
        <v>1.2999999999999998</v>
      </c>
      <c r="Q374" s="101"/>
      <c r="R374" s="101"/>
      <c r="S374" s="101"/>
      <c r="T374" s="101"/>
      <c r="U374" s="101"/>
    </row>
    <row r="375" spans="1:21" s="1" customFormat="1" ht="28.5" hidden="1" customHeight="1" x14ac:dyDescent="0.25">
      <c r="A375" s="124" t="s">
        <v>240</v>
      </c>
      <c r="B375" s="125"/>
      <c r="C375" s="105" t="s">
        <v>1038</v>
      </c>
      <c r="D375" s="106"/>
      <c r="E375" s="106"/>
      <c r="F375" s="9"/>
      <c r="G375" s="137"/>
      <c r="H375" s="137"/>
      <c r="I375" s="10"/>
      <c r="J375" s="137"/>
      <c r="K375" s="137"/>
      <c r="L375" s="137"/>
      <c r="M375" s="137"/>
      <c r="N375" s="137"/>
      <c r="O375" s="137"/>
      <c r="P375" s="101"/>
      <c r="Q375" s="101"/>
      <c r="R375" s="101"/>
      <c r="S375" s="101"/>
      <c r="T375" s="101"/>
      <c r="U375" s="101"/>
    </row>
    <row r="376" spans="1:21" s="1" customFormat="1" ht="53.25" hidden="1" customHeight="1" x14ac:dyDescent="0.25">
      <c r="A376" s="134" t="s">
        <v>241</v>
      </c>
      <c r="B376" s="135"/>
      <c r="C376" s="103" t="s">
        <v>1039</v>
      </c>
      <c r="D376" s="104"/>
      <c r="E376" s="104"/>
      <c r="F376" s="11" t="s">
        <v>1813</v>
      </c>
      <c r="G376" s="143">
        <v>0.73</v>
      </c>
      <c r="H376" s="137"/>
      <c r="I376" s="8">
        <v>0.73</v>
      </c>
      <c r="J376" s="143">
        <v>1.71</v>
      </c>
      <c r="K376" s="137"/>
      <c r="L376" s="137"/>
      <c r="M376" s="137"/>
      <c r="N376" s="137"/>
      <c r="O376" s="137"/>
      <c r="P376" s="100">
        <v>2.44</v>
      </c>
      <c r="Q376" s="101"/>
      <c r="R376" s="101"/>
      <c r="S376" s="101"/>
      <c r="T376" s="101"/>
      <c r="U376" s="101"/>
    </row>
    <row r="377" spans="1:21" s="1" customFormat="1" ht="30" hidden="1" customHeight="1" x14ac:dyDescent="0.25">
      <c r="A377" s="134" t="s">
        <v>242</v>
      </c>
      <c r="B377" s="135"/>
      <c r="C377" s="103" t="s">
        <v>1873</v>
      </c>
      <c r="D377" s="104"/>
      <c r="E377" s="104"/>
      <c r="F377" s="11" t="s">
        <v>1816</v>
      </c>
      <c r="G377" s="143">
        <v>0.02</v>
      </c>
      <c r="H377" s="137"/>
      <c r="I377" s="8">
        <v>0.02</v>
      </c>
      <c r="J377" s="143">
        <v>0.15</v>
      </c>
      <c r="K377" s="137"/>
      <c r="L377" s="137"/>
      <c r="M377" s="137"/>
      <c r="N377" s="137"/>
      <c r="O377" s="137"/>
      <c r="P377" s="100">
        <v>0.17</v>
      </c>
      <c r="Q377" s="101"/>
      <c r="R377" s="101"/>
      <c r="S377" s="101"/>
      <c r="T377" s="101"/>
      <c r="U377" s="101"/>
    </row>
    <row r="378" spans="1:21" s="15" customFormat="1" ht="16.5" hidden="1" customHeight="1" x14ac:dyDescent="0.2">
      <c r="A378" s="124"/>
      <c r="B378" s="125"/>
      <c r="C378" s="105" t="s">
        <v>1856</v>
      </c>
      <c r="D378" s="106"/>
      <c r="E378" s="106"/>
      <c r="F378" s="18"/>
      <c r="G378" s="144">
        <f>G376+G377</f>
        <v>0.75</v>
      </c>
      <c r="H378" s="123"/>
      <c r="I378" s="13">
        <f>I376+I377</f>
        <v>0.75</v>
      </c>
      <c r="J378" s="144">
        <f>J376+J377</f>
        <v>1.8599999999999999</v>
      </c>
      <c r="K378" s="123"/>
      <c r="L378" s="123"/>
      <c r="M378" s="123"/>
      <c r="N378" s="123"/>
      <c r="O378" s="123"/>
      <c r="P378" s="100">
        <f>P376+P377</f>
        <v>2.61</v>
      </c>
      <c r="Q378" s="101"/>
      <c r="R378" s="101"/>
      <c r="S378" s="101"/>
      <c r="T378" s="101"/>
      <c r="U378" s="101"/>
    </row>
    <row r="379" spans="1:21" s="1" customFormat="1" ht="27" hidden="1" customHeight="1" x14ac:dyDescent="0.25">
      <c r="A379" s="124" t="s">
        <v>243</v>
      </c>
      <c r="B379" s="125"/>
      <c r="C379" s="105" t="s">
        <v>1040</v>
      </c>
      <c r="D379" s="106"/>
      <c r="E379" s="106"/>
      <c r="F379" s="9"/>
      <c r="G379" s="137"/>
      <c r="H379" s="137"/>
      <c r="I379" s="10"/>
      <c r="J379" s="137"/>
      <c r="K379" s="137"/>
      <c r="L379" s="137"/>
      <c r="M379" s="137"/>
      <c r="N379" s="137"/>
      <c r="O379" s="137"/>
      <c r="P379" s="101"/>
      <c r="Q379" s="101"/>
      <c r="R379" s="101"/>
      <c r="S379" s="101"/>
      <c r="T379" s="101"/>
      <c r="U379" s="101"/>
    </row>
    <row r="380" spans="1:21" s="1" customFormat="1" ht="77.25" hidden="1" customHeight="1" x14ac:dyDescent="0.25">
      <c r="A380" s="134" t="s">
        <v>244</v>
      </c>
      <c r="B380" s="135"/>
      <c r="C380" s="103" t="s">
        <v>1041</v>
      </c>
      <c r="D380" s="104"/>
      <c r="E380" s="104"/>
      <c r="F380" s="11" t="s">
        <v>1813</v>
      </c>
      <c r="G380" s="143">
        <v>0.51</v>
      </c>
      <c r="H380" s="137"/>
      <c r="I380" s="8">
        <v>0.51</v>
      </c>
      <c r="J380" s="143">
        <v>0.66</v>
      </c>
      <c r="K380" s="137"/>
      <c r="L380" s="137"/>
      <c r="M380" s="137"/>
      <c r="N380" s="137"/>
      <c r="O380" s="137"/>
      <c r="P380" s="100">
        <v>1.17</v>
      </c>
      <c r="Q380" s="101"/>
      <c r="R380" s="101"/>
      <c r="S380" s="101"/>
      <c r="T380" s="101"/>
      <c r="U380" s="101"/>
    </row>
    <row r="381" spans="1:21" s="1" customFormat="1" ht="31.5" hidden="1" customHeight="1" x14ac:dyDescent="0.25">
      <c r="A381" s="134" t="s">
        <v>245</v>
      </c>
      <c r="B381" s="135"/>
      <c r="C381" s="103" t="s">
        <v>1873</v>
      </c>
      <c r="D381" s="104"/>
      <c r="E381" s="104"/>
      <c r="F381" s="11" t="s">
        <v>1816</v>
      </c>
      <c r="G381" s="143">
        <v>0.02</v>
      </c>
      <c r="H381" s="137"/>
      <c r="I381" s="8">
        <v>0.02</v>
      </c>
      <c r="J381" s="143">
        <v>0.15</v>
      </c>
      <c r="K381" s="137"/>
      <c r="L381" s="137"/>
      <c r="M381" s="137"/>
      <c r="N381" s="137"/>
      <c r="O381" s="137"/>
      <c r="P381" s="100">
        <v>0.17</v>
      </c>
      <c r="Q381" s="101"/>
      <c r="R381" s="101"/>
      <c r="S381" s="101"/>
      <c r="T381" s="101"/>
      <c r="U381" s="101"/>
    </row>
    <row r="382" spans="1:21" s="15" customFormat="1" ht="19.5" hidden="1" customHeight="1" x14ac:dyDescent="0.2">
      <c r="A382" s="124"/>
      <c r="B382" s="125"/>
      <c r="C382" s="105" t="s">
        <v>1856</v>
      </c>
      <c r="D382" s="106"/>
      <c r="E382" s="106"/>
      <c r="F382" s="18"/>
      <c r="G382" s="144">
        <f>G380+G381</f>
        <v>0.53</v>
      </c>
      <c r="H382" s="123"/>
      <c r="I382" s="13">
        <f>I380+I381</f>
        <v>0.53</v>
      </c>
      <c r="J382" s="144">
        <f>J380+J381</f>
        <v>0.81</v>
      </c>
      <c r="K382" s="123"/>
      <c r="L382" s="123"/>
      <c r="M382" s="123"/>
      <c r="N382" s="123"/>
      <c r="O382" s="123"/>
      <c r="P382" s="100">
        <f>P380+P381</f>
        <v>1.3399999999999999</v>
      </c>
      <c r="Q382" s="101"/>
      <c r="R382" s="101"/>
      <c r="S382" s="101"/>
      <c r="T382" s="101"/>
      <c r="U382" s="101"/>
    </row>
    <row r="383" spans="1:21" s="1" customFormat="1" ht="27" hidden="1" customHeight="1" x14ac:dyDescent="0.25">
      <c r="A383" s="124" t="s">
        <v>246</v>
      </c>
      <c r="B383" s="125"/>
      <c r="C383" s="105" t="s">
        <v>1042</v>
      </c>
      <c r="D383" s="106"/>
      <c r="E383" s="106"/>
      <c r="F383" s="9"/>
      <c r="G383" s="137"/>
      <c r="H383" s="137"/>
      <c r="I383" s="10"/>
      <c r="J383" s="137"/>
      <c r="K383" s="137"/>
      <c r="L383" s="137"/>
      <c r="M383" s="137"/>
      <c r="N383" s="137"/>
      <c r="O383" s="137"/>
      <c r="P383" s="101"/>
      <c r="Q383" s="101"/>
      <c r="R383" s="101"/>
      <c r="S383" s="101"/>
      <c r="T383" s="101"/>
      <c r="U383" s="101"/>
    </row>
    <row r="384" spans="1:21" s="1" customFormat="1" ht="66.75" hidden="1" customHeight="1" x14ac:dyDescent="0.25">
      <c r="A384" s="134" t="s">
        <v>247</v>
      </c>
      <c r="B384" s="135"/>
      <c r="C384" s="103" t="s">
        <v>1043</v>
      </c>
      <c r="D384" s="104"/>
      <c r="E384" s="104"/>
      <c r="F384" s="11" t="s">
        <v>1813</v>
      </c>
      <c r="G384" s="143">
        <v>0.45</v>
      </c>
      <c r="H384" s="137"/>
      <c r="I384" s="8">
        <v>0.45</v>
      </c>
      <c r="J384" s="143">
        <v>0.6</v>
      </c>
      <c r="K384" s="137"/>
      <c r="L384" s="137"/>
      <c r="M384" s="137"/>
      <c r="N384" s="137"/>
      <c r="O384" s="137"/>
      <c r="P384" s="100">
        <v>1.05</v>
      </c>
      <c r="Q384" s="101"/>
      <c r="R384" s="101"/>
      <c r="S384" s="101"/>
      <c r="T384" s="101"/>
      <c r="U384" s="101"/>
    </row>
    <row r="385" spans="1:21" s="1" customFormat="1" ht="31.5" hidden="1" customHeight="1" x14ac:dyDescent="0.25">
      <c r="A385" s="134" t="s">
        <v>248</v>
      </c>
      <c r="B385" s="135"/>
      <c r="C385" s="103" t="s">
        <v>1873</v>
      </c>
      <c r="D385" s="104"/>
      <c r="E385" s="104"/>
      <c r="F385" s="11" t="s">
        <v>1816</v>
      </c>
      <c r="G385" s="143">
        <v>0.02</v>
      </c>
      <c r="H385" s="137"/>
      <c r="I385" s="8">
        <v>0.02</v>
      </c>
      <c r="J385" s="143">
        <v>0.15</v>
      </c>
      <c r="K385" s="137"/>
      <c r="L385" s="137"/>
      <c r="M385" s="137"/>
      <c r="N385" s="137"/>
      <c r="O385" s="137"/>
      <c r="P385" s="100">
        <v>0.17</v>
      </c>
      <c r="Q385" s="101"/>
      <c r="R385" s="101"/>
      <c r="S385" s="101"/>
      <c r="T385" s="101"/>
      <c r="U385" s="101"/>
    </row>
    <row r="386" spans="1:21" s="15" customFormat="1" ht="17.25" hidden="1" customHeight="1" x14ac:dyDescent="0.2">
      <c r="A386" s="124"/>
      <c r="B386" s="125"/>
      <c r="C386" s="105" t="s">
        <v>1856</v>
      </c>
      <c r="D386" s="106"/>
      <c r="E386" s="106"/>
      <c r="F386" s="18"/>
      <c r="G386" s="144">
        <f>G384+G385</f>
        <v>0.47000000000000003</v>
      </c>
      <c r="H386" s="123"/>
      <c r="I386" s="13">
        <f>I384+I385</f>
        <v>0.47000000000000003</v>
      </c>
      <c r="J386" s="144">
        <f>J384+J385</f>
        <v>0.75</v>
      </c>
      <c r="K386" s="123"/>
      <c r="L386" s="123"/>
      <c r="M386" s="123"/>
      <c r="N386" s="123"/>
      <c r="O386" s="123"/>
      <c r="P386" s="100">
        <f>P384+P385</f>
        <v>1.22</v>
      </c>
      <c r="Q386" s="101"/>
      <c r="R386" s="101"/>
      <c r="S386" s="101"/>
      <c r="T386" s="101"/>
      <c r="U386" s="101"/>
    </row>
    <row r="387" spans="1:21" s="1" customFormat="1" ht="28.5" hidden="1" customHeight="1" x14ac:dyDescent="0.25">
      <c r="A387" s="124" t="s">
        <v>249</v>
      </c>
      <c r="B387" s="125"/>
      <c r="C387" s="105" t="s">
        <v>1044</v>
      </c>
      <c r="D387" s="106"/>
      <c r="E387" s="106"/>
      <c r="F387" s="9"/>
      <c r="G387" s="137"/>
      <c r="H387" s="137"/>
      <c r="I387" s="10"/>
      <c r="J387" s="137"/>
      <c r="K387" s="137"/>
      <c r="L387" s="137"/>
      <c r="M387" s="137"/>
      <c r="N387" s="137"/>
      <c r="O387" s="137"/>
      <c r="P387" s="101"/>
      <c r="Q387" s="101"/>
      <c r="R387" s="101"/>
      <c r="S387" s="101"/>
      <c r="T387" s="101"/>
      <c r="U387" s="101"/>
    </row>
    <row r="388" spans="1:21" s="1" customFormat="1" ht="51" hidden="1" customHeight="1" x14ac:dyDescent="0.25">
      <c r="A388" s="134" t="s">
        <v>250</v>
      </c>
      <c r="B388" s="135"/>
      <c r="C388" s="103" t="s">
        <v>1045</v>
      </c>
      <c r="D388" s="104"/>
      <c r="E388" s="104"/>
      <c r="F388" s="11" t="s">
        <v>1813</v>
      </c>
      <c r="G388" s="143">
        <v>0.78</v>
      </c>
      <c r="H388" s="137"/>
      <c r="I388" s="8">
        <v>0.78</v>
      </c>
      <c r="J388" s="143">
        <v>1.81</v>
      </c>
      <c r="K388" s="137"/>
      <c r="L388" s="137"/>
      <c r="M388" s="137"/>
      <c r="N388" s="137"/>
      <c r="O388" s="137"/>
      <c r="P388" s="100">
        <v>2.59</v>
      </c>
      <c r="Q388" s="101"/>
      <c r="R388" s="101"/>
      <c r="S388" s="101"/>
      <c r="T388" s="101"/>
      <c r="U388" s="101"/>
    </row>
    <row r="389" spans="1:21" s="1" customFormat="1" ht="32.25" hidden="1" customHeight="1" x14ac:dyDescent="0.25">
      <c r="A389" s="134" t="s">
        <v>251</v>
      </c>
      <c r="B389" s="135"/>
      <c r="C389" s="103" t="s">
        <v>1873</v>
      </c>
      <c r="D389" s="104"/>
      <c r="E389" s="104"/>
      <c r="F389" s="11" t="s">
        <v>1816</v>
      </c>
      <c r="G389" s="143">
        <v>0.02</v>
      </c>
      <c r="H389" s="137"/>
      <c r="I389" s="8">
        <v>0.02</v>
      </c>
      <c r="J389" s="143">
        <v>0.15</v>
      </c>
      <c r="K389" s="137"/>
      <c r="L389" s="137"/>
      <c r="M389" s="137"/>
      <c r="N389" s="137"/>
      <c r="O389" s="137"/>
      <c r="P389" s="100">
        <v>0.17</v>
      </c>
      <c r="Q389" s="101"/>
      <c r="R389" s="101"/>
      <c r="S389" s="101"/>
      <c r="T389" s="101"/>
      <c r="U389" s="101"/>
    </row>
    <row r="390" spans="1:21" s="15" customFormat="1" ht="18" hidden="1" customHeight="1" x14ac:dyDescent="0.2">
      <c r="A390" s="124"/>
      <c r="B390" s="125"/>
      <c r="C390" s="105" t="s">
        <v>1856</v>
      </c>
      <c r="D390" s="106"/>
      <c r="E390" s="106"/>
      <c r="F390" s="18"/>
      <c r="G390" s="144">
        <f>G388+G389</f>
        <v>0.8</v>
      </c>
      <c r="H390" s="123"/>
      <c r="I390" s="13">
        <f>I388+I389</f>
        <v>0.8</v>
      </c>
      <c r="J390" s="144">
        <f>J388+J389</f>
        <v>1.96</v>
      </c>
      <c r="K390" s="123"/>
      <c r="L390" s="123"/>
      <c r="M390" s="123"/>
      <c r="N390" s="123"/>
      <c r="O390" s="123"/>
      <c r="P390" s="100">
        <f>P388+P389</f>
        <v>2.76</v>
      </c>
      <c r="Q390" s="101"/>
      <c r="R390" s="101"/>
      <c r="S390" s="101"/>
      <c r="T390" s="101"/>
      <c r="U390" s="101"/>
    </row>
    <row r="391" spans="1:21" s="1" customFormat="1" ht="27.75" hidden="1" customHeight="1" x14ac:dyDescent="0.25">
      <c r="A391" s="124" t="s">
        <v>252</v>
      </c>
      <c r="B391" s="125"/>
      <c r="C391" s="105" t="s">
        <v>1046</v>
      </c>
      <c r="D391" s="106"/>
      <c r="E391" s="106"/>
      <c r="F391" s="9"/>
      <c r="G391" s="137"/>
      <c r="H391" s="137"/>
      <c r="I391" s="10"/>
      <c r="J391" s="137"/>
      <c r="K391" s="137"/>
      <c r="L391" s="137"/>
      <c r="M391" s="137"/>
      <c r="N391" s="137"/>
      <c r="O391" s="137"/>
      <c r="P391" s="101"/>
      <c r="Q391" s="101"/>
      <c r="R391" s="101"/>
      <c r="S391" s="101"/>
      <c r="T391" s="101"/>
      <c r="U391" s="101"/>
    </row>
    <row r="392" spans="1:21" s="1" customFormat="1" ht="66.75" hidden="1" customHeight="1" x14ac:dyDescent="0.25">
      <c r="A392" s="134" t="s">
        <v>253</v>
      </c>
      <c r="B392" s="135"/>
      <c r="C392" s="103" t="s">
        <v>1047</v>
      </c>
      <c r="D392" s="104"/>
      <c r="E392" s="104"/>
      <c r="F392" s="11" t="s">
        <v>1813</v>
      </c>
      <c r="G392" s="143">
        <v>0.56000000000000005</v>
      </c>
      <c r="H392" s="137"/>
      <c r="I392" s="8">
        <v>0.56000000000000005</v>
      </c>
      <c r="J392" s="143">
        <v>0.49</v>
      </c>
      <c r="K392" s="137"/>
      <c r="L392" s="137"/>
      <c r="M392" s="137"/>
      <c r="N392" s="137"/>
      <c r="O392" s="137"/>
      <c r="P392" s="100">
        <v>1.05</v>
      </c>
      <c r="Q392" s="101"/>
      <c r="R392" s="101"/>
      <c r="S392" s="101"/>
      <c r="T392" s="101"/>
      <c r="U392" s="101"/>
    </row>
    <row r="393" spans="1:21" s="1" customFormat="1" ht="31.5" hidden="1" customHeight="1" x14ac:dyDescent="0.25">
      <c r="A393" s="134" t="s">
        <v>254</v>
      </c>
      <c r="B393" s="135"/>
      <c r="C393" s="103" t="s">
        <v>1874</v>
      </c>
      <c r="D393" s="104"/>
      <c r="E393" s="104"/>
      <c r="F393" s="11" t="s">
        <v>1816</v>
      </c>
      <c r="G393" s="143">
        <v>0.02</v>
      </c>
      <c r="H393" s="137"/>
      <c r="I393" s="8">
        <v>0.02</v>
      </c>
      <c r="J393" s="143">
        <v>0.15</v>
      </c>
      <c r="K393" s="137"/>
      <c r="L393" s="137"/>
      <c r="M393" s="137"/>
      <c r="N393" s="137"/>
      <c r="O393" s="137"/>
      <c r="P393" s="100">
        <v>0.17</v>
      </c>
      <c r="Q393" s="101"/>
      <c r="R393" s="101"/>
      <c r="S393" s="101"/>
      <c r="T393" s="101"/>
      <c r="U393" s="101"/>
    </row>
    <row r="394" spans="1:21" s="15" customFormat="1" ht="16.5" hidden="1" customHeight="1" x14ac:dyDescent="0.2">
      <c r="A394" s="124"/>
      <c r="B394" s="125"/>
      <c r="C394" s="105" t="s">
        <v>1856</v>
      </c>
      <c r="D394" s="106"/>
      <c r="E394" s="106"/>
      <c r="F394" s="18"/>
      <c r="G394" s="144">
        <f>G392+G393</f>
        <v>0.58000000000000007</v>
      </c>
      <c r="H394" s="123"/>
      <c r="I394" s="13">
        <f>I392+I393</f>
        <v>0.58000000000000007</v>
      </c>
      <c r="J394" s="144">
        <f>J392+J393</f>
        <v>0.64</v>
      </c>
      <c r="K394" s="123"/>
      <c r="L394" s="123"/>
      <c r="M394" s="123"/>
      <c r="N394" s="123"/>
      <c r="O394" s="123"/>
      <c r="P394" s="100">
        <f>P392+P393</f>
        <v>1.22</v>
      </c>
      <c r="Q394" s="101"/>
      <c r="R394" s="101"/>
      <c r="S394" s="101"/>
      <c r="T394" s="101"/>
      <c r="U394" s="101"/>
    </row>
    <row r="395" spans="1:21" s="1" customFormat="1" ht="27" hidden="1" customHeight="1" x14ac:dyDescent="0.25">
      <c r="A395" s="124" t="s">
        <v>255</v>
      </c>
      <c r="B395" s="125"/>
      <c r="C395" s="105" t="s">
        <v>1048</v>
      </c>
      <c r="D395" s="106"/>
      <c r="E395" s="106"/>
      <c r="F395" s="9"/>
      <c r="G395" s="137"/>
      <c r="H395" s="137"/>
      <c r="I395" s="10"/>
      <c r="J395" s="137"/>
      <c r="K395" s="137"/>
      <c r="L395" s="137"/>
      <c r="M395" s="137"/>
      <c r="N395" s="137"/>
      <c r="O395" s="137"/>
      <c r="P395" s="101"/>
      <c r="Q395" s="101"/>
      <c r="R395" s="101"/>
      <c r="S395" s="101"/>
      <c r="T395" s="101"/>
      <c r="U395" s="101"/>
    </row>
    <row r="396" spans="1:21" s="1" customFormat="1" ht="65.25" hidden="1" customHeight="1" x14ac:dyDescent="0.25">
      <c r="A396" s="134" t="s">
        <v>256</v>
      </c>
      <c r="B396" s="135"/>
      <c r="C396" s="103" t="s">
        <v>1049</v>
      </c>
      <c r="D396" s="104"/>
      <c r="E396" s="104"/>
      <c r="F396" s="11" t="s">
        <v>1813</v>
      </c>
      <c r="G396" s="143">
        <v>0.56000000000000005</v>
      </c>
      <c r="H396" s="137"/>
      <c r="I396" s="8">
        <v>0.56000000000000005</v>
      </c>
      <c r="J396" s="143">
        <v>1.95</v>
      </c>
      <c r="K396" s="137"/>
      <c r="L396" s="137"/>
      <c r="M396" s="137"/>
      <c r="N396" s="137"/>
      <c r="O396" s="137"/>
      <c r="P396" s="100">
        <v>2.5099999999999998</v>
      </c>
      <c r="Q396" s="101"/>
      <c r="R396" s="101"/>
      <c r="S396" s="101"/>
      <c r="T396" s="101"/>
      <c r="U396" s="101"/>
    </row>
    <row r="397" spans="1:21" s="1" customFormat="1" ht="31.5" hidden="1" customHeight="1" x14ac:dyDescent="0.25">
      <c r="A397" s="134" t="s">
        <v>257</v>
      </c>
      <c r="B397" s="135"/>
      <c r="C397" s="103" t="s">
        <v>1873</v>
      </c>
      <c r="D397" s="104"/>
      <c r="E397" s="104"/>
      <c r="F397" s="11" t="s">
        <v>1816</v>
      </c>
      <c r="G397" s="143">
        <v>0.02</v>
      </c>
      <c r="H397" s="137"/>
      <c r="I397" s="8">
        <v>0.02</v>
      </c>
      <c r="J397" s="143">
        <v>0.15</v>
      </c>
      <c r="K397" s="137"/>
      <c r="L397" s="137"/>
      <c r="M397" s="137"/>
      <c r="N397" s="137"/>
      <c r="O397" s="137"/>
      <c r="P397" s="100">
        <v>0.17</v>
      </c>
      <c r="Q397" s="101"/>
      <c r="R397" s="101"/>
      <c r="S397" s="101"/>
      <c r="T397" s="101"/>
      <c r="U397" s="101"/>
    </row>
    <row r="398" spans="1:21" s="15" customFormat="1" ht="16.5" hidden="1" customHeight="1" x14ac:dyDescent="0.2">
      <c r="A398" s="124"/>
      <c r="B398" s="125"/>
      <c r="C398" s="105" t="s">
        <v>1856</v>
      </c>
      <c r="D398" s="106"/>
      <c r="E398" s="106"/>
      <c r="F398" s="18"/>
      <c r="G398" s="144">
        <f>G396+G397</f>
        <v>0.58000000000000007</v>
      </c>
      <c r="H398" s="123"/>
      <c r="I398" s="13">
        <f>I396+I397</f>
        <v>0.58000000000000007</v>
      </c>
      <c r="J398" s="144">
        <f>J396+J397</f>
        <v>2.1</v>
      </c>
      <c r="K398" s="123"/>
      <c r="L398" s="123"/>
      <c r="M398" s="123"/>
      <c r="N398" s="123"/>
      <c r="O398" s="123"/>
      <c r="P398" s="100">
        <f>P396+P397</f>
        <v>2.6799999999999997</v>
      </c>
      <c r="Q398" s="101"/>
      <c r="R398" s="101"/>
      <c r="S398" s="101"/>
      <c r="T398" s="101"/>
      <c r="U398" s="101"/>
    </row>
    <row r="399" spans="1:21" s="1" customFormat="1" ht="27.75" hidden="1" customHeight="1" x14ac:dyDescent="0.25">
      <c r="A399" s="124" t="s">
        <v>258</v>
      </c>
      <c r="B399" s="125"/>
      <c r="C399" s="105" t="s">
        <v>1050</v>
      </c>
      <c r="D399" s="106"/>
      <c r="E399" s="106"/>
      <c r="F399" s="9"/>
      <c r="G399" s="137"/>
      <c r="H399" s="137"/>
      <c r="I399" s="10"/>
      <c r="J399" s="137"/>
      <c r="K399" s="137"/>
      <c r="L399" s="137"/>
      <c r="M399" s="137"/>
      <c r="N399" s="137"/>
      <c r="O399" s="137"/>
      <c r="P399" s="101"/>
      <c r="Q399" s="101"/>
      <c r="R399" s="101"/>
      <c r="S399" s="101"/>
      <c r="T399" s="101"/>
      <c r="U399" s="101"/>
    </row>
    <row r="400" spans="1:21" s="1" customFormat="1" ht="52.5" hidden="1" customHeight="1" x14ac:dyDescent="0.25">
      <c r="A400" s="134" t="s">
        <v>259</v>
      </c>
      <c r="B400" s="135"/>
      <c r="C400" s="103" t="s">
        <v>1051</v>
      </c>
      <c r="D400" s="104"/>
      <c r="E400" s="104"/>
      <c r="F400" s="11" t="s">
        <v>1813</v>
      </c>
      <c r="G400" s="143">
        <v>0.56000000000000005</v>
      </c>
      <c r="H400" s="137"/>
      <c r="I400" s="8">
        <v>0.56000000000000005</v>
      </c>
      <c r="J400" s="143">
        <v>0.55000000000000004</v>
      </c>
      <c r="K400" s="137"/>
      <c r="L400" s="137"/>
      <c r="M400" s="137"/>
      <c r="N400" s="137"/>
      <c r="O400" s="137"/>
      <c r="P400" s="100">
        <v>1.1100000000000001</v>
      </c>
      <c r="Q400" s="101"/>
      <c r="R400" s="101"/>
      <c r="S400" s="101"/>
      <c r="T400" s="101"/>
      <c r="U400" s="101"/>
    </row>
    <row r="401" spans="1:21" s="1" customFormat="1" ht="31.5" hidden="1" customHeight="1" x14ac:dyDescent="0.25">
      <c r="A401" s="134" t="s">
        <v>260</v>
      </c>
      <c r="B401" s="135"/>
      <c r="C401" s="103" t="s">
        <v>1873</v>
      </c>
      <c r="D401" s="104"/>
      <c r="E401" s="104"/>
      <c r="F401" s="11" t="s">
        <v>1816</v>
      </c>
      <c r="G401" s="143">
        <v>0.02</v>
      </c>
      <c r="H401" s="137"/>
      <c r="I401" s="8">
        <v>0.02</v>
      </c>
      <c r="J401" s="143">
        <v>0.15</v>
      </c>
      <c r="K401" s="137"/>
      <c r="L401" s="137"/>
      <c r="M401" s="137"/>
      <c r="N401" s="137"/>
      <c r="O401" s="137"/>
      <c r="P401" s="100">
        <v>0.17</v>
      </c>
      <c r="Q401" s="101"/>
      <c r="R401" s="101"/>
      <c r="S401" s="101"/>
      <c r="T401" s="101"/>
      <c r="U401" s="101"/>
    </row>
    <row r="402" spans="1:21" s="15" customFormat="1" ht="18.75" hidden="1" customHeight="1" x14ac:dyDescent="0.2">
      <c r="A402" s="124"/>
      <c r="B402" s="125"/>
      <c r="C402" s="105" t="s">
        <v>1856</v>
      </c>
      <c r="D402" s="106"/>
      <c r="E402" s="106"/>
      <c r="F402" s="18"/>
      <c r="G402" s="144">
        <f>SUM(G400:H401)</f>
        <v>0.58000000000000007</v>
      </c>
      <c r="H402" s="123"/>
      <c r="I402" s="13">
        <f>I400+I401</f>
        <v>0.58000000000000007</v>
      </c>
      <c r="J402" s="144">
        <f>J400+J401</f>
        <v>0.70000000000000007</v>
      </c>
      <c r="K402" s="123"/>
      <c r="L402" s="123"/>
      <c r="M402" s="123"/>
      <c r="N402" s="123"/>
      <c r="O402" s="123"/>
      <c r="P402" s="100">
        <f>P400+P401</f>
        <v>1.28</v>
      </c>
      <c r="Q402" s="101"/>
      <c r="R402" s="101"/>
      <c r="S402" s="101"/>
      <c r="T402" s="101"/>
      <c r="U402" s="101"/>
    </row>
    <row r="403" spans="1:21" s="1" customFormat="1" ht="26.25" hidden="1" customHeight="1" x14ac:dyDescent="0.25">
      <c r="A403" s="124" t="s">
        <v>261</v>
      </c>
      <c r="B403" s="125"/>
      <c r="C403" s="105" t="s">
        <v>1052</v>
      </c>
      <c r="D403" s="106"/>
      <c r="E403" s="106"/>
      <c r="F403" s="9"/>
      <c r="G403" s="137"/>
      <c r="H403" s="137"/>
      <c r="I403" s="10"/>
      <c r="J403" s="137"/>
      <c r="K403" s="137"/>
      <c r="L403" s="137"/>
      <c r="M403" s="137"/>
      <c r="N403" s="137"/>
      <c r="O403" s="137"/>
      <c r="P403" s="101"/>
      <c r="Q403" s="101"/>
      <c r="R403" s="101"/>
      <c r="S403" s="101"/>
      <c r="T403" s="101"/>
      <c r="U403" s="101"/>
    </row>
    <row r="404" spans="1:21" s="1" customFormat="1" ht="52.5" hidden="1" customHeight="1" x14ac:dyDescent="0.25">
      <c r="A404" s="134" t="s">
        <v>262</v>
      </c>
      <c r="B404" s="135"/>
      <c r="C404" s="103" t="s">
        <v>1053</v>
      </c>
      <c r="D404" s="104"/>
      <c r="E404" s="104"/>
      <c r="F404" s="11" t="s">
        <v>1813</v>
      </c>
      <c r="G404" s="143">
        <v>0.89</v>
      </c>
      <c r="H404" s="137"/>
      <c r="I404" s="8">
        <v>0.89</v>
      </c>
      <c r="J404" s="143">
        <v>0.31</v>
      </c>
      <c r="K404" s="137"/>
      <c r="L404" s="137"/>
      <c r="M404" s="137"/>
      <c r="N404" s="137"/>
      <c r="O404" s="137"/>
      <c r="P404" s="100">
        <v>1.2</v>
      </c>
      <c r="Q404" s="101"/>
      <c r="R404" s="101"/>
      <c r="S404" s="101"/>
      <c r="T404" s="101"/>
      <c r="U404" s="101"/>
    </row>
    <row r="405" spans="1:21" s="1" customFormat="1" ht="31.5" hidden="1" customHeight="1" x14ac:dyDescent="0.25">
      <c r="A405" s="134" t="s">
        <v>263</v>
      </c>
      <c r="B405" s="135"/>
      <c r="C405" s="103" t="s">
        <v>1873</v>
      </c>
      <c r="D405" s="104"/>
      <c r="E405" s="104"/>
      <c r="F405" s="11" t="s">
        <v>1816</v>
      </c>
      <c r="G405" s="143">
        <v>0.02</v>
      </c>
      <c r="H405" s="137"/>
      <c r="I405" s="8">
        <v>0.02</v>
      </c>
      <c r="J405" s="143">
        <v>0.15</v>
      </c>
      <c r="K405" s="137"/>
      <c r="L405" s="137"/>
      <c r="M405" s="137"/>
      <c r="N405" s="137"/>
      <c r="O405" s="137"/>
      <c r="P405" s="100">
        <v>0.17</v>
      </c>
      <c r="Q405" s="101"/>
      <c r="R405" s="101"/>
      <c r="S405" s="101"/>
      <c r="T405" s="101"/>
      <c r="U405" s="101"/>
    </row>
    <row r="406" spans="1:21" s="15" customFormat="1" ht="19.5" hidden="1" customHeight="1" x14ac:dyDescent="0.2">
      <c r="A406" s="124"/>
      <c r="B406" s="125"/>
      <c r="C406" s="105" t="s">
        <v>1856</v>
      </c>
      <c r="D406" s="106"/>
      <c r="E406" s="106"/>
      <c r="F406" s="18"/>
      <c r="G406" s="144">
        <f>G404+G405</f>
        <v>0.91</v>
      </c>
      <c r="H406" s="123"/>
      <c r="I406" s="13">
        <f>I404+I405</f>
        <v>0.91</v>
      </c>
      <c r="J406" s="144">
        <f>J404+J405</f>
        <v>0.45999999999999996</v>
      </c>
      <c r="K406" s="123"/>
      <c r="L406" s="123"/>
      <c r="M406" s="123"/>
      <c r="N406" s="123"/>
      <c r="O406" s="123"/>
      <c r="P406" s="100">
        <f>P404+P405</f>
        <v>1.3699999999999999</v>
      </c>
      <c r="Q406" s="101"/>
      <c r="R406" s="101"/>
      <c r="S406" s="101"/>
      <c r="T406" s="101"/>
      <c r="U406" s="101"/>
    </row>
    <row r="407" spans="1:21" s="1" customFormat="1" ht="40.5" hidden="1" customHeight="1" x14ac:dyDescent="0.25">
      <c r="A407" s="124" t="s">
        <v>264</v>
      </c>
      <c r="B407" s="125"/>
      <c r="C407" s="105" t="s">
        <v>1054</v>
      </c>
      <c r="D407" s="106"/>
      <c r="E407" s="106"/>
      <c r="F407" s="9"/>
      <c r="G407" s="137"/>
      <c r="H407" s="137"/>
      <c r="I407" s="10"/>
      <c r="J407" s="137"/>
      <c r="K407" s="137"/>
      <c r="L407" s="137"/>
      <c r="M407" s="137"/>
      <c r="N407" s="137"/>
      <c r="O407" s="137"/>
      <c r="P407" s="101"/>
      <c r="Q407" s="101"/>
      <c r="R407" s="101"/>
      <c r="S407" s="101"/>
      <c r="T407" s="101"/>
      <c r="U407" s="101"/>
    </row>
    <row r="408" spans="1:21" s="1" customFormat="1" ht="51.75" hidden="1" customHeight="1" x14ac:dyDescent="0.25">
      <c r="A408" s="134" t="s">
        <v>265</v>
      </c>
      <c r="B408" s="135"/>
      <c r="C408" s="103" t="s">
        <v>1055</v>
      </c>
      <c r="D408" s="104"/>
      <c r="E408" s="104"/>
      <c r="F408" s="11" t="s">
        <v>1813</v>
      </c>
      <c r="G408" s="143">
        <v>0.67</v>
      </c>
      <c r="H408" s="137"/>
      <c r="I408" s="8">
        <v>0.67</v>
      </c>
      <c r="J408" s="143">
        <v>1.73</v>
      </c>
      <c r="K408" s="137"/>
      <c r="L408" s="137"/>
      <c r="M408" s="137"/>
      <c r="N408" s="137"/>
      <c r="O408" s="137"/>
      <c r="P408" s="100">
        <v>2.4</v>
      </c>
      <c r="Q408" s="101"/>
      <c r="R408" s="101"/>
      <c r="S408" s="101"/>
      <c r="T408" s="101"/>
      <c r="U408" s="101"/>
    </row>
    <row r="409" spans="1:21" s="1" customFormat="1" ht="31.5" hidden="1" customHeight="1" x14ac:dyDescent="0.25">
      <c r="A409" s="134" t="s">
        <v>266</v>
      </c>
      <c r="B409" s="135"/>
      <c r="C409" s="103" t="s">
        <v>1873</v>
      </c>
      <c r="D409" s="104"/>
      <c r="E409" s="104"/>
      <c r="F409" s="11" t="s">
        <v>1816</v>
      </c>
      <c r="G409" s="143">
        <v>0.02</v>
      </c>
      <c r="H409" s="137"/>
      <c r="I409" s="8">
        <v>0.02</v>
      </c>
      <c r="J409" s="143">
        <v>0.15</v>
      </c>
      <c r="K409" s="137"/>
      <c r="L409" s="137"/>
      <c r="M409" s="137"/>
      <c r="N409" s="137"/>
      <c r="O409" s="137"/>
      <c r="P409" s="100">
        <v>0.17</v>
      </c>
      <c r="Q409" s="101"/>
      <c r="R409" s="101"/>
      <c r="S409" s="101"/>
      <c r="T409" s="101"/>
      <c r="U409" s="101"/>
    </row>
    <row r="410" spans="1:21" s="15" customFormat="1" ht="17.25" hidden="1" customHeight="1" x14ac:dyDescent="0.2">
      <c r="A410" s="124"/>
      <c r="B410" s="125"/>
      <c r="C410" s="105" t="s">
        <v>1856</v>
      </c>
      <c r="D410" s="106"/>
      <c r="E410" s="106"/>
      <c r="F410" s="18"/>
      <c r="G410" s="144">
        <f>G408+G409</f>
        <v>0.69000000000000006</v>
      </c>
      <c r="H410" s="123"/>
      <c r="I410" s="13">
        <f>I408+I409</f>
        <v>0.69000000000000006</v>
      </c>
      <c r="J410" s="144">
        <f>J408+J409</f>
        <v>1.88</v>
      </c>
      <c r="K410" s="123"/>
      <c r="L410" s="123"/>
      <c r="M410" s="123"/>
      <c r="N410" s="123"/>
      <c r="O410" s="123"/>
      <c r="P410" s="100">
        <f>P408+P409</f>
        <v>2.57</v>
      </c>
      <c r="Q410" s="101"/>
      <c r="R410" s="101"/>
      <c r="S410" s="101"/>
      <c r="T410" s="101"/>
      <c r="U410" s="101"/>
    </row>
    <row r="411" spans="1:21" s="1" customFormat="1" ht="26.25" hidden="1" customHeight="1" x14ac:dyDescent="0.25">
      <c r="A411" s="124" t="s">
        <v>267</v>
      </c>
      <c r="B411" s="125"/>
      <c r="C411" s="105" t="s">
        <v>1056</v>
      </c>
      <c r="D411" s="106"/>
      <c r="E411" s="106"/>
      <c r="F411" s="9"/>
      <c r="G411" s="137"/>
      <c r="H411" s="137"/>
      <c r="I411" s="10"/>
      <c r="J411" s="137"/>
      <c r="K411" s="137"/>
      <c r="L411" s="137"/>
      <c r="M411" s="137"/>
      <c r="N411" s="137"/>
      <c r="O411" s="137"/>
      <c r="P411" s="101"/>
      <c r="Q411" s="101"/>
      <c r="R411" s="101"/>
      <c r="S411" s="101"/>
      <c r="T411" s="101"/>
      <c r="U411" s="101"/>
    </row>
    <row r="412" spans="1:21" s="1" customFormat="1" ht="64.5" hidden="1" customHeight="1" x14ac:dyDescent="0.25">
      <c r="A412" s="134" t="s">
        <v>268</v>
      </c>
      <c r="B412" s="135"/>
      <c r="C412" s="103" t="s">
        <v>1057</v>
      </c>
      <c r="D412" s="104"/>
      <c r="E412" s="104"/>
      <c r="F412" s="11" t="s">
        <v>1813</v>
      </c>
      <c r="G412" s="143">
        <v>0.56000000000000005</v>
      </c>
      <c r="H412" s="137"/>
      <c r="I412" s="8">
        <v>0.56000000000000005</v>
      </c>
      <c r="J412" s="143">
        <v>0.51</v>
      </c>
      <c r="K412" s="137"/>
      <c r="L412" s="137"/>
      <c r="M412" s="137"/>
      <c r="N412" s="137"/>
      <c r="O412" s="137"/>
      <c r="P412" s="100">
        <v>1.07</v>
      </c>
      <c r="Q412" s="101"/>
      <c r="R412" s="101"/>
      <c r="S412" s="101"/>
      <c r="T412" s="101"/>
      <c r="U412" s="101"/>
    </row>
    <row r="413" spans="1:21" s="1" customFormat="1" ht="31.5" hidden="1" customHeight="1" x14ac:dyDescent="0.25">
      <c r="A413" s="134" t="s">
        <v>269</v>
      </c>
      <c r="B413" s="135"/>
      <c r="C413" s="103" t="s">
        <v>1873</v>
      </c>
      <c r="D413" s="104"/>
      <c r="E413" s="104"/>
      <c r="F413" s="11" t="s">
        <v>1816</v>
      </c>
      <c r="G413" s="143">
        <v>0.02</v>
      </c>
      <c r="H413" s="137"/>
      <c r="I413" s="8">
        <v>0.02</v>
      </c>
      <c r="J413" s="143">
        <v>0.15</v>
      </c>
      <c r="K413" s="137"/>
      <c r="L413" s="137"/>
      <c r="M413" s="137"/>
      <c r="N413" s="137"/>
      <c r="O413" s="137"/>
      <c r="P413" s="100">
        <v>0.17</v>
      </c>
      <c r="Q413" s="101"/>
      <c r="R413" s="101"/>
      <c r="S413" s="101"/>
      <c r="T413" s="101"/>
      <c r="U413" s="101"/>
    </row>
    <row r="414" spans="1:21" s="15" customFormat="1" ht="15.75" hidden="1" customHeight="1" x14ac:dyDescent="0.2">
      <c r="A414" s="124"/>
      <c r="B414" s="125"/>
      <c r="C414" s="105" t="s">
        <v>1856</v>
      </c>
      <c r="D414" s="106"/>
      <c r="E414" s="106"/>
      <c r="F414" s="18"/>
      <c r="G414" s="144">
        <f>G412+G413</f>
        <v>0.58000000000000007</v>
      </c>
      <c r="H414" s="123"/>
      <c r="I414" s="13">
        <f>I412+I413</f>
        <v>0.58000000000000007</v>
      </c>
      <c r="J414" s="144">
        <f>J412+J413</f>
        <v>0.66</v>
      </c>
      <c r="K414" s="123"/>
      <c r="L414" s="123"/>
      <c r="M414" s="123"/>
      <c r="N414" s="123"/>
      <c r="O414" s="123"/>
      <c r="P414" s="100">
        <f>P412+P413</f>
        <v>1.24</v>
      </c>
      <c r="Q414" s="101"/>
      <c r="R414" s="101"/>
      <c r="S414" s="101"/>
      <c r="T414" s="101"/>
      <c r="U414" s="101"/>
    </row>
    <row r="415" spans="1:21" s="1" customFormat="1" ht="28.5" hidden="1" customHeight="1" x14ac:dyDescent="0.25">
      <c r="A415" s="124" t="s">
        <v>270</v>
      </c>
      <c r="B415" s="125"/>
      <c r="C415" s="105" t="s">
        <v>1058</v>
      </c>
      <c r="D415" s="106"/>
      <c r="E415" s="106"/>
      <c r="F415" s="9"/>
      <c r="G415" s="137"/>
      <c r="H415" s="137"/>
      <c r="I415" s="10"/>
      <c r="J415" s="137"/>
      <c r="K415" s="137"/>
      <c r="L415" s="137"/>
      <c r="M415" s="137"/>
      <c r="N415" s="137"/>
      <c r="O415" s="137"/>
      <c r="P415" s="101"/>
      <c r="Q415" s="101"/>
      <c r="R415" s="101"/>
      <c r="S415" s="101"/>
      <c r="T415" s="101"/>
      <c r="U415" s="101"/>
    </row>
    <row r="416" spans="1:21" s="1" customFormat="1" ht="65.25" hidden="1" customHeight="1" x14ac:dyDescent="0.25">
      <c r="A416" s="134" t="s">
        <v>271</v>
      </c>
      <c r="B416" s="135"/>
      <c r="C416" s="103" t="s">
        <v>1059</v>
      </c>
      <c r="D416" s="104"/>
      <c r="E416" s="104"/>
      <c r="F416" s="11" t="s">
        <v>1813</v>
      </c>
      <c r="G416" s="143">
        <v>1.97</v>
      </c>
      <c r="H416" s="137"/>
      <c r="I416" s="8">
        <v>1.97</v>
      </c>
      <c r="J416" s="143">
        <v>0.2</v>
      </c>
      <c r="K416" s="137"/>
      <c r="L416" s="137"/>
      <c r="M416" s="137"/>
      <c r="N416" s="137"/>
      <c r="O416" s="137"/>
      <c r="P416" s="100">
        <v>2.17</v>
      </c>
      <c r="Q416" s="101"/>
      <c r="R416" s="101"/>
      <c r="S416" s="101"/>
      <c r="T416" s="101"/>
      <c r="U416" s="101"/>
    </row>
    <row r="417" spans="1:21" s="1" customFormat="1" ht="40.5" hidden="1" customHeight="1" x14ac:dyDescent="0.25">
      <c r="A417" s="134" t="s">
        <v>272</v>
      </c>
      <c r="B417" s="135"/>
      <c r="C417" s="103" t="s">
        <v>831</v>
      </c>
      <c r="D417" s="104"/>
      <c r="E417" s="104"/>
      <c r="F417" s="11" t="s">
        <v>1816</v>
      </c>
      <c r="G417" s="143">
        <v>0.04</v>
      </c>
      <c r="H417" s="137"/>
      <c r="I417" s="8">
        <v>0.04</v>
      </c>
      <c r="J417" s="143">
        <v>0.15</v>
      </c>
      <c r="K417" s="137"/>
      <c r="L417" s="137"/>
      <c r="M417" s="137"/>
      <c r="N417" s="137"/>
      <c r="O417" s="137"/>
      <c r="P417" s="100">
        <v>0.19</v>
      </c>
      <c r="Q417" s="101"/>
      <c r="R417" s="101"/>
      <c r="S417" s="101"/>
      <c r="T417" s="101"/>
      <c r="U417" s="101"/>
    </row>
    <row r="418" spans="1:21" s="15" customFormat="1" ht="17.25" hidden="1" customHeight="1" x14ac:dyDescent="0.2">
      <c r="A418" s="124"/>
      <c r="B418" s="125"/>
      <c r="C418" s="105" t="s">
        <v>1856</v>
      </c>
      <c r="D418" s="106"/>
      <c r="E418" s="106"/>
      <c r="F418" s="18"/>
      <c r="G418" s="144">
        <f>G416+G417</f>
        <v>2.0099999999999998</v>
      </c>
      <c r="H418" s="123"/>
      <c r="I418" s="13">
        <f>I416+I417</f>
        <v>2.0099999999999998</v>
      </c>
      <c r="J418" s="144">
        <f>J416+J417</f>
        <v>0.35</v>
      </c>
      <c r="K418" s="123"/>
      <c r="L418" s="123"/>
      <c r="M418" s="123"/>
      <c r="N418" s="123"/>
      <c r="O418" s="123"/>
      <c r="P418" s="100">
        <f>P416+P417</f>
        <v>2.36</v>
      </c>
      <c r="Q418" s="101"/>
      <c r="R418" s="101"/>
      <c r="S418" s="101"/>
      <c r="T418" s="101"/>
      <c r="U418" s="101"/>
    </row>
    <row r="419" spans="1:21" s="1" customFormat="1" ht="21" hidden="1" customHeight="1" x14ac:dyDescent="0.25">
      <c r="A419" s="124" t="s">
        <v>273</v>
      </c>
      <c r="B419" s="125"/>
      <c r="C419" s="105" t="s">
        <v>1060</v>
      </c>
      <c r="D419" s="106"/>
      <c r="E419" s="106"/>
      <c r="F419" s="9"/>
      <c r="G419" s="137"/>
      <c r="H419" s="137"/>
      <c r="I419" s="10"/>
      <c r="J419" s="137"/>
      <c r="K419" s="137"/>
      <c r="L419" s="137"/>
      <c r="M419" s="137"/>
      <c r="N419" s="137"/>
      <c r="O419" s="137"/>
      <c r="P419" s="101"/>
      <c r="Q419" s="101"/>
      <c r="R419" s="101"/>
      <c r="S419" s="101"/>
      <c r="T419" s="101"/>
      <c r="U419" s="101"/>
    </row>
    <row r="420" spans="1:21" s="1" customFormat="1" ht="39.75" hidden="1" customHeight="1" x14ac:dyDescent="0.25">
      <c r="A420" s="134" t="s">
        <v>274</v>
      </c>
      <c r="B420" s="135"/>
      <c r="C420" s="103" t="s">
        <v>1061</v>
      </c>
      <c r="D420" s="104"/>
      <c r="E420" s="104"/>
      <c r="F420" s="11" t="s">
        <v>1813</v>
      </c>
      <c r="G420" s="143">
        <v>0.54</v>
      </c>
      <c r="H420" s="137"/>
      <c r="I420" s="8">
        <v>0.54</v>
      </c>
      <c r="J420" s="143">
        <v>1.03</v>
      </c>
      <c r="K420" s="137"/>
      <c r="L420" s="137"/>
      <c r="M420" s="137"/>
      <c r="N420" s="137"/>
      <c r="O420" s="137"/>
      <c r="P420" s="100">
        <v>1.57</v>
      </c>
      <c r="Q420" s="101"/>
      <c r="R420" s="101"/>
      <c r="S420" s="101"/>
      <c r="T420" s="101"/>
      <c r="U420" s="101"/>
    </row>
    <row r="421" spans="1:21" s="1" customFormat="1" ht="40.5" hidden="1" customHeight="1" x14ac:dyDescent="0.25">
      <c r="A421" s="134" t="s">
        <v>275</v>
      </c>
      <c r="B421" s="135"/>
      <c r="C421" s="103" t="s">
        <v>1062</v>
      </c>
      <c r="D421" s="104"/>
      <c r="E421" s="104"/>
      <c r="F421" s="11" t="s">
        <v>1813</v>
      </c>
      <c r="G421" s="143">
        <v>0.99</v>
      </c>
      <c r="H421" s="137"/>
      <c r="I421" s="8">
        <v>0.99</v>
      </c>
      <c r="J421" s="143">
        <v>4.82</v>
      </c>
      <c r="K421" s="137"/>
      <c r="L421" s="137"/>
      <c r="M421" s="137"/>
      <c r="N421" s="137"/>
      <c r="O421" s="137"/>
      <c r="P421" s="100">
        <v>5.81</v>
      </c>
      <c r="Q421" s="101"/>
      <c r="R421" s="101"/>
      <c r="S421" s="101"/>
      <c r="T421" s="101"/>
      <c r="U421" s="101"/>
    </row>
    <row r="422" spans="1:21" s="1" customFormat="1" ht="41.25" hidden="1" customHeight="1" x14ac:dyDescent="0.25">
      <c r="A422" s="134" t="s">
        <v>276</v>
      </c>
      <c r="B422" s="135"/>
      <c r="C422" s="103" t="s">
        <v>1063</v>
      </c>
      <c r="D422" s="104"/>
      <c r="E422" s="104"/>
      <c r="F422" s="11" t="s">
        <v>1813</v>
      </c>
      <c r="G422" s="143">
        <v>0.99</v>
      </c>
      <c r="H422" s="137"/>
      <c r="I422" s="8">
        <v>0.99</v>
      </c>
      <c r="J422" s="143">
        <v>6.55</v>
      </c>
      <c r="K422" s="137"/>
      <c r="L422" s="137"/>
      <c r="M422" s="137"/>
      <c r="N422" s="137"/>
      <c r="O422" s="137"/>
      <c r="P422" s="100">
        <v>7.54</v>
      </c>
      <c r="Q422" s="101"/>
      <c r="R422" s="101"/>
      <c r="S422" s="101"/>
      <c r="T422" s="101"/>
      <c r="U422" s="101"/>
    </row>
    <row r="423" spans="1:21" s="1" customFormat="1" ht="40.5" hidden="1" customHeight="1" x14ac:dyDescent="0.25">
      <c r="A423" s="134" t="s">
        <v>277</v>
      </c>
      <c r="B423" s="135"/>
      <c r="C423" s="103" t="s">
        <v>1064</v>
      </c>
      <c r="D423" s="104"/>
      <c r="E423" s="104"/>
      <c r="F423" s="11" t="s">
        <v>1813</v>
      </c>
      <c r="G423" s="143">
        <v>0.47</v>
      </c>
      <c r="H423" s="137"/>
      <c r="I423" s="8">
        <v>0.47</v>
      </c>
      <c r="J423" s="143">
        <v>1.63</v>
      </c>
      <c r="K423" s="137"/>
      <c r="L423" s="137"/>
      <c r="M423" s="137"/>
      <c r="N423" s="137"/>
      <c r="O423" s="137"/>
      <c r="P423" s="100">
        <v>2.1</v>
      </c>
      <c r="Q423" s="101"/>
      <c r="R423" s="101"/>
      <c r="S423" s="101"/>
      <c r="T423" s="101"/>
      <c r="U423" s="101"/>
    </row>
    <row r="424" spans="1:21" s="1" customFormat="1" ht="26.25" hidden="1" customHeight="1" x14ac:dyDescent="0.25">
      <c r="A424" s="134" t="s">
        <v>278</v>
      </c>
      <c r="B424" s="135"/>
      <c r="C424" s="103" t="s">
        <v>1065</v>
      </c>
      <c r="D424" s="104"/>
      <c r="E424" s="104"/>
      <c r="F424" s="11" t="s">
        <v>1813</v>
      </c>
      <c r="G424" s="143">
        <v>0.5</v>
      </c>
      <c r="H424" s="137"/>
      <c r="I424" s="8">
        <v>0.5</v>
      </c>
      <c r="J424" s="137"/>
      <c r="K424" s="137"/>
      <c r="L424" s="137"/>
      <c r="M424" s="137"/>
      <c r="N424" s="137"/>
      <c r="O424" s="137"/>
      <c r="P424" s="100">
        <v>0.5</v>
      </c>
      <c r="Q424" s="101"/>
      <c r="R424" s="101"/>
      <c r="S424" s="101"/>
      <c r="T424" s="101"/>
      <c r="U424" s="101"/>
    </row>
    <row r="425" spans="1:21" s="15" customFormat="1" ht="21" hidden="1" customHeight="1" x14ac:dyDescent="0.2">
      <c r="A425" s="124"/>
      <c r="B425" s="125"/>
      <c r="C425" s="105" t="s">
        <v>1856</v>
      </c>
      <c r="D425" s="106"/>
      <c r="E425" s="106"/>
      <c r="F425" s="18"/>
      <c r="G425" s="144">
        <f>G420+G421+G422+G423+G424</f>
        <v>3.49</v>
      </c>
      <c r="H425" s="123"/>
      <c r="I425" s="13">
        <f>I420+I421+I422+I423+I424</f>
        <v>3.49</v>
      </c>
      <c r="J425" s="144">
        <f>J420+J421+J422+J423+J424</f>
        <v>14.030000000000001</v>
      </c>
      <c r="K425" s="123"/>
      <c r="L425" s="123"/>
      <c r="M425" s="123"/>
      <c r="N425" s="123"/>
      <c r="O425" s="123"/>
      <c r="P425" s="100">
        <f>P420+P421+P422+P423+P424</f>
        <v>17.52</v>
      </c>
      <c r="Q425" s="101"/>
      <c r="R425" s="101"/>
      <c r="S425" s="101"/>
      <c r="T425" s="101"/>
      <c r="U425" s="101"/>
    </row>
    <row r="426" spans="1:21" s="1" customFormat="1" ht="28.5" hidden="1" customHeight="1" x14ac:dyDescent="0.25">
      <c r="A426" s="124" t="s">
        <v>279</v>
      </c>
      <c r="B426" s="125"/>
      <c r="C426" s="105" t="s">
        <v>1066</v>
      </c>
      <c r="D426" s="106"/>
      <c r="E426" s="106"/>
      <c r="F426" s="9"/>
      <c r="G426" s="137"/>
      <c r="H426" s="137"/>
      <c r="I426" s="10"/>
      <c r="J426" s="137"/>
      <c r="K426" s="137"/>
      <c r="L426" s="137"/>
      <c r="M426" s="137"/>
      <c r="N426" s="137"/>
      <c r="O426" s="137"/>
      <c r="P426" s="101"/>
      <c r="Q426" s="101"/>
      <c r="R426" s="101"/>
      <c r="S426" s="101"/>
      <c r="T426" s="101"/>
      <c r="U426" s="101"/>
    </row>
    <row r="427" spans="1:21" s="1" customFormat="1" ht="63.75" hidden="1" customHeight="1" x14ac:dyDescent="0.25">
      <c r="A427" s="134" t="s">
        <v>280</v>
      </c>
      <c r="B427" s="135"/>
      <c r="C427" s="103" t="s">
        <v>1875</v>
      </c>
      <c r="D427" s="104"/>
      <c r="E427" s="104"/>
      <c r="F427" s="11" t="s">
        <v>1813</v>
      </c>
      <c r="G427" s="143">
        <v>0.06</v>
      </c>
      <c r="H427" s="137"/>
      <c r="I427" s="8">
        <v>0.06</v>
      </c>
      <c r="J427" s="143">
        <v>0.46</v>
      </c>
      <c r="K427" s="137"/>
      <c r="L427" s="137"/>
      <c r="M427" s="137"/>
      <c r="N427" s="137"/>
      <c r="O427" s="137"/>
      <c r="P427" s="100">
        <v>0.52</v>
      </c>
      <c r="Q427" s="101"/>
      <c r="R427" s="101"/>
      <c r="S427" s="101"/>
      <c r="T427" s="101"/>
      <c r="U427" s="101"/>
    </row>
    <row r="428" spans="1:21" s="1" customFormat="1" ht="40.5" hidden="1" customHeight="1" x14ac:dyDescent="0.25">
      <c r="A428" s="124" t="s">
        <v>281</v>
      </c>
      <c r="B428" s="125"/>
      <c r="C428" s="105" t="s">
        <v>1067</v>
      </c>
      <c r="D428" s="106"/>
      <c r="E428" s="106"/>
      <c r="F428" s="9"/>
      <c r="G428" s="137"/>
      <c r="H428" s="137"/>
      <c r="I428" s="10"/>
      <c r="J428" s="137"/>
      <c r="K428" s="137"/>
      <c r="L428" s="137"/>
      <c r="M428" s="137"/>
      <c r="N428" s="137"/>
      <c r="O428" s="137"/>
      <c r="P428" s="101"/>
      <c r="Q428" s="101"/>
      <c r="R428" s="101"/>
      <c r="S428" s="101"/>
      <c r="T428" s="101"/>
      <c r="U428" s="101"/>
    </row>
    <row r="429" spans="1:21" s="1" customFormat="1" ht="76.5" hidden="1" customHeight="1" x14ac:dyDescent="0.25">
      <c r="A429" s="134" t="s">
        <v>282</v>
      </c>
      <c r="B429" s="135"/>
      <c r="C429" s="103" t="s">
        <v>1876</v>
      </c>
      <c r="D429" s="104"/>
      <c r="E429" s="104"/>
      <c r="F429" s="11" t="s">
        <v>1813</v>
      </c>
      <c r="G429" s="143">
        <v>0.6</v>
      </c>
      <c r="H429" s="137"/>
      <c r="I429" s="8">
        <v>0.6</v>
      </c>
      <c r="J429" s="143">
        <v>0.43</v>
      </c>
      <c r="K429" s="137"/>
      <c r="L429" s="137"/>
      <c r="M429" s="137"/>
      <c r="N429" s="137"/>
      <c r="O429" s="137"/>
      <c r="P429" s="100">
        <v>1.03</v>
      </c>
      <c r="Q429" s="101"/>
      <c r="R429" s="101"/>
      <c r="S429" s="101"/>
      <c r="T429" s="101"/>
      <c r="U429" s="101"/>
    </row>
    <row r="430" spans="1:21" s="1" customFormat="1" ht="17.25" hidden="1" customHeight="1" x14ac:dyDescent="0.25">
      <c r="A430" s="124" t="s">
        <v>8</v>
      </c>
      <c r="B430" s="125"/>
      <c r="C430" s="105" t="s">
        <v>1068</v>
      </c>
      <c r="D430" s="106"/>
      <c r="E430" s="106"/>
      <c r="F430" s="9"/>
      <c r="G430" s="137"/>
      <c r="H430" s="137"/>
      <c r="I430" s="10"/>
      <c r="J430" s="137"/>
      <c r="K430" s="137"/>
      <c r="L430" s="137"/>
      <c r="M430" s="137"/>
      <c r="N430" s="137"/>
      <c r="O430" s="137"/>
      <c r="P430" s="101"/>
      <c r="Q430" s="101"/>
      <c r="R430" s="101"/>
      <c r="S430" s="101"/>
      <c r="T430" s="101"/>
      <c r="U430" s="101"/>
    </row>
    <row r="431" spans="1:21" s="1" customFormat="1" ht="15" hidden="1" customHeight="1" x14ac:dyDescent="0.25">
      <c r="A431" s="124" t="s">
        <v>9</v>
      </c>
      <c r="B431" s="125"/>
      <c r="C431" s="105" t="s">
        <v>1020</v>
      </c>
      <c r="D431" s="106"/>
      <c r="E431" s="106"/>
      <c r="F431" s="9"/>
      <c r="G431" s="137"/>
      <c r="H431" s="137"/>
      <c r="I431" s="10"/>
      <c r="J431" s="137"/>
      <c r="K431" s="137"/>
      <c r="L431" s="137"/>
      <c r="M431" s="137"/>
      <c r="N431" s="137"/>
      <c r="O431" s="137"/>
      <c r="P431" s="101"/>
      <c r="Q431" s="101"/>
      <c r="R431" s="101"/>
      <c r="S431" s="101"/>
      <c r="T431" s="101"/>
      <c r="U431" s="101"/>
    </row>
    <row r="432" spans="1:21" s="1" customFormat="1" ht="22.5" hidden="1" customHeight="1" x14ac:dyDescent="0.25">
      <c r="A432" s="134" t="s">
        <v>283</v>
      </c>
      <c r="B432" s="135"/>
      <c r="C432" s="103" t="s">
        <v>1871</v>
      </c>
      <c r="D432" s="104"/>
      <c r="E432" s="104"/>
      <c r="F432" s="11" t="s">
        <v>1814</v>
      </c>
      <c r="G432" s="143">
        <v>0.21</v>
      </c>
      <c r="H432" s="137"/>
      <c r="I432" s="8">
        <v>0.21</v>
      </c>
      <c r="J432" s="143">
        <v>0.01</v>
      </c>
      <c r="K432" s="137"/>
      <c r="L432" s="137"/>
      <c r="M432" s="137"/>
      <c r="N432" s="137"/>
      <c r="O432" s="137"/>
      <c r="P432" s="100">
        <v>0.22</v>
      </c>
      <c r="Q432" s="101"/>
      <c r="R432" s="101"/>
      <c r="S432" s="101"/>
      <c r="T432" s="101"/>
      <c r="U432" s="101"/>
    </row>
    <row r="433" spans="1:21" s="1" customFormat="1" ht="18.75" hidden="1" customHeight="1" x14ac:dyDescent="0.25">
      <c r="A433" s="134" t="s">
        <v>284</v>
      </c>
      <c r="B433" s="135"/>
      <c r="C433" s="103" t="s">
        <v>829</v>
      </c>
      <c r="D433" s="104"/>
      <c r="E433" s="104"/>
      <c r="F433" s="11" t="s">
        <v>1815</v>
      </c>
      <c r="G433" s="143">
        <v>0.46</v>
      </c>
      <c r="H433" s="137"/>
      <c r="I433" s="8">
        <v>0.46</v>
      </c>
      <c r="J433" s="143">
        <v>0.84</v>
      </c>
      <c r="K433" s="137"/>
      <c r="L433" s="137"/>
      <c r="M433" s="137"/>
      <c r="N433" s="137"/>
      <c r="O433" s="137"/>
      <c r="P433" s="100">
        <v>1.3</v>
      </c>
      <c r="Q433" s="101"/>
      <c r="R433" s="101"/>
      <c r="S433" s="101"/>
      <c r="T433" s="101"/>
      <c r="U433" s="101"/>
    </row>
    <row r="434" spans="1:21" s="1" customFormat="1" ht="25.5" hidden="1" customHeight="1" x14ac:dyDescent="0.25">
      <c r="A434" s="134" t="s">
        <v>285</v>
      </c>
      <c r="B434" s="135"/>
      <c r="C434" s="103" t="s">
        <v>830</v>
      </c>
      <c r="D434" s="104"/>
      <c r="E434" s="104"/>
      <c r="F434" s="11" t="s">
        <v>1815</v>
      </c>
      <c r="G434" s="143">
        <v>0.31</v>
      </c>
      <c r="H434" s="137"/>
      <c r="I434" s="8">
        <v>0.31</v>
      </c>
      <c r="J434" s="143">
        <v>0.12</v>
      </c>
      <c r="K434" s="137"/>
      <c r="L434" s="137"/>
      <c r="M434" s="137"/>
      <c r="N434" s="137"/>
      <c r="O434" s="137"/>
      <c r="P434" s="100">
        <v>0.43</v>
      </c>
      <c r="Q434" s="101"/>
      <c r="R434" s="101"/>
      <c r="S434" s="101"/>
      <c r="T434" s="101"/>
      <c r="U434" s="101"/>
    </row>
    <row r="435" spans="1:21" s="15" customFormat="1" ht="20.25" hidden="1" customHeight="1" x14ac:dyDescent="0.2">
      <c r="A435" s="124"/>
      <c r="B435" s="125"/>
      <c r="C435" s="145" t="s">
        <v>1856</v>
      </c>
      <c r="D435" s="146"/>
      <c r="E435" s="146"/>
      <c r="F435" s="12"/>
      <c r="G435" s="144">
        <f>G432+G433+G434</f>
        <v>0.98</v>
      </c>
      <c r="H435" s="123"/>
      <c r="I435" s="13">
        <f>I432+I433+I434</f>
        <v>0.98</v>
      </c>
      <c r="J435" s="144">
        <f>J432+J433+J434</f>
        <v>0.97</v>
      </c>
      <c r="K435" s="123"/>
      <c r="L435" s="123"/>
      <c r="M435" s="123"/>
      <c r="N435" s="123"/>
      <c r="O435" s="123"/>
      <c r="P435" s="100">
        <f>P432+P433+P434</f>
        <v>1.95</v>
      </c>
      <c r="Q435" s="101"/>
      <c r="R435" s="101"/>
      <c r="S435" s="101"/>
      <c r="T435" s="101"/>
      <c r="U435" s="101"/>
    </row>
    <row r="436" spans="1:21" s="1" customFormat="1" ht="89.25" hidden="1" customHeight="1" x14ac:dyDescent="0.25">
      <c r="A436" s="134" t="s">
        <v>10</v>
      </c>
      <c r="B436" s="135"/>
      <c r="C436" s="103" t="s">
        <v>1069</v>
      </c>
      <c r="D436" s="104"/>
      <c r="E436" s="104"/>
      <c r="F436" s="11" t="s">
        <v>1813</v>
      </c>
      <c r="G436" s="143">
        <v>0.25</v>
      </c>
      <c r="H436" s="137"/>
      <c r="I436" s="8">
        <v>0.25</v>
      </c>
      <c r="J436" s="143">
        <v>1.62</v>
      </c>
      <c r="K436" s="137"/>
      <c r="L436" s="137"/>
      <c r="M436" s="137"/>
      <c r="N436" s="137"/>
      <c r="O436" s="137"/>
      <c r="P436" s="100">
        <v>1.87</v>
      </c>
      <c r="Q436" s="101"/>
      <c r="R436" s="101"/>
      <c r="S436" s="101"/>
      <c r="T436" s="101"/>
      <c r="U436" s="101"/>
    </row>
    <row r="437" spans="1:21" s="1" customFormat="1" ht="88.5" hidden="1" customHeight="1" x14ac:dyDescent="0.25">
      <c r="A437" s="134" t="s">
        <v>11</v>
      </c>
      <c r="B437" s="135"/>
      <c r="C437" s="103" t="s">
        <v>1070</v>
      </c>
      <c r="D437" s="104"/>
      <c r="E437" s="104"/>
      <c r="F437" s="11" t="s">
        <v>1813</v>
      </c>
      <c r="G437" s="143">
        <v>0.25</v>
      </c>
      <c r="H437" s="137"/>
      <c r="I437" s="8">
        <v>0.25</v>
      </c>
      <c r="J437" s="143">
        <v>1.62</v>
      </c>
      <c r="K437" s="137"/>
      <c r="L437" s="137"/>
      <c r="M437" s="137"/>
      <c r="N437" s="137"/>
      <c r="O437" s="137"/>
      <c r="P437" s="100">
        <v>1.87</v>
      </c>
      <c r="Q437" s="101"/>
      <c r="R437" s="101"/>
      <c r="S437" s="101"/>
      <c r="T437" s="101"/>
      <c r="U437" s="101"/>
    </row>
    <row r="438" spans="1:21" s="1" customFormat="1" ht="89.25" hidden="1" customHeight="1" x14ac:dyDescent="0.25">
      <c r="A438" s="134" t="s">
        <v>12</v>
      </c>
      <c r="B438" s="135"/>
      <c r="C438" s="103" t="s">
        <v>1071</v>
      </c>
      <c r="D438" s="104"/>
      <c r="E438" s="104"/>
      <c r="F438" s="11" t="s">
        <v>1813</v>
      </c>
      <c r="G438" s="143">
        <v>0.25</v>
      </c>
      <c r="H438" s="137"/>
      <c r="I438" s="8">
        <v>0.25</v>
      </c>
      <c r="J438" s="143">
        <v>1.67</v>
      </c>
      <c r="K438" s="137"/>
      <c r="L438" s="137"/>
      <c r="M438" s="137"/>
      <c r="N438" s="137"/>
      <c r="O438" s="137"/>
      <c r="P438" s="100">
        <v>1.92</v>
      </c>
      <c r="Q438" s="101"/>
      <c r="R438" s="101"/>
      <c r="S438" s="101"/>
      <c r="T438" s="101"/>
      <c r="U438" s="101"/>
    </row>
    <row r="439" spans="1:21" s="1" customFormat="1" ht="89.25" hidden="1" customHeight="1" x14ac:dyDescent="0.25">
      <c r="A439" s="134" t="s">
        <v>13</v>
      </c>
      <c r="B439" s="135"/>
      <c r="C439" s="103" t="s">
        <v>1072</v>
      </c>
      <c r="D439" s="104"/>
      <c r="E439" s="104"/>
      <c r="F439" s="11" t="s">
        <v>1813</v>
      </c>
      <c r="G439" s="143">
        <v>0.25</v>
      </c>
      <c r="H439" s="137"/>
      <c r="I439" s="8">
        <v>0.25</v>
      </c>
      <c r="J439" s="143">
        <v>1.63</v>
      </c>
      <c r="K439" s="137"/>
      <c r="L439" s="137"/>
      <c r="M439" s="137"/>
      <c r="N439" s="137"/>
      <c r="O439" s="137"/>
      <c r="P439" s="100">
        <v>1.88</v>
      </c>
      <c r="Q439" s="101"/>
      <c r="R439" s="101"/>
      <c r="S439" s="101"/>
      <c r="T439" s="101"/>
      <c r="U439" s="101"/>
    </row>
    <row r="440" spans="1:21" s="1" customFormat="1" ht="88.5" hidden="1" customHeight="1" x14ac:dyDescent="0.25">
      <c r="A440" s="134" t="s">
        <v>14</v>
      </c>
      <c r="B440" s="135"/>
      <c r="C440" s="103" t="s">
        <v>1073</v>
      </c>
      <c r="D440" s="104"/>
      <c r="E440" s="104"/>
      <c r="F440" s="11" t="s">
        <v>1813</v>
      </c>
      <c r="G440" s="143">
        <v>0.25</v>
      </c>
      <c r="H440" s="137"/>
      <c r="I440" s="8">
        <v>0.25</v>
      </c>
      <c r="J440" s="143">
        <v>1.62</v>
      </c>
      <c r="K440" s="137"/>
      <c r="L440" s="137"/>
      <c r="M440" s="137"/>
      <c r="N440" s="137"/>
      <c r="O440" s="137"/>
      <c r="P440" s="100">
        <v>1.87</v>
      </c>
      <c r="Q440" s="101"/>
      <c r="R440" s="101"/>
      <c r="S440" s="101"/>
      <c r="T440" s="101"/>
      <c r="U440" s="101"/>
    </row>
    <row r="441" spans="1:21" s="1" customFormat="1" ht="89.25" hidden="1" customHeight="1" x14ac:dyDescent="0.25">
      <c r="A441" s="134" t="s">
        <v>286</v>
      </c>
      <c r="B441" s="135"/>
      <c r="C441" s="103" t="s">
        <v>1074</v>
      </c>
      <c r="D441" s="104"/>
      <c r="E441" s="104"/>
      <c r="F441" s="11" t="s">
        <v>1813</v>
      </c>
      <c r="G441" s="143">
        <v>0.25</v>
      </c>
      <c r="H441" s="137"/>
      <c r="I441" s="8">
        <v>0.25</v>
      </c>
      <c r="J441" s="143">
        <v>1.62</v>
      </c>
      <c r="K441" s="137"/>
      <c r="L441" s="137"/>
      <c r="M441" s="137"/>
      <c r="N441" s="137"/>
      <c r="O441" s="137"/>
      <c r="P441" s="100">
        <v>1.87</v>
      </c>
      <c r="Q441" s="101"/>
      <c r="R441" s="101"/>
      <c r="S441" s="101"/>
      <c r="T441" s="101"/>
      <c r="U441" s="101"/>
    </row>
    <row r="442" spans="1:21" s="1" customFormat="1" ht="87.75" hidden="1" customHeight="1" x14ac:dyDescent="0.25">
      <c r="A442" s="134" t="s">
        <v>287</v>
      </c>
      <c r="B442" s="135"/>
      <c r="C442" s="103" t="s">
        <v>1075</v>
      </c>
      <c r="D442" s="104"/>
      <c r="E442" s="104"/>
      <c r="F442" s="11" t="s">
        <v>1813</v>
      </c>
      <c r="G442" s="143">
        <v>0.25</v>
      </c>
      <c r="H442" s="137"/>
      <c r="I442" s="8">
        <v>0.25</v>
      </c>
      <c r="J442" s="143">
        <v>1.62</v>
      </c>
      <c r="K442" s="137"/>
      <c r="L442" s="137"/>
      <c r="M442" s="137"/>
      <c r="N442" s="137"/>
      <c r="O442" s="137"/>
      <c r="P442" s="100">
        <v>1.87</v>
      </c>
      <c r="Q442" s="101"/>
      <c r="R442" s="101"/>
      <c r="S442" s="101"/>
      <c r="T442" s="101"/>
      <c r="U442" s="101"/>
    </row>
    <row r="443" spans="1:21" s="1" customFormat="1" ht="87.75" hidden="1" customHeight="1" x14ac:dyDescent="0.25">
      <c r="A443" s="134" t="s">
        <v>288</v>
      </c>
      <c r="B443" s="135"/>
      <c r="C443" s="103" t="s">
        <v>1076</v>
      </c>
      <c r="D443" s="104"/>
      <c r="E443" s="104"/>
      <c r="F443" s="11" t="s">
        <v>1813</v>
      </c>
      <c r="G443" s="143">
        <v>0.25</v>
      </c>
      <c r="H443" s="137"/>
      <c r="I443" s="8">
        <v>0.25</v>
      </c>
      <c r="J443" s="143">
        <v>1.62</v>
      </c>
      <c r="K443" s="137"/>
      <c r="L443" s="137"/>
      <c r="M443" s="137"/>
      <c r="N443" s="137"/>
      <c r="O443" s="137"/>
      <c r="P443" s="100">
        <v>1.87</v>
      </c>
      <c r="Q443" s="101"/>
      <c r="R443" s="101"/>
      <c r="S443" s="101"/>
      <c r="T443" s="101"/>
      <c r="U443" s="101"/>
    </row>
    <row r="444" spans="1:21" s="1" customFormat="1" ht="89.25" hidden="1" customHeight="1" x14ac:dyDescent="0.25">
      <c r="A444" s="134" t="s">
        <v>289</v>
      </c>
      <c r="B444" s="135"/>
      <c r="C444" s="103" t="s">
        <v>1077</v>
      </c>
      <c r="D444" s="104"/>
      <c r="E444" s="104"/>
      <c r="F444" s="11" t="s">
        <v>1813</v>
      </c>
      <c r="G444" s="143">
        <v>0.25</v>
      </c>
      <c r="H444" s="137"/>
      <c r="I444" s="8">
        <v>0.25</v>
      </c>
      <c r="J444" s="143">
        <v>1.65</v>
      </c>
      <c r="K444" s="137"/>
      <c r="L444" s="137"/>
      <c r="M444" s="137"/>
      <c r="N444" s="137"/>
      <c r="O444" s="137"/>
      <c r="P444" s="100">
        <v>1.9</v>
      </c>
      <c r="Q444" s="101"/>
      <c r="R444" s="101"/>
      <c r="S444" s="101"/>
      <c r="T444" s="101"/>
      <c r="U444" s="101"/>
    </row>
    <row r="445" spans="1:21" s="1" customFormat="1" ht="88.5" hidden="1" customHeight="1" x14ac:dyDescent="0.25">
      <c r="A445" s="134" t="s">
        <v>290</v>
      </c>
      <c r="B445" s="135"/>
      <c r="C445" s="103" t="s">
        <v>1078</v>
      </c>
      <c r="D445" s="104"/>
      <c r="E445" s="104"/>
      <c r="F445" s="11" t="s">
        <v>1813</v>
      </c>
      <c r="G445" s="143">
        <v>0.25</v>
      </c>
      <c r="H445" s="137"/>
      <c r="I445" s="8">
        <v>0.25</v>
      </c>
      <c r="J445" s="143">
        <v>1.65</v>
      </c>
      <c r="K445" s="137"/>
      <c r="L445" s="137"/>
      <c r="M445" s="137"/>
      <c r="N445" s="137"/>
      <c r="O445" s="137"/>
      <c r="P445" s="100">
        <v>1.9</v>
      </c>
      <c r="Q445" s="101"/>
      <c r="R445" s="101"/>
      <c r="S445" s="101"/>
      <c r="T445" s="101"/>
      <c r="U445" s="101"/>
    </row>
    <row r="446" spans="1:21" s="1" customFormat="1" ht="88.5" hidden="1" customHeight="1" x14ac:dyDescent="0.25">
      <c r="A446" s="134" t="s">
        <v>291</v>
      </c>
      <c r="B446" s="135"/>
      <c r="C446" s="103" t="s">
        <v>1079</v>
      </c>
      <c r="D446" s="104"/>
      <c r="E446" s="104"/>
      <c r="F446" s="11" t="s">
        <v>1813</v>
      </c>
      <c r="G446" s="143">
        <v>0.25</v>
      </c>
      <c r="H446" s="137"/>
      <c r="I446" s="8">
        <v>0.25</v>
      </c>
      <c r="J446" s="143">
        <v>1.66</v>
      </c>
      <c r="K446" s="137"/>
      <c r="L446" s="137"/>
      <c r="M446" s="137"/>
      <c r="N446" s="137"/>
      <c r="O446" s="137"/>
      <c r="P446" s="100">
        <v>1.91</v>
      </c>
      <c r="Q446" s="101"/>
      <c r="R446" s="101"/>
      <c r="S446" s="101"/>
      <c r="T446" s="101"/>
      <c r="U446" s="101"/>
    </row>
    <row r="447" spans="1:21" s="1" customFormat="1" ht="88.5" hidden="1" customHeight="1" x14ac:dyDescent="0.25">
      <c r="A447" s="134" t="s">
        <v>292</v>
      </c>
      <c r="B447" s="135"/>
      <c r="C447" s="103" t="s">
        <v>1080</v>
      </c>
      <c r="D447" s="104"/>
      <c r="E447" s="104"/>
      <c r="F447" s="11" t="s">
        <v>1813</v>
      </c>
      <c r="G447" s="143">
        <v>0.25</v>
      </c>
      <c r="H447" s="137"/>
      <c r="I447" s="8">
        <v>0.25</v>
      </c>
      <c r="J447" s="143">
        <v>1.63</v>
      </c>
      <c r="K447" s="137"/>
      <c r="L447" s="137"/>
      <c r="M447" s="137"/>
      <c r="N447" s="137"/>
      <c r="O447" s="137"/>
      <c r="P447" s="100">
        <v>1.88</v>
      </c>
      <c r="Q447" s="101"/>
      <c r="R447" s="101"/>
      <c r="S447" s="101"/>
      <c r="T447" s="101"/>
      <c r="U447" s="101"/>
    </row>
    <row r="448" spans="1:21" s="1" customFormat="1" ht="88.5" hidden="1" customHeight="1" x14ac:dyDescent="0.25">
      <c r="A448" s="134" t="s">
        <v>293</v>
      </c>
      <c r="B448" s="135"/>
      <c r="C448" s="103" t="s">
        <v>1081</v>
      </c>
      <c r="D448" s="104"/>
      <c r="E448" s="104"/>
      <c r="F448" s="11" t="s">
        <v>1813</v>
      </c>
      <c r="G448" s="143">
        <v>0.25</v>
      </c>
      <c r="H448" s="137"/>
      <c r="I448" s="8">
        <v>0.25</v>
      </c>
      <c r="J448" s="143">
        <v>1.86</v>
      </c>
      <c r="K448" s="137"/>
      <c r="L448" s="137"/>
      <c r="M448" s="137"/>
      <c r="N448" s="137"/>
      <c r="O448" s="137"/>
      <c r="P448" s="100">
        <v>2.11</v>
      </c>
      <c r="Q448" s="101"/>
      <c r="R448" s="101"/>
      <c r="S448" s="101"/>
      <c r="T448" s="101"/>
      <c r="U448" s="101"/>
    </row>
    <row r="449" spans="1:21" s="1" customFormat="1" ht="88.5" hidden="1" customHeight="1" x14ac:dyDescent="0.25">
      <c r="A449" s="134" t="s">
        <v>294</v>
      </c>
      <c r="B449" s="135"/>
      <c r="C449" s="103" t="s">
        <v>1082</v>
      </c>
      <c r="D449" s="104"/>
      <c r="E449" s="104"/>
      <c r="F449" s="11" t="s">
        <v>1813</v>
      </c>
      <c r="G449" s="143">
        <v>0.25</v>
      </c>
      <c r="H449" s="137"/>
      <c r="I449" s="8">
        <v>0.25</v>
      </c>
      <c r="J449" s="143">
        <v>1.68</v>
      </c>
      <c r="K449" s="137"/>
      <c r="L449" s="137"/>
      <c r="M449" s="137"/>
      <c r="N449" s="137"/>
      <c r="O449" s="137"/>
      <c r="P449" s="100">
        <v>1.93</v>
      </c>
      <c r="Q449" s="101"/>
      <c r="R449" s="101"/>
      <c r="S449" s="101"/>
      <c r="T449" s="101"/>
      <c r="U449" s="101"/>
    </row>
    <row r="450" spans="1:21" s="1" customFormat="1" ht="99.75" hidden="1" customHeight="1" x14ac:dyDescent="0.25">
      <c r="A450" s="134" t="s">
        <v>295</v>
      </c>
      <c r="B450" s="135"/>
      <c r="C450" s="103" t="s">
        <v>1083</v>
      </c>
      <c r="D450" s="104"/>
      <c r="E450" s="104"/>
      <c r="F450" s="11" t="s">
        <v>1813</v>
      </c>
      <c r="G450" s="143">
        <v>0.25</v>
      </c>
      <c r="H450" s="137"/>
      <c r="I450" s="8">
        <v>0.25</v>
      </c>
      <c r="J450" s="143">
        <v>1.67</v>
      </c>
      <c r="K450" s="137"/>
      <c r="L450" s="137"/>
      <c r="M450" s="137"/>
      <c r="N450" s="137"/>
      <c r="O450" s="137"/>
      <c r="P450" s="100">
        <v>1.92</v>
      </c>
      <c r="Q450" s="101"/>
      <c r="R450" s="101"/>
      <c r="S450" s="101"/>
      <c r="T450" s="101"/>
      <c r="U450" s="101"/>
    </row>
    <row r="451" spans="1:21" s="1" customFormat="1" ht="87.75" hidden="1" customHeight="1" x14ac:dyDescent="0.25">
      <c r="A451" s="134" t="s">
        <v>296</v>
      </c>
      <c r="B451" s="135"/>
      <c r="C451" s="103" t="s">
        <v>1084</v>
      </c>
      <c r="D451" s="104"/>
      <c r="E451" s="104"/>
      <c r="F451" s="11" t="s">
        <v>1813</v>
      </c>
      <c r="G451" s="143">
        <v>0.25</v>
      </c>
      <c r="H451" s="137"/>
      <c r="I451" s="8">
        <v>0.25</v>
      </c>
      <c r="J451" s="143">
        <v>1.73</v>
      </c>
      <c r="K451" s="137"/>
      <c r="L451" s="137"/>
      <c r="M451" s="137"/>
      <c r="N451" s="137"/>
      <c r="O451" s="137"/>
      <c r="P451" s="100">
        <v>1.98</v>
      </c>
      <c r="Q451" s="101"/>
      <c r="R451" s="101"/>
      <c r="S451" s="101"/>
      <c r="T451" s="101"/>
      <c r="U451" s="101"/>
    </row>
    <row r="452" spans="1:21" s="1" customFormat="1" ht="87.75" hidden="1" customHeight="1" x14ac:dyDescent="0.25">
      <c r="A452" s="134" t="s">
        <v>297</v>
      </c>
      <c r="B452" s="135"/>
      <c r="C452" s="103" t="s">
        <v>1085</v>
      </c>
      <c r="D452" s="104"/>
      <c r="E452" s="104"/>
      <c r="F452" s="11" t="s">
        <v>1813</v>
      </c>
      <c r="G452" s="143">
        <v>0.25</v>
      </c>
      <c r="H452" s="137"/>
      <c r="I452" s="8">
        <v>0.25</v>
      </c>
      <c r="J452" s="143">
        <v>1.66</v>
      </c>
      <c r="K452" s="137"/>
      <c r="L452" s="137"/>
      <c r="M452" s="137"/>
      <c r="N452" s="137"/>
      <c r="O452" s="137"/>
      <c r="P452" s="100">
        <v>1.91</v>
      </c>
      <c r="Q452" s="101"/>
      <c r="R452" s="101"/>
      <c r="S452" s="101"/>
      <c r="T452" s="101"/>
      <c r="U452" s="101"/>
    </row>
    <row r="453" spans="1:21" s="1" customFormat="1" ht="66.75" hidden="1" customHeight="1" x14ac:dyDescent="0.25">
      <c r="A453" s="134" t="s">
        <v>298</v>
      </c>
      <c r="B453" s="135"/>
      <c r="C453" s="103" t="s">
        <v>1086</v>
      </c>
      <c r="D453" s="104"/>
      <c r="E453" s="104"/>
      <c r="F453" s="11" t="s">
        <v>1813</v>
      </c>
      <c r="G453" s="143">
        <v>0.67</v>
      </c>
      <c r="H453" s="137"/>
      <c r="I453" s="8">
        <v>0.67</v>
      </c>
      <c r="J453" s="143">
        <v>0.1</v>
      </c>
      <c r="K453" s="137"/>
      <c r="L453" s="137"/>
      <c r="M453" s="137"/>
      <c r="N453" s="137"/>
      <c r="O453" s="137"/>
      <c r="P453" s="100">
        <v>0.77</v>
      </c>
      <c r="Q453" s="101"/>
      <c r="R453" s="101"/>
      <c r="S453" s="101"/>
      <c r="T453" s="101"/>
      <c r="U453" s="101"/>
    </row>
    <row r="454" spans="1:21" s="1" customFormat="1" ht="89.25" hidden="1" customHeight="1" x14ac:dyDescent="0.25">
      <c r="A454" s="134" t="s">
        <v>299</v>
      </c>
      <c r="B454" s="135"/>
      <c r="C454" s="103" t="s">
        <v>1087</v>
      </c>
      <c r="D454" s="104"/>
      <c r="E454" s="104"/>
      <c r="F454" s="11" t="s">
        <v>1813</v>
      </c>
      <c r="G454" s="143">
        <v>0.25</v>
      </c>
      <c r="H454" s="137"/>
      <c r="I454" s="8">
        <v>0.25</v>
      </c>
      <c r="J454" s="143">
        <v>1.63</v>
      </c>
      <c r="K454" s="137"/>
      <c r="L454" s="137"/>
      <c r="M454" s="137"/>
      <c r="N454" s="137"/>
      <c r="O454" s="137"/>
      <c r="P454" s="100">
        <v>1.88</v>
      </c>
      <c r="Q454" s="101"/>
      <c r="R454" s="101"/>
      <c r="S454" s="101"/>
      <c r="T454" s="101"/>
      <c r="U454" s="101"/>
    </row>
    <row r="455" spans="1:21" s="1" customFormat="1" ht="87.75" hidden="1" customHeight="1" x14ac:dyDescent="0.25">
      <c r="A455" s="134" t="s">
        <v>300</v>
      </c>
      <c r="B455" s="135"/>
      <c r="C455" s="103" t="s">
        <v>1088</v>
      </c>
      <c r="D455" s="104"/>
      <c r="E455" s="104"/>
      <c r="F455" s="11" t="s">
        <v>1813</v>
      </c>
      <c r="G455" s="143">
        <v>0.25</v>
      </c>
      <c r="H455" s="137"/>
      <c r="I455" s="8">
        <v>0.25</v>
      </c>
      <c r="J455" s="143">
        <v>2.46</v>
      </c>
      <c r="K455" s="137"/>
      <c r="L455" s="137"/>
      <c r="M455" s="137"/>
      <c r="N455" s="137"/>
      <c r="O455" s="137"/>
      <c r="P455" s="100">
        <v>2.71</v>
      </c>
      <c r="Q455" s="101"/>
      <c r="R455" s="101"/>
      <c r="S455" s="101"/>
      <c r="T455" s="101"/>
      <c r="U455" s="101"/>
    </row>
    <row r="456" spans="1:21" s="1" customFormat="1" ht="87.75" hidden="1" customHeight="1" x14ac:dyDescent="0.25">
      <c r="A456" s="134" t="s">
        <v>301</v>
      </c>
      <c r="B456" s="135"/>
      <c r="C456" s="103" t="s">
        <v>1089</v>
      </c>
      <c r="D456" s="104"/>
      <c r="E456" s="104"/>
      <c r="F456" s="11" t="s">
        <v>1813</v>
      </c>
      <c r="G456" s="143">
        <v>0.25</v>
      </c>
      <c r="H456" s="137"/>
      <c r="I456" s="8">
        <v>0.25</v>
      </c>
      <c r="J456" s="143">
        <v>2.77</v>
      </c>
      <c r="K456" s="137"/>
      <c r="L456" s="137"/>
      <c r="M456" s="137"/>
      <c r="N456" s="137"/>
      <c r="O456" s="137"/>
      <c r="P456" s="100">
        <v>3.02</v>
      </c>
      <c r="Q456" s="101"/>
      <c r="R456" s="101"/>
      <c r="S456" s="101"/>
      <c r="T456" s="101"/>
      <c r="U456" s="101"/>
    </row>
    <row r="457" spans="1:21" s="1" customFormat="1" ht="99" hidden="1" customHeight="1" x14ac:dyDescent="0.25">
      <c r="A457" s="134" t="s">
        <v>302</v>
      </c>
      <c r="B457" s="135"/>
      <c r="C457" s="103" t="s">
        <v>1090</v>
      </c>
      <c r="D457" s="104"/>
      <c r="E457" s="104"/>
      <c r="F457" s="11" t="s">
        <v>1813</v>
      </c>
      <c r="G457" s="143">
        <v>0.25</v>
      </c>
      <c r="H457" s="137"/>
      <c r="I457" s="8">
        <v>0.25</v>
      </c>
      <c r="J457" s="143">
        <v>1.68</v>
      </c>
      <c r="K457" s="137"/>
      <c r="L457" s="137"/>
      <c r="M457" s="137"/>
      <c r="N457" s="137"/>
      <c r="O457" s="137"/>
      <c r="P457" s="100">
        <v>1.93</v>
      </c>
      <c r="Q457" s="101"/>
      <c r="R457" s="101"/>
      <c r="S457" s="101"/>
      <c r="T457" s="101"/>
      <c r="U457" s="101"/>
    </row>
    <row r="458" spans="1:21" s="1" customFormat="1" ht="17.25" hidden="1" customHeight="1" x14ac:dyDescent="0.25">
      <c r="A458" s="124" t="s">
        <v>303</v>
      </c>
      <c r="B458" s="125"/>
      <c r="C458" s="105" t="s">
        <v>1060</v>
      </c>
      <c r="D458" s="106"/>
      <c r="E458" s="106"/>
      <c r="F458" s="9"/>
      <c r="G458" s="137"/>
      <c r="H458" s="137"/>
      <c r="I458" s="10"/>
      <c r="J458" s="137"/>
      <c r="K458" s="137"/>
      <c r="L458" s="137"/>
      <c r="M458" s="137"/>
      <c r="N458" s="137"/>
      <c r="O458" s="137"/>
      <c r="P458" s="101"/>
      <c r="Q458" s="101"/>
      <c r="R458" s="101"/>
      <c r="S458" s="101"/>
      <c r="T458" s="101"/>
      <c r="U458" s="101"/>
    </row>
    <row r="459" spans="1:21" s="1" customFormat="1" ht="86.25" hidden="1" customHeight="1" x14ac:dyDescent="0.25">
      <c r="A459" s="134" t="s">
        <v>304</v>
      </c>
      <c r="B459" s="135"/>
      <c r="C459" s="103" t="s">
        <v>1087</v>
      </c>
      <c r="D459" s="104"/>
      <c r="E459" s="104"/>
      <c r="F459" s="11" t="s">
        <v>1813</v>
      </c>
      <c r="G459" s="143">
        <v>0.25</v>
      </c>
      <c r="H459" s="137"/>
      <c r="I459" s="8">
        <v>0.25</v>
      </c>
      <c r="J459" s="143">
        <v>1.63</v>
      </c>
      <c r="K459" s="137"/>
      <c r="L459" s="137"/>
      <c r="M459" s="137"/>
      <c r="N459" s="137"/>
      <c r="O459" s="137"/>
      <c r="P459" s="100">
        <v>1.88</v>
      </c>
      <c r="Q459" s="101"/>
      <c r="R459" s="101"/>
      <c r="S459" s="101"/>
      <c r="T459" s="101"/>
      <c r="U459" s="101"/>
    </row>
    <row r="460" spans="1:21" s="1" customFormat="1" ht="87" hidden="1" customHeight="1" x14ac:dyDescent="0.25">
      <c r="A460" s="134" t="s">
        <v>305</v>
      </c>
      <c r="B460" s="135"/>
      <c r="C460" s="103" t="s">
        <v>1088</v>
      </c>
      <c r="D460" s="104"/>
      <c r="E460" s="104"/>
      <c r="F460" s="11" t="s">
        <v>1813</v>
      </c>
      <c r="G460" s="143">
        <v>0.25</v>
      </c>
      <c r="H460" s="137"/>
      <c r="I460" s="8">
        <v>0.25</v>
      </c>
      <c r="J460" s="143">
        <v>2.46</v>
      </c>
      <c r="K460" s="137"/>
      <c r="L460" s="137"/>
      <c r="M460" s="137"/>
      <c r="N460" s="137"/>
      <c r="O460" s="137"/>
      <c r="P460" s="100">
        <v>2.71</v>
      </c>
      <c r="Q460" s="101"/>
      <c r="R460" s="101"/>
      <c r="S460" s="101"/>
      <c r="T460" s="101"/>
      <c r="U460" s="101"/>
    </row>
    <row r="461" spans="1:21" s="1" customFormat="1" ht="90.75" hidden="1" customHeight="1" x14ac:dyDescent="0.25">
      <c r="A461" s="134" t="s">
        <v>306</v>
      </c>
      <c r="B461" s="135"/>
      <c r="C461" s="103" t="s">
        <v>1089</v>
      </c>
      <c r="D461" s="104"/>
      <c r="E461" s="104"/>
      <c r="F461" s="11" t="s">
        <v>1813</v>
      </c>
      <c r="G461" s="143">
        <v>0.25</v>
      </c>
      <c r="H461" s="137"/>
      <c r="I461" s="8">
        <v>0.25</v>
      </c>
      <c r="J461" s="143">
        <v>2.77</v>
      </c>
      <c r="K461" s="137"/>
      <c r="L461" s="137"/>
      <c r="M461" s="137"/>
      <c r="N461" s="137"/>
      <c r="O461" s="137"/>
      <c r="P461" s="100">
        <v>3.02</v>
      </c>
      <c r="Q461" s="101"/>
      <c r="R461" s="101"/>
      <c r="S461" s="101"/>
      <c r="T461" s="101"/>
      <c r="U461" s="101"/>
    </row>
    <row r="462" spans="1:21" s="1" customFormat="1" ht="101.25" hidden="1" customHeight="1" x14ac:dyDescent="0.25">
      <c r="A462" s="134" t="s">
        <v>307</v>
      </c>
      <c r="B462" s="135"/>
      <c r="C462" s="103" t="s">
        <v>1090</v>
      </c>
      <c r="D462" s="104"/>
      <c r="E462" s="104"/>
      <c r="F462" s="11" t="s">
        <v>1813</v>
      </c>
      <c r="G462" s="143">
        <v>0.25</v>
      </c>
      <c r="H462" s="137"/>
      <c r="I462" s="8">
        <v>0.25</v>
      </c>
      <c r="J462" s="143">
        <v>1.68</v>
      </c>
      <c r="K462" s="137"/>
      <c r="L462" s="137"/>
      <c r="M462" s="137"/>
      <c r="N462" s="137"/>
      <c r="O462" s="137"/>
      <c r="P462" s="100">
        <v>1.93</v>
      </c>
      <c r="Q462" s="101"/>
      <c r="R462" s="101"/>
      <c r="S462" s="101"/>
      <c r="T462" s="101"/>
      <c r="U462" s="101"/>
    </row>
    <row r="463" spans="1:21" s="1" customFormat="1" ht="30" hidden="1" customHeight="1" x14ac:dyDescent="0.25">
      <c r="A463" s="134" t="s">
        <v>308</v>
      </c>
      <c r="B463" s="135"/>
      <c r="C463" s="103" t="s">
        <v>1065</v>
      </c>
      <c r="D463" s="104"/>
      <c r="E463" s="104"/>
      <c r="F463" s="11" t="s">
        <v>1813</v>
      </c>
      <c r="G463" s="143">
        <v>0.5</v>
      </c>
      <c r="H463" s="137"/>
      <c r="I463" s="8">
        <v>0.5</v>
      </c>
      <c r="J463" s="137"/>
      <c r="K463" s="137"/>
      <c r="L463" s="137"/>
      <c r="M463" s="137"/>
      <c r="N463" s="137"/>
      <c r="O463" s="137"/>
      <c r="P463" s="100">
        <v>0.5</v>
      </c>
      <c r="Q463" s="101"/>
      <c r="R463" s="101"/>
      <c r="S463" s="101"/>
      <c r="T463" s="101"/>
      <c r="U463" s="101"/>
    </row>
    <row r="464" spans="1:21" s="15" customFormat="1" ht="16.5" hidden="1" customHeight="1" x14ac:dyDescent="0.2">
      <c r="A464" s="124"/>
      <c r="B464" s="125"/>
      <c r="C464" s="105" t="s">
        <v>1856</v>
      </c>
      <c r="D464" s="106"/>
      <c r="E464" s="106"/>
      <c r="F464" s="18"/>
      <c r="G464" s="144">
        <f>G459+G460+G461+G462+G463</f>
        <v>1.5</v>
      </c>
      <c r="H464" s="123"/>
      <c r="I464" s="13">
        <f>I459+I460+I461+I462+I463</f>
        <v>1.5</v>
      </c>
      <c r="J464" s="144">
        <f>J459+J460+J461+J462+J463</f>
        <v>8.5399999999999991</v>
      </c>
      <c r="K464" s="123"/>
      <c r="L464" s="123"/>
      <c r="M464" s="123"/>
      <c r="N464" s="123"/>
      <c r="O464" s="123"/>
      <c r="P464" s="100">
        <f>P459+P460+P461+P462+P463</f>
        <v>10.039999999999999</v>
      </c>
      <c r="Q464" s="101"/>
      <c r="R464" s="101"/>
      <c r="S464" s="101"/>
      <c r="T464" s="101"/>
      <c r="U464" s="101"/>
    </row>
    <row r="465" spans="1:21" s="1" customFormat="1" ht="18.75" hidden="1" customHeight="1" x14ac:dyDescent="0.25">
      <c r="A465" s="124" t="s">
        <v>15</v>
      </c>
      <c r="B465" s="125"/>
      <c r="C465" s="105" t="s">
        <v>1091</v>
      </c>
      <c r="D465" s="106"/>
      <c r="E465" s="106"/>
      <c r="F465" s="9"/>
      <c r="G465" s="137"/>
      <c r="H465" s="137"/>
      <c r="I465" s="10"/>
      <c r="J465" s="137"/>
      <c r="K465" s="137"/>
      <c r="L465" s="137"/>
      <c r="M465" s="137"/>
      <c r="N465" s="137"/>
      <c r="O465" s="137"/>
      <c r="P465" s="101"/>
      <c r="Q465" s="101"/>
      <c r="R465" s="101"/>
      <c r="S465" s="101"/>
      <c r="T465" s="101"/>
      <c r="U465" s="101"/>
    </row>
    <row r="466" spans="1:21" s="1" customFormat="1" ht="18.75" hidden="1" customHeight="1" x14ac:dyDescent="0.25">
      <c r="A466" s="124" t="s">
        <v>16</v>
      </c>
      <c r="B466" s="125"/>
      <c r="C466" s="105" t="s">
        <v>1020</v>
      </c>
      <c r="D466" s="106"/>
      <c r="E466" s="106"/>
      <c r="F466" s="9"/>
      <c r="G466" s="137"/>
      <c r="H466" s="137"/>
      <c r="I466" s="10"/>
      <c r="J466" s="137"/>
      <c r="K466" s="137"/>
      <c r="L466" s="137"/>
      <c r="M466" s="137"/>
      <c r="N466" s="137"/>
      <c r="O466" s="137"/>
      <c r="P466" s="101"/>
      <c r="Q466" s="101"/>
      <c r="R466" s="101"/>
      <c r="S466" s="101"/>
      <c r="T466" s="101"/>
      <c r="U466" s="101"/>
    </row>
    <row r="467" spans="1:21" s="1" customFormat="1" ht="21" hidden="1" customHeight="1" x14ac:dyDescent="0.25">
      <c r="A467" s="134" t="s">
        <v>309</v>
      </c>
      <c r="B467" s="135"/>
      <c r="C467" s="103" t="s">
        <v>1871</v>
      </c>
      <c r="D467" s="104"/>
      <c r="E467" s="104"/>
      <c r="F467" s="11" t="s">
        <v>1814</v>
      </c>
      <c r="G467" s="143">
        <v>0.21</v>
      </c>
      <c r="H467" s="137"/>
      <c r="I467" s="8">
        <v>0.21</v>
      </c>
      <c r="J467" s="143">
        <v>0.01</v>
      </c>
      <c r="K467" s="137"/>
      <c r="L467" s="137"/>
      <c r="M467" s="137"/>
      <c r="N467" s="137"/>
      <c r="O467" s="137"/>
      <c r="P467" s="100">
        <v>0.22</v>
      </c>
      <c r="Q467" s="101"/>
      <c r="R467" s="101"/>
      <c r="S467" s="101"/>
      <c r="T467" s="101"/>
      <c r="U467" s="101"/>
    </row>
    <row r="468" spans="1:21" s="1" customFormat="1" ht="87.75" hidden="1" customHeight="1" x14ac:dyDescent="0.25">
      <c r="A468" s="134" t="s">
        <v>310</v>
      </c>
      <c r="B468" s="135"/>
      <c r="C468" s="103" t="s">
        <v>1092</v>
      </c>
      <c r="D468" s="104"/>
      <c r="E468" s="104"/>
      <c r="F468" s="11" t="s">
        <v>1815</v>
      </c>
      <c r="G468" s="143">
        <v>0.21</v>
      </c>
      <c r="H468" s="137"/>
      <c r="I468" s="8">
        <v>0.21</v>
      </c>
      <c r="J468" s="143">
        <v>0.69</v>
      </c>
      <c r="K468" s="137"/>
      <c r="L468" s="137"/>
      <c r="M468" s="137"/>
      <c r="N468" s="137"/>
      <c r="O468" s="137"/>
      <c r="P468" s="100">
        <v>0.9</v>
      </c>
      <c r="Q468" s="101"/>
      <c r="R468" s="101"/>
      <c r="S468" s="101"/>
      <c r="T468" s="101"/>
      <c r="U468" s="101"/>
    </row>
    <row r="469" spans="1:21" s="15" customFormat="1" ht="15.75" hidden="1" customHeight="1" x14ac:dyDescent="0.2">
      <c r="A469" s="124"/>
      <c r="B469" s="125"/>
      <c r="C469" s="105" t="s">
        <v>1856</v>
      </c>
      <c r="D469" s="106"/>
      <c r="E469" s="106"/>
      <c r="F469" s="18"/>
      <c r="G469" s="144">
        <f>G467+G468</f>
        <v>0.42</v>
      </c>
      <c r="H469" s="123"/>
      <c r="I469" s="13">
        <f>I467+I468</f>
        <v>0.42</v>
      </c>
      <c r="J469" s="144">
        <f>J467+J468</f>
        <v>0.7</v>
      </c>
      <c r="K469" s="123"/>
      <c r="L469" s="123"/>
      <c r="M469" s="123"/>
      <c r="N469" s="123"/>
      <c r="O469" s="123"/>
      <c r="P469" s="100">
        <f>P467+P468</f>
        <v>1.1200000000000001</v>
      </c>
      <c r="Q469" s="101"/>
      <c r="R469" s="101"/>
      <c r="S469" s="101"/>
      <c r="T469" s="101"/>
      <c r="U469" s="101"/>
    </row>
    <row r="470" spans="1:21" s="1" customFormat="1" ht="27" hidden="1" customHeight="1" x14ac:dyDescent="0.25">
      <c r="A470" s="124" t="s">
        <v>17</v>
      </c>
      <c r="B470" s="125"/>
      <c r="C470" s="105" t="s">
        <v>1093</v>
      </c>
      <c r="D470" s="106"/>
      <c r="E470" s="106"/>
      <c r="F470" s="9"/>
      <c r="G470" s="137"/>
      <c r="H470" s="137"/>
      <c r="I470" s="10"/>
      <c r="J470" s="137"/>
      <c r="K470" s="137"/>
      <c r="L470" s="137"/>
      <c r="M470" s="137"/>
      <c r="N470" s="137"/>
      <c r="O470" s="137"/>
      <c r="P470" s="101"/>
      <c r="Q470" s="101"/>
      <c r="R470" s="101"/>
      <c r="S470" s="101"/>
      <c r="T470" s="101"/>
      <c r="U470" s="101"/>
    </row>
    <row r="471" spans="1:21" s="1" customFormat="1" ht="51" hidden="1" customHeight="1" x14ac:dyDescent="0.25">
      <c r="A471" s="134" t="s">
        <v>311</v>
      </c>
      <c r="B471" s="135"/>
      <c r="C471" s="103" t="s">
        <v>1032</v>
      </c>
      <c r="D471" s="104"/>
      <c r="E471" s="104"/>
      <c r="F471" s="11" t="s">
        <v>1813</v>
      </c>
      <c r="G471" s="143">
        <v>0.78</v>
      </c>
      <c r="H471" s="137"/>
      <c r="I471" s="8">
        <v>0.78</v>
      </c>
      <c r="J471" s="143">
        <v>0.27</v>
      </c>
      <c r="K471" s="137"/>
      <c r="L471" s="137"/>
      <c r="M471" s="137"/>
      <c r="N471" s="137"/>
      <c r="O471" s="137"/>
      <c r="P471" s="100">
        <v>1.05</v>
      </c>
      <c r="Q471" s="101"/>
      <c r="R471" s="101"/>
      <c r="S471" s="101"/>
      <c r="T471" s="101"/>
      <c r="U471" s="101"/>
    </row>
    <row r="472" spans="1:21" s="1" customFormat="1" ht="28.5" hidden="1" customHeight="1" x14ac:dyDescent="0.25">
      <c r="A472" s="134" t="s">
        <v>312</v>
      </c>
      <c r="B472" s="135"/>
      <c r="C472" s="103" t="s">
        <v>926</v>
      </c>
      <c r="D472" s="104"/>
      <c r="E472" s="104"/>
      <c r="F472" s="11" t="s">
        <v>1816</v>
      </c>
      <c r="G472" s="143">
        <v>0.02</v>
      </c>
      <c r="H472" s="137"/>
      <c r="I472" s="8">
        <v>0.02</v>
      </c>
      <c r="J472" s="143">
        <v>0.15</v>
      </c>
      <c r="K472" s="137"/>
      <c r="L472" s="137"/>
      <c r="M472" s="137"/>
      <c r="N472" s="137"/>
      <c r="O472" s="137"/>
      <c r="P472" s="100">
        <v>0.17</v>
      </c>
      <c r="Q472" s="101"/>
      <c r="R472" s="101"/>
      <c r="S472" s="101"/>
      <c r="T472" s="101"/>
      <c r="U472" s="101"/>
    </row>
    <row r="473" spans="1:21" s="15" customFormat="1" ht="18" hidden="1" customHeight="1" x14ac:dyDescent="0.2">
      <c r="A473" s="124"/>
      <c r="B473" s="125"/>
      <c r="C473" s="105" t="s">
        <v>1856</v>
      </c>
      <c r="D473" s="106"/>
      <c r="E473" s="106"/>
      <c r="F473" s="18"/>
      <c r="G473" s="144">
        <f>G471+G472</f>
        <v>0.8</v>
      </c>
      <c r="H473" s="123"/>
      <c r="I473" s="13">
        <f>I471+I472</f>
        <v>0.8</v>
      </c>
      <c r="J473" s="144">
        <f>J471+J472</f>
        <v>0.42000000000000004</v>
      </c>
      <c r="K473" s="123"/>
      <c r="L473" s="123"/>
      <c r="M473" s="123"/>
      <c r="N473" s="123"/>
      <c r="O473" s="123"/>
      <c r="P473" s="100">
        <f>P471+P472</f>
        <v>1.22</v>
      </c>
      <c r="Q473" s="101"/>
      <c r="R473" s="101"/>
      <c r="S473" s="101"/>
      <c r="T473" s="101"/>
      <c r="U473" s="101"/>
    </row>
    <row r="474" spans="1:21" s="1" customFormat="1" ht="26.25" hidden="1" customHeight="1" x14ac:dyDescent="0.25">
      <c r="A474" s="124" t="s">
        <v>18</v>
      </c>
      <c r="B474" s="125"/>
      <c r="C474" s="105" t="s">
        <v>1094</v>
      </c>
      <c r="D474" s="106"/>
      <c r="E474" s="106"/>
      <c r="F474" s="9"/>
      <c r="G474" s="137"/>
      <c r="H474" s="137"/>
      <c r="I474" s="10"/>
      <c r="J474" s="137"/>
      <c r="K474" s="137"/>
      <c r="L474" s="137"/>
      <c r="M474" s="137"/>
      <c r="N474" s="137"/>
      <c r="O474" s="137"/>
      <c r="P474" s="101"/>
      <c r="Q474" s="101"/>
      <c r="R474" s="101"/>
      <c r="S474" s="101"/>
      <c r="T474" s="101"/>
      <c r="U474" s="101"/>
    </row>
    <row r="475" spans="1:21" s="1" customFormat="1" ht="29.25" hidden="1" customHeight="1" x14ac:dyDescent="0.25">
      <c r="A475" s="134" t="s">
        <v>313</v>
      </c>
      <c r="B475" s="135"/>
      <c r="C475" s="103" t="s">
        <v>1095</v>
      </c>
      <c r="D475" s="104"/>
      <c r="E475" s="104"/>
      <c r="F475" s="11" t="s">
        <v>1813</v>
      </c>
      <c r="G475" s="143">
        <v>0.63</v>
      </c>
      <c r="H475" s="137"/>
      <c r="I475" s="8">
        <v>0.63</v>
      </c>
      <c r="J475" s="143">
        <v>0.31</v>
      </c>
      <c r="K475" s="137"/>
      <c r="L475" s="137"/>
      <c r="M475" s="137"/>
      <c r="N475" s="137"/>
      <c r="O475" s="137"/>
      <c r="P475" s="100">
        <v>0.94</v>
      </c>
      <c r="Q475" s="101"/>
      <c r="R475" s="101"/>
      <c r="S475" s="101"/>
      <c r="T475" s="101"/>
      <c r="U475" s="101"/>
    </row>
    <row r="476" spans="1:21" s="1" customFormat="1" ht="24.75" hidden="1" customHeight="1" x14ac:dyDescent="0.25">
      <c r="A476" s="124" t="s">
        <v>19</v>
      </c>
      <c r="B476" s="125"/>
      <c r="C476" s="105" t="s">
        <v>1096</v>
      </c>
      <c r="D476" s="106"/>
      <c r="E476" s="106"/>
      <c r="F476" s="9"/>
      <c r="G476" s="137"/>
      <c r="H476" s="137"/>
      <c r="I476" s="10"/>
      <c r="J476" s="137"/>
      <c r="K476" s="137"/>
      <c r="L476" s="137"/>
      <c r="M476" s="137"/>
      <c r="N476" s="137"/>
      <c r="O476" s="137"/>
      <c r="P476" s="101"/>
      <c r="Q476" s="101"/>
      <c r="R476" s="101"/>
      <c r="S476" s="101"/>
      <c r="T476" s="101"/>
      <c r="U476" s="101"/>
    </row>
    <row r="477" spans="1:21" s="1" customFormat="1" ht="65.25" hidden="1" customHeight="1" x14ac:dyDescent="0.25">
      <c r="A477" s="134" t="s">
        <v>314</v>
      </c>
      <c r="B477" s="135"/>
      <c r="C477" s="103" t="s">
        <v>1097</v>
      </c>
      <c r="D477" s="104"/>
      <c r="E477" s="104"/>
      <c r="F477" s="11" t="s">
        <v>1813</v>
      </c>
      <c r="G477" s="143">
        <v>0.73</v>
      </c>
      <c r="H477" s="137"/>
      <c r="I477" s="8">
        <v>0.73</v>
      </c>
      <c r="J477" s="143">
        <v>1.44</v>
      </c>
      <c r="K477" s="137"/>
      <c r="L477" s="137"/>
      <c r="M477" s="137"/>
      <c r="N477" s="137"/>
      <c r="O477" s="137"/>
      <c r="P477" s="100">
        <v>2.17</v>
      </c>
      <c r="Q477" s="101"/>
      <c r="R477" s="101"/>
      <c r="S477" s="101"/>
      <c r="T477" s="101"/>
      <c r="U477" s="101"/>
    </row>
    <row r="478" spans="1:21" s="1" customFormat="1" ht="37.5" hidden="1" customHeight="1" x14ac:dyDescent="0.25">
      <c r="A478" s="124" t="s">
        <v>20</v>
      </c>
      <c r="B478" s="125"/>
      <c r="C478" s="105" t="s">
        <v>1098</v>
      </c>
      <c r="D478" s="106"/>
      <c r="E478" s="106"/>
      <c r="F478" s="9"/>
      <c r="G478" s="137"/>
      <c r="H478" s="137"/>
      <c r="I478" s="10"/>
      <c r="J478" s="137"/>
      <c r="K478" s="137"/>
      <c r="L478" s="137"/>
      <c r="M478" s="137"/>
      <c r="N478" s="137"/>
      <c r="O478" s="137"/>
      <c r="P478" s="101"/>
      <c r="Q478" s="101"/>
      <c r="R478" s="101"/>
      <c r="S478" s="101"/>
      <c r="T478" s="101"/>
      <c r="U478" s="101"/>
    </row>
    <row r="479" spans="1:21" s="1" customFormat="1" ht="64.5" hidden="1" customHeight="1" x14ac:dyDescent="0.25">
      <c r="A479" s="134" t="s">
        <v>315</v>
      </c>
      <c r="B479" s="135"/>
      <c r="C479" s="103" t="s">
        <v>1099</v>
      </c>
      <c r="D479" s="104"/>
      <c r="E479" s="104"/>
      <c r="F479" s="11" t="s">
        <v>1813</v>
      </c>
      <c r="G479" s="143">
        <v>0.94</v>
      </c>
      <c r="H479" s="137"/>
      <c r="I479" s="8">
        <v>0.94</v>
      </c>
      <c r="J479" s="143">
        <v>11.6</v>
      </c>
      <c r="K479" s="137"/>
      <c r="L479" s="137"/>
      <c r="M479" s="137"/>
      <c r="N479" s="137"/>
      <c r="O479" s="137"/>
      <c r="P479" s="100">
        <v>12.54</v>
      </c>
      <c r="Q479" s="101"/>
      <c r="R479" s="101"/>
      <c r="S479" s="101"/>
      <c r="T479" s="101"/>
      <c r="U479" s="101"/>
    </row>
    <row r="480" spans="1:21" s="1" customFormat="1" ht="28.5" hidden="1" customHeight="1" x14ac:dyDescent="0.25">
      <c r="A480" s="124" t="s">
        <v>21</v>
      </c>
      <c r="B480" s="125"/>
      <c r="C480" s="105" t="s">
        <v>1100</v>
      </c>
      <c r="D480" s="106"/>
      <c r="E480" s="106"/>
      <c r="F480" s="9"/>
      <c r="G480" s="137"/>
      <c r="H480" s="137"/>
      <c r="I480" s="10"/>
      <c r="J480" s="137"/>
      <c r="K480" s="137"/>
      <c r="L480" s="137"/>
      <c r="M480" s="137"/>
      <c r="N480" s="137"/>
      <c r="O480" s="137"/>
      <c r="P480" s="101"/>
      <c r="Q480" s="101"/>
      <c r="R480" s="101"/>
      <c r="S480" s="101"/>
      <c r="T480" s="101"/>
      <c r="U480" s="101"/>
    </row>
    <row r="481" spans="1:21" s="1" customFormat="1" ht="51" hidden="1" customHeight="1" x14ac:dyDescent="0.25">
      <c r="A481" s="134" t="s">
        <v>316</v>
      </c>
      <c r="B481" s="135"/>
      <c r="C481" s="103" t="s">
        <v>1101</v>
      </c>
      <c r="D481" s="104"/>
      <c r="E481" s="104"/>
      <c r="F481" s="11" t="s">
        <v>1813</v>
      </c>
      <c r="G481" s="143">
        <v>0.53</v>
      </c>
      <c r="H481" s="137"/>
      <c r="I481" s="8">
        <v>0.53</v>
      </c>
      <c r="J481" s="143">
        <v>7.15</v>
      </c>
      <c r="K481" s="137"/>
      <c r="L481" s="137"/>
      <c r="M481" s="137"/>
      <c r="N481" s="137"/>
      <c r="O481" s="137"/>
      <c r="P481" s="100">
        <v>7.68</v>
      </c>
      <c r="Q481" s="101"/>
      <c r="R481" s="101"/>
      <c r="S481" s="101"/>
      <c r="T481" s="101"/>
      <c r="U481" s="101"/>
    </row>
    <row r="482" spans="1:21" s="1" customFormat="1" ht="24" hidden="1" customHeight="1" x14ac:dyDescent="0.25">
      <c r="A482" s="165">
        <v>4</v>
      </c>
      <c r="B482" s="166"/>
      <c r="C482" s="129" t="s">
        <v>1102</v>
      </c>
      <c r="D482" s="130"/>
      <c r="E482" s="130"/>
      <c r="F482" s="4"/>
      <c r="G482" s="136"/>
      <c r="H482" s="136"/>
      <c r="I482" s="5"/>
      <c r="J482" s="136"/>
      <c r="K482" s="136"/>
      <c r="L482" s="136"/>
      <c r="M482" s="136"/>
      <c r="N482" s="136"/>
      <c r="O482" s="136"/>
      <c r="P482" s="126"/>
      <c r="Q482" s="126"/>
      <c r="R482" s="126"/>
      <c r="S482" s="126"/>
      <c r="T482" s="126"/>
      <c r="U482" s="126"/>
    </row>
    <row r="483" spans="1:21" s="1" customFormat="1" ht="17.25" hidden="1" customHeight="1" x14ac:dyDescent="0.25">
      <c r="A483" s="124" t="s">
        <v>28</v>
      </c>
      <c r="B483" s="125"/>
      <c r="C483" s="105" t="s">
        <v>1103</v>
      </c>
      <c r="D483" s="106"/>
      <c r="E483" s="106"/>
      <c r="F483" s="9"/>
      <c r="G483" s="137"/>
      <c r="H483" s="137"/>
      <c r="I483" s="10"/>
      <c r="J483" s="137"/>
      <c r="K483" s="137"/>
      <c r="L483" s="137"/>
      <c r="M483" s="137"/>
      <c r="N483" s="137"/>
      <c r="O483" s="137"/>
      <c r="P483" s="101"/>
      <c r="Q483" s="101"/>
      <c r="R483" s="101"/>
      <c r="S483" s="101"/>
      <c r="T483" s="101"/>
      <c r="U483" s="101"/>
    </row>
    <row r="484" spans="1:21" s="1" customFormat="1" ht="21" hidden="1" customHeight="1" x14ac:dyDescent="0.25">
      <c r="A484" s="134" t="s">
        <v>71</v>
      </c>
      <c r="B484" s="135"/>
      <c r="C484" s="103" t="s">
        <v>1871</v>
      </c>
      <c r="D484" s="104"/>
      <c r="E484" s="104"/>
      <c r="F484" s="11" t="s">
        <v>1814</v>
      </c>
      <c r="G484" s="143">
        <v>0.21</v>
      </c>
      <c r="H484" s="137"/>
      <c r="I484" s="8">
        <v>0.21</v>
      </c>
      <c r="J484" s="143">
        <v>0.01</v>
      </c>
      <c r="K484" s="137"/>
      <c r="L484" s="137"/>
      <c r="M484" s="137"/>
      <c r="N484" s="137"/>
      <c r="O484" s="137"/>
      <c r="P484" s="100">
        <v>0.22</v>
      </c>
      <c r="Q484" s="101"/>
      <c r="R484" s="101"/>
      <c r="S484" s="101"/>
      <c r="T484" s="101"/>
      <c r="U484" s="101"/>
    </row>
    <row r="485" spans="1:21" s="1" customFormat="1" ht="17.25" hidden="1" customHeight="1" x14ac:dyDescent="0.25">
      <c r="A485" s="134" t="s">
        <v>72</v>
      </c>
      <c r="B485" s="135"/>
      <c r="C485" s="103" t="s">
        <v>829</v>
      </c>
      <c r="D485" s="104"/>
      <c r="E485" s="104"/>
      <c r="F485" s="11" t="s">
        <v>1815</v>
      </c>
      <c r="G485" s="143">
        <v>0.46</v>
      </c>
      <c r="H485" s="137"/>
      <c r="I485" s="8">
        <v>0.46</v>
      </c>
      <c r="J485" s="143">
        <v>0.84</v>
      </c>
      <c r="K485" s="137"/>
      <c r="L485" s="137"/>
      <c r="M485" s="137"/>
      <c r="N485" s="137"/>
      <c r="O485" s="137"/>
      <c r="P485" s="100">
        <v>1.3</v>
      </c>
      <c r="Q485" s="101"/>
      <c r="R485" s="101"/>
      <c r="S485" s="101"/>
      <c r="T485" s="101"/>
      <c r="U485" s="101"/>
    </row>
    <row r="486" spans="1:21" s="1" customFormat="1" ht="42.75" hidden="1" customHeight="1" x14ac:dyDescent="0.25">
      <c r="A486" s="134" t="s">
        <v>317</v>
      </c>
      <c r="B486" s="135"/>
      <c r="C486" s="103" t="s">
        <v>1104</v>
      </c>
      <c r="D486" s="104"/>
      <c r="E486" s="104"/>
      <c r="F486" s="11" t="s">
        <v>1815</v>
      </c>
      <c r="G486" s="143">
        <v>0.42</v>
      </c>
      <c r="H486" s="137"/>
      <c r="I486" s="8">
        <v>0.42</v>
      </c>
      <c r="J486" s="143">
        <v>0.22</v>
      </c>
      <c r="K486" s="137"/>
      <c r="L486" s="137"/>
      <c r="M486" s="137"/>
      <c r="N486" s="137"/>
      <c r="O486" s="137"/>
      <c r="P486" s="100">
        <v>0.64</v>
      </c>
      <c r="Q486" s="101"/>
      <c r="R486" s="101"/>
      <c r="S486" s="101"/>
      <c r="T486" s="101"/>
      <c r="U486" s="101"/>
    </row>
    <row r="487" spans="1:21" s="1" customFormat="1" ht="63" hidden="1" customHeight="1" x14ac:dyDescent="0.25">
      <c r="A487" s="134" t="s">
        <v>318</v>
      </c>
      <c r="B487" s="135"/>
      <c r="C487" s="103" t="s">
        <v>1105</v>
      </c>
      <c r="D487" s="104"/>
      <c r="E487" s="104"/>
      <c r="F487" s="11" t="s">
        <v>1813</v>
      </c>
      <c r="G487" s="143">
        <v>0.4</v>
      </c>
      <c r="H487" s="137"/>
      <c r="I487" s="8">
        <v>0.4</v>
      </c>
      <c r="J487" s="143">
        <v>0.47</v>
      </c>
      <c r="K487" s="137"/>
      <c r="L487" s="137"/>
      <c r="M487" s="137"/>
      <c r="N487" s="137"/>
      <c r="O487" s="137"/>
      <c r="P487" s="100">
        <v>0.87</v>
      </c>
      <c r="Q487" s="101"/>
      <c r="R487" s="101"/>
      <c r="S487" s="101"/>
      <c r="T487" s="101"/>
      <c r="U487" s="101"/>
    </row>
    <row r="488" spans="1:21" s="15" customFormat="1" ht="15.75" hidden="1" customHeight="1" x14ac:dyDescent="0.2">
      <c r="A488" s="124"/>
      <c r="B488" s="125"/>
      <c r="C488" s="105" t="s">
        <v>1856</v>
      </c>
      <c r="D488" s="106"/>
      <c r="E488" s="106"/>
      <c r="F488" s="18"/>
      <c r="G488" s="144">
        <f>G484+G485+G486+G487</f>
        <v>1.4900000000000002</v>
      </c>
      <c r="H488" s="123"/>
      <c r="I488" s="13">
        <f>I484+I485+I486+I487</f>
        <v>1.4900000000000002</v>
      </c>
      <c r="J488" s="144">
        <f>J484+J485+J486+J487</f>
        <v>1.54</v>
      </c>
      <c r="K488" s="123"/>
      <c r="L488" s="123"/>
      <c r="M488" s="123"/>
      <c r="N488" s="123"/>
      <c r="O488" s="123"/>
      <c r="P488" s="100">
        <f>P484+P485+P486+P487</f>
        <v>3.0300000000000002</v>
      </c>
      <c r="Q488" s="101"/>
      <c r="R488" s="101"/>
      <c r="S488" s="101"/>
      <c r="T488" s="101"/>
      <c r="U488" s="101"/>
    </row>
    <row r="489" spans="1:21" s="1" customFormat="1" ht="17.25" hidden="1" customHeight="1" x14ac:dyDescent="0.25">
      <c r="A489" s="124" t="s">
        <v>29</v>
      </c>
      <c r="B489" s="125"/>
      <c r="C489" s="105" t="s">
        <v>1106</v>
      </c>
      <c r="D489" s="106"/>
      <c r="E489" s="106"/>
      <c r="F489" s="9"/>
      <c r="G489" s="137"/>
      <c r="H489" s="137"/>
      <c r="I489" s="10"/>
      <c r="J489" s="137"/>
      <c r="K489" s="137"/>
      <c r="L489" s="137"/>
      <c r="M489" s="137"/>
      <c r="N489" s="137"/>
      <c r="O489" s="137"/>
      <c r="P489" s="101"/>
      <c r="Q489" s="101"/>
      <c r="R489" s="101"/>
      <c r="S489" s="101"/>
      <c r="T489" s="101"/>
      <c r="U489" s="101"/>
    </row>
    <row r="490" spans="1:21" s="1" customFormat="1" ht="51.75" hidden="1" customHeight="1" x14ac:dyDescent="0.25">
      <c r="A490" s="134" t="s">
        <v>73</v>
      </c>
      <c r="B490" s="135"/>
      <c r="C490" s="103" t="s">
        <v>1107</v>
      </c>
      <c r="D490" s="104"/>
      <c r="E490" s="104"/>
      <c r="F490" s="11" t="s">
        <v>1813</v>
      </c>
      <c r="G490" s="143">
        <v>1.49</v>
      </c>
      <c r="H490" s="137"/>
      <c r="I490" s="8">
        <v>1.49</v>
      </c>
      <c r="J490" s="143">
        <v>0.75</v>
      </c>
      <c r="K490" s="137"/>
      <c r="L490" s="137"/>
      <c r="M490" s="137"/>
      <c r="N490" s="137"/>
      <c r="O490" s="137"/>
      <c r="P490" s="100">
        <v>2.2400000000000002</v>
      </c>
      <c r="Q490" s="101"/>
      <c r="R490" s="101"/>
      <c r="S490" s="101"/>
      <c r="T490" s="101"/>
      <c r="U490" s="101"/>
    </row>
    <row r="491" spans="1:21" s="1" customFormat="1" ht="51" hidden="1" customHeight="1" x14ac:dyDescent="0.25">
      <c r="A491" s="134" t="s">
        <v>74</v>
      </c>
      <c r="B491" s="135"/>
      <c r="C491" s="103" t="s">
        <v>1108</v>
      </c>
      <c r="D491" s="104"/>
      <c r="E491" s="104"/>
      <c r="F491" s="11" t="s">
        <v>1813</v>
      </c>
      <c r="G491" s="143">
        <v>0.52</v>
      </c>
      <c r="H491" s="137"/>
      <c r="I491" s="8">
        <v>0.52</v>
      </c>
      <c r="J491" s="143">
        <v>17.39</v>
      </c>
      <c r="K491" s="137"/>
      <c r="L491" s="137"/>
      <c r="M491" s="137"/>
      <c r="N491" s="137"/>
      <c r="O491" s="137"/>
      <c r="P491" s="100">
        <v>17.91</v>
      </c>
      <c r="Q491" s="101"/>
      <c r="R491" s="101"/>
      <c r="S491" s="101"/>
      <c r="T491" s="101"/>
      <c r="U491" s="101"/>
    </row>
    <row r="492" spans="1:21" s="1" customFormat="1" ht="125.25" hidden="1" customHeight="1" x14ac:dyDescent="0.25">
      <c r="A492" s="134" t="s">
        <v>319</v>
      </c>
      <c r="B492" s="135"/>
      <c r="C492" s="103" t="s">
        <v>1109</v>
      </c>
      <c r="D492" s="104"/>
      <c r="E492" s="104"/>
      <c r="F492" s="11" t="s">
        <v>1813</v>
      </c>
      <c r="G492" s="143">
        <v>0.88</v>
      </c>
      <c r="H492" s="137"/>
      <c r="I492" s="8">
        <v>0.88</v>
      </c>
      <c r="J492" s="143">
        <v>15.75</v>
      </c>
      <c r="K492" s="137"/>
      <c r="L492" s="137"/>
      <c r="M492" s="137"/>
      <c r="N492" s="137"/>
      <c r="O492" s="137"/>
      <c r="P492" s="100">
        <v>16.63</v>
      </c>
      <c r="Q492" s="101"/>
      <c r="R492" s="101"/>
      <c r="S492" s="101"/>
      <c r="T492" s="101"/>
      <c r="U492" s="101"/>
    </row>
    <row r="493" spans="1:21" s="1" customFormat="1" ht="24.75" hidden="1" customHeight="1" x14ac:dyDescent="0.25">
      <c r="A493" s="165">
        <v>5</v>
      </c>
      <c r="B493" s="166"/>
      <c r="C493" s="129" t="s">
        <v>1110</v>
      </c>
      <c r="D493" s="130"/>
      <c r="E493" s="130"/>
      <c r="F493" s="4"/>
      <c r="G493" s="136"/>
      <c r="H493" s="136"/>
      <c r="I493" s="5"/>
      <c r="J493" s="136"/>
      <c r="K493" s="136"/>
      <c r="L493" s="136"/>
      <c r="M493" s="136"/>
      <c r="N493" s="136"/>
      <c r="O493" s="136"/>
      <c r="P493" s="126"/>
      <c r="Q493" s="126"/>
      <c r="R493" s="126"/>
      <c r="S493" s="126"/>
      <c r="T493" s="126"/>
      <c r="U493" s="126"/>
    </row>
    <row r="494" spans="1:21" s="1" customFormat="1" ht="17.25" hidden="1" customHeight="1" x14ac:dyDescent="0.25">
      <c r="A494" s="124" t="s">
        <v>31</v>
      </c>
      <c r="B494" s="125"/>
      <c r="C494" s="105" t="s">
        <v>1111</v>
      </c>
      <c r="D494" s="106"/>
      <c r="E494" s="106"/>
      <c r="F494" s="9"/>
      <c r="G494" s="137"/>
      <c r="H494" s="137"/>
      <c r="I494" s="10"/>
      <c r="J494" s="137"/>
      <c r="K494" s="137"/>
      <c r="L494" s="137"/>
      <c r="M494" s="137"/>
      <c r="N494" s="137"/>
      <c r="O494" s="137"/>
      <c r="P494" s="101"/>
      <c r="Q494" s="101"/>
      <c r="R494" s="101"/>
      <c r="S494" s="101"/>
      <c r="T494" s="101"/>
      <c r="U494" s="101"/>
    </row>
    <row r="495" spans="1:21" s="1" customFormat="1" ht="78.75" hidden="1" customHeight="1" x14ac:dyDescent="0.25">
      <c r="A495" s="134" t="s">
        <v>320</v>
      </c>
      <c r="B495" s="135"/>
      <c r="C495" s="103" t="s">
        <v>827</v>
      </c>
      <c r="D495" s="104"/>
      <c r="E495" s="104"/>
      <c r="F495" s="11" t="s">
        <v>1813</v>
      </c>
      <c r="G495" s="143">
        <v>1.75</v>
      </c>
      <c r="H495" s="137"/>
      <c r="I495" s="8">
        <v>1.75</v>
      </c>
      <c r="J495" s="143">
        <v>0.37</v>
      </c>
      <c r="K495" s="137"/>
      <c r="L495" s="137"/>
      <c r="M495" s="137"/>
      <c r="N495" s="137"/>
      <c r="O495" s="137"/>
      <c r="P495" s="100">
        <v>2.12</v>
      </c>
      <c r="Q495" s="101"/>
      <c r="R495" s="101"/>
      <c r="S495" s="101"/>
      <c r="T495" s="101"/>
      <c r="U495" s="101"/>
    </row>
    <row r="496" spans="1:21" s="1" customFormat="1" ht="54" hidden="1" customHeight="1" x14ac:dyDescent="0.25">
      <c r="A496" s="134" t="s">
        <v>321</v>
      </c>
      <c r="B496" s="135"/>
      <c r="C496" s="103" t="s">
        <v>1112</v>
      </c>
      <c r="D496" s="104"/>
      <c r="E496" s="104"/>
      <c r="F496" s="11" t="s">
        <v>1813</v>
      </c>
      <c r="G496" s="143">
        <v>1.5</v>
      </c>
      <c r="H496" s="137"/>
      <c r="I496" s="8">
        <v>1.5</v>
      </c>
      <c r="J496" s="143">
        <v>0.16</v>
      </c>
      <c r="K496" s="137"/>
      <c r="L496" s="137"/>
      <c r="M496" s="137"/>
      <c r="N496" s="137"/>
      <c r="O496" s="137"/>
      <c r="P496" s="100">
        <v>1.66</v>
      </c>
      <c r="Q496" s="101"/>
      <c r="R496" s="101"/>
      <c r="S496" s="101"/>
      <c r="T496" s="101"/>
      <c r="U496" s="101"/>
    </row>
    <row r="497" spans="1:21" s="1" customFormat="1" ht="78" hidden="1" customHeight="1" x14ac:dyDescent="0.25">
      <c r="A497" s="134" t="s">
        <v>322</v>
      </c>
      <c r="B497" s="135"/>
      <c r="C497" s="103" t="s">
        <v>1113</v>
      </c>
      <c r="D497" s="104"/>
      <c r="E497" s="104"/>
      <c r="F497" s="11" t="s">
        <v>1813</v>
      </c>
      <c r="G497" s="143">
        <v>4.37</v>
      </c>
      <c r="H497" s="137"/>
      <c r="I497" s="8">
        <v>4.37</v>
      </c>
      <c r="J497" s="143">
        <v>0.47</v>
      </c>
      <c r="K497" s="137"/>
      <c r="L497" s="137"/>
      <c r="M497" s="137"/>
      <c r="N497" s="137"/>
      <c r="O497" s="137"/>
      <c r="P497" s="100">
        <v>4.84</v>
      </c>
      <c r="Q497" s="101"/>
      <c r="R497" s="101"/>
      <c r="S497" s="101"/>
      <c r="T497" s="101"/>
      <c r="U497" s="101"/>
    </row>
    <row r="498" spans="1:21" s="1" customFormat="1" ht="17.25" hidden="1" customHeight="1" x14ac:dyDescent="0.25">
      <c r="A498" s="134" t="s">
        <v>323</v>
      </c>
      <c r="B498" s="135"/>
      <c r="C498" s="103" t="s">
        <v>829</v>
      </c>
      <c r="D498" s="104"/>
      <c r="E498" s="104"/>
      <c r="F498" s="11" t="s">
        <v>1815</v>
      </c>
      <c r="G498" s="143">
        <v>0.46</v>
      </c>
      <c r="H498" s="137"/>
      <c r="I498" s="8">
        <v>0.46</v>
      </c>
      <c r="J498" s="143">
        <v>0.84</v>
      </c>
      <c r="K498" s="137"/>
      <c r="L498" s="137"/>
      <c r="M498" s="137"/>
      <c r="N498" s="137"/>
      <c r="O498" s="137"/>
      <c r="P498" s="100">
        <v>1.3</v>
      </c>
      <c r="Q498" s="101"/>
      <c r="R498" s="101"/>
      <c r="S498" s="101"/>
      <c r="T498" s="101"/>
      <c r="U498" s="101"/>
    </row>
    <row r="499" spans="1:21" s="1" customFormat="1" ht="26.25" hidden="1" customHeight="1" x14ac:dyDescent="0.25">
      <c r="A499" s="134" t="s">
        <v>324</v>
      </c>
      <c r="B499" s="135"/>
      <c r="C499" s="103" t="s">
        <v>830</v>
      </c>
      <c r="D499" s="104"/>
      <c r="E499" s="104"/>
      <c r="F499" s="11" t="s">
        <v>1815</v>
      </c>
      <c r="G499" s="143">
        <v>0.31</v>
      </c>
      <c r="H499" s="137"/>
      <c r="I499" s="8">
        <v>0.31</v>
      </c>
      <c r="J499" s="143">
        <v>0.12</v>
      </c>
      <c r="K499" s="137"/>
      <c r="L499" s="137"/>
      <c r="M499" s="137"/>
      <c r="N499" s="137"/>
      <c r="O499" s="137"/>
      <c r="P499" s="100">
        <v>0.43</v>
      </c>
      <c r="Q499" s="101"/>
      <c r="R499" s="101"/>
      <c r="S499" s="101"/>
      <c r="T499" s="101"/>
      <c r="U499" s="101"/>
    </row>
    <row r="500" spans="1:21" s="1" customFormat="1" ht="27" hidden="1" customHeight="1" x14ac:dyDescent="0.25">
      <c r="A500" s="134" t="s">
        <v>325</v>
      </c>
      <c r="B500" s="135"/>
      <c r="C500" s="103" t="s">
        <v>1114</v>
      </c>
      <c r="D500" s="104"/>
      <c r="E500" s="104"/>
      <c r="F500" s="11" t="s">
        <v>1816</v>
      </c>
      <c r="G500" s="143">
        <v>0.6</v>
      </c>
      <c r="H500" s="137"/>
      <c r="I500" s="8">
        <v>0.6</v>
      </c>
      <c r="J500" s="143">
        <v>0.68</v>
      </c>
      <c r="K500" s="137"/>
      <c r="L500" s="137"/>
      <c r="M500" s="137"/>
      <c r="N500" s="137"/>
      <c r="O500" s="137"/>
      <c r="P500" s="100">
        <v>1.28</v>
      </c>
      <c r="Q500" s="101"/>
      <c r="R500" s="101"/>
      <c r="S500" s="101"/>
      <c r="T500" s="101"/>
      <c r="U500" s="101"/>
    </row>
    <row r="501" spans="1:21" s="1" customFormat="1" ht="21.75" hidden="1" customHeight="1" x14ac:dyDescent="0.25">
      <c r="A501" s="134" t="s">
        <v>326</v>
      </c>
      <c r="B501" s="135"/>
      <c r="C501" s="103" t="s">
        <v>1871</v>
      </c>
      <c r="D501" s="104"/>
      <c r="E501" s="104"/>
      <c r="F501" s="11" t="s">
        <v>1814</v>
      </c>
      <c r="G501" s="143">
        <v>0.21</v>
      </c>
      <c r="H501" s="137"/>
      <c r="I501" s="8">
        <v>0.21</v>
      </c>
      <c r="J501" s="143">
        <v>0.01</v>
      </c>
      <c r="K501" s="137"/>
      <c r="L501" s="137"/>
      <c r="M501" s="137"/>
      <c r="N501" s="137"/>
      <c r="O501" s="137"/>
      <c r="P501" s="100">
        <v>0.22</v>
      </c>
      <c r="Q501" s="101"/>
      <c r="R501" s="101"/>
      <c r="S501" s="101"/>
      <c r="T501" s="101"/>
      <c r="U501" s="101"/>
    </row>
    <row r="502" spans="1:21" s="15" customFormat="1" ht="18" hidden="1" customHeight="1" x14ac:dyDescent="0.2">
      <c r="A502" s="124"/>
      <c r="B502" s="125"/>
      <c r="C502" s="105" t="s">
        <v>1856</v>
      </c>
      <c r="D502" s="106"/>
      <c r="E502" s="106"/>
      <c r="F502" s="18"/>
      <c r="G502" s="144">
        <f>G495+G496+G497+G498+G499+G500+G501</f>
        <v>9.2000000000000011</v>
      </c>
      <c r="H502" s="123"/>
      <c r="I502" s="13">
        <f>I495+I496+I497+I498+I499+I501+I500</f>
        <v>9.2000000000000011</v>
      </c>
      <c r="J502" s="144">
        <f>J495+J496+J497+J498+J499+J500+J501</f>
        <v>2.65</v>
      </c>
      <c r="K502" s="123"/>
      <c r="L502" s="123"/>
      <c r="M502" s="123"/>
      <c r="N502" s="123"/>
      <c r="O502" s="123"/>
      <c r="P502" s="100">
        <f>P495+P496+P497+P498+P499+P500+P501</f>
        <v>11.850000000000001</v>
      </c>
      <c r="Q502" s="101"/>
      <c r="R502" s="101"/>
      <c r="S502" s="101"/>
      <c r="T502" s="101"/>
      <c r="U502" s="101"/>
    </row>
    <row r="503" spans="1:21" s="1" customFormat="1" ht="39.75" hidden="1" customHeight="1" x14ac:dyDescent="0.25">
      <c r="A503" s="124" t="s">
        <v>32</v>
      </c>
      <c r="B503" s="125"/>
      <c r="C503" s="105" t="s">
        <v>1115</v>
      </c>
      <c r="D503" s="106"/>
      <c r="E503" s="106"/>
      <c r="F503" s="9"/>
      <c r="G503" s="137"/>
      <c r="H503" s="137"/>
      <c r="I503" s="10"/>
      <c r="J503" s="137"/>
      <c r="K503" s="137"/>
      <c r="L503" s="137"/>
      <c r="M503" s="137"/>
      <c r="N503" s="137"/>
      <c r="O503" s="137"/>
      <c r="P503" s="101"/>
      <c r="Q503" s="101"/>
      <c r="R503" s="101"/>
      <c r="S503" s="101"/>
      <c r="T503" s="101"/>
      <c r="U503" s="101"/>
    </row>
    <row r="504" spans="1:21" s="1" customFormat="1" ht="79.5" hidden="1" customHeight="1" x14ac:dyDescent="0.25">
      <c r="A504" s="134" t="s">
        <v>327</v>
      </c>
      <c r="B504" s="135"/>
      <c r="C504" s="103" t="s">
        <v>827</v>
      </c>
      <c r="D504" s="104"/>
      <c r="E504" s="104"/>
      <c r="F504" s="11" t="s">
        <v>1813</v>
      </c>
      <c r="G504" s="143">
        <v>1.75</v>
      </c>
      <c r="H504" s="137"/>
      <c r="I504" s="8">
        <v>1.75</v>
      </c>
      <c r="J504" s="143">
        <v>0.37</v>
      </c>
      <c r="K504" s="137"/>
      <c r="L504" s="137"/>
      <c r="M504" s="137"/>
      <c r="N504" s="137"/>
      <c r="O504" s="137"/>
      <c r="P504" s="100">
        <v>2.12</v>
      </c>
      <c r="Q504" s="101"/>
      <c r="R504" s="101"/>
      <c r="S504" s="101"/>
      <c r="T504" s="101"/>
      <c r="U504" s="101"/>
    </row>
    <row r="505" spans="1:21" s="1" customFormat="1" ht="52.5" hidden="1" customHeight="1" x14ac:dyDescent="0.25">
      <c r="A505" s="134" t="s">
        <v>328</v>
      </c>
      <c r="B505" s="135"/>
      <c r="C505" s="103" t="s">
        <v>1112</v>
      </c>
      <c r="D505" s="104"/>
      <c r="E505" s="104"/>
      <c r="F505" s="11" t="s">
        <v>1813</v>
      </c>
      <c r="G505" s="143">
        <v>1.5</v>
      </c>
      <c r="H505" s="137"/>
      <c r="I505" s="8">
        <v>1.5</v>
      </c>
      <c r="J505" s="143">
        <v>0.16</v>
      </c>
      <c r="K505" s="137"/>
      <c r="L505" s="137"/>
      <c r="M505" s="137"/>
      <c r="N505" s="137"/>
      <c r="O505" s="137"/>
      <c r="P505" s="100">
        <v>1.66</v>
      </c>
      <c r="Q505" s="101"/>
      <c r="R505" s="101"/>
      <c r="S505" s="101"/>
      <c r="T505" s="101"/>
      <c r="U505" s="101"/>
    </row>
    <row r="506" spans="1:21" s="1" customFormat="1" ht="18" hidden="1" customHeight="1" x14ac:dyDescent="0.25">
      <c r="A506" s="134" t="s">
        <v>329</v>
      </c>
      <c r="B506" s="135"/>
      <c r="C506" s="103" t="s">
        <v>829</v>
      </c>
      <c r="D506" s="104"/>
      <c r="E506" s="104"/>
      <c r="F506" s="11" t="s">
        <v>1815</v>
      </c>
      <c r="G506" s="143">
        <v>0.46</v>
      </c>
      <c r="H506" s="137"/>
      <c r="I506" s="8">
        <v>0.46</v>
      </c>
      <c r="J506" s="143">
        <v>0.84</v>
      </c>
      <c r="K506" s="137"/>
      <c r="L506" s="137"/>
      <c r="M506" s="137"/>
      <c r="N506" s="137"/>
      <c r="O506" s="137"/>
      <c r="P506" s="100">
        <v>1.3</v>
      </c>
      <c r="Q506" s="101"/>
      <c r="R506" s="101"/>
      <c r="S506" s="101"/>
      <c r="T506" s="101"/>
      <c r="U506" s="101"/>
    </row>
    <row r="507" spans="1:21" s="1" customFormat="1" ht="26.25" hidden="1" customHeight="1" x14ac:dyDescent="0.25">
      <c r="A507" s="134" t="s">
        <v>330</v>
      </c>
      <c r="B507" s="135"/>
      <c r="C507" s="103" t="s">
        <v>830</v>
      </c>
      <c r="D507" s="104"/>
      <c r="E507" s="104"/>
      <c r="F507" s="11" t="s">
        <v>1815</v>
      </c>
      <c r="G507" s="143">
        <v>0.31</v>
      </c>
      <c r="H507" s="137"/>
      <c r="I507" s="8">
        <v>0.31</v>
      </c>
      <c r="J507" s="143">
        <v>0.12</v>
      </c>
      <c r="K507" s="137"/>
      <c r="L507" s="137"/>
      <c r="M507" s="137"/>
      <c r="N507" s="137"/>
      <c r="O507" s="137"/>
      <c r="P507" s="100">
        <v>0.43</v>
      </c>
      <c r="Q507" s="101"/>
      <c r="R507" s="101"/>
      <c r="S507" s="101"/>
      <c r="T507" s="101"/>
      <c r="U507" s="101"/>
    </row>
    <row r="508" spans="1:21" s="1" customFormat="1" ht="28.5" hidden="1" customHeight="1" x14ac:dyDescent="0.25">
      <c r="A508" s="134" t="s">
        <v>331</v>
      </c>
      <c r="B508" s="135"/>
      <c r="C508" s="103" t="s">
        <v>1114</v>
      </c>
      <c r="D508" s="104"/>
      <c r="E508" s="104"/>
      <c r="F508" s="11" t="s">
        <v>1816</v>
      </c>
      <c r="G508" s="143">
        <v>0.6</v>
      </c>
      <c r="H508" s="137"/>
      <c r="I508" s="8">
        <v>0.6</v>
      </c>
      <c r="J508" s="143">
        <v>0.68</v>
      </c>
      <c r="K508" s="137"/>
      <c r="L508" s="137"/>
      <c r="M508" s="137"/>
      <c r="N508" s="137"/>
      <c r="O508" s="137"/>
      <c r="P508" s="100">
        <v>1.28</v>
      </c>
      <c r="Q508" s="101"/>
      <c r="R508" s="101"/>
      <c r="S508" s="101"/>
      <c r="T508" s="101"/>
      <c r="U508" s="101"/>
    </row>
    <row r="509" spans="1:21" s="1" customFormat="1" ht="21" hidden="1" customHeight="1" x14ac:dyDescent="0.25">
      <c r="A509" s="134" t="s">
        <v>332</v>
      </c>
      <c r="B509" s="135"/>
      <c r="C509" s="103" t="s">
        <v>1871</v>
      </c>
      <c r="D509" s="104"/>
      <c r="E509" s="104"/>
      <c r="F509" s="11" t="s">
        <v>1814</v>
      </c>
      <c r="G509" s="143">
        <v>0.21</v>
      </c>
      <c r="H509" s="137"/>
      <c r="I509" s="8">
        <v>0.21</v>
      </c>
      <c r="J509" s="143">
        <v>0.01</v>
      </c>
      <c r="K509" s="137"/>
      <c r="L509" s="137"/>
      <c r="M509" s="137"/>
      <c r="N509" s="137"/>
      <c r="O509" s="137"/>
      <c r="P509" s="100">
        <v>0.22</v>
      </c>
      <c r="Q509" s="101"/>
      <c r="R509" s="101"/>
      <c r="S509" s="101"/>
      <c r="T509" s="101"/>
      <c r="U509" s="101"/>
    </row>
    <row r="510" spans="1:21" s="15" customFormat="1" ht="15" hidden="1" customHeight="1" x14ac:dyDescent="0.2">
      <c r="A510" s="124"/>
      <c r="B510" s="125"/>
      <c r="C510" s="105" t="s">
        <v>1856</v>
      </c>
      <c r="D510" s="106"/>
      <c r="E510" s="106"/>
      <c r="F510" s="18"/>
      <c r="G510" s="144">
        <f>SUM(G504:H509)</f>
        <v>4.8299999999999992</v>
      </c>
      <c r="H510" s="123"/>
      <c r="I510" s="13">
        <f>SUM(I504:I509)</f>
        <v>4.8299999999999992</v>
      </c>
      <c r="J510" s="144">
        <f>SUM(J504:M509)</f>
        <v>2.1800000000000002</v>
      </c>
      <c r="K510" s="123"/>
      <c r="L510" s="123"/>
      <c r="M510" s="123"/>
      <c r="N510" s="123"/>
      <c r="O510" s="123"/>
      <c r="P510" s="100">
        <f>SUM(P504:U509)</f>
        <v>7.01</v>
      </c>
      <c r="Q510" s="101"/>
      <c r="R510" s="101"/>
      <c r="S510" s="101"/>
      <c r="T510" s="101"/>
      <c r="U510" s="101"/>
    </row>
    <row r="511" spans="1:21" s="1" customFormat="1" ht="88.5" hidden="1" customHeight="1" x14ac:dyDescent="0.25">
      <c r="A511" s="124" t="s">
        <v>33</v>
      </c>
      <c r="B511" s="125"/>
      <c r="C511" s="105" t="s">
        <v>1116</v>
      </c>
      <c r="D511" s="106"/>
      <c r="E511" s="106"/>
      <c r="F511" s="9"/>
      <c r="G511" s="137"/>
      <c r="H511" s="137"/>
      <c r="I511" s="10"/>
      <c r="J511" s="137"/>
      <c r="K511" s="137"/>
      <c r="L511" s="137"/>
      <c r="M511" s="137"/>
      <c r="N511" s="137"/>
      <c r="O511" s="137"/>
      <c r="P511" s="101"/>
      <c r="Q511" s="101"/>
      <c r="R511" s="101"/>
      <c r="S511" s="101"/>
      <c r="T511" s="101"/>
      <c r="U511" s="101"/>
    </row>
    <row r="512" spans="1:21" s="1" customFormat="1" ht="79.5" hidden="1" customHeight="1" x14ac:dyDescent="0.25">
      <c r="A512" s="134" t="s">
        <v>333</v>
      </c>
      <c r="B512" s="135"/>
      <c r="C512" s="103" t="s">
        <v>827</v>
      </c>
      <c r="D512" s="104"/>
      <c r="E512" s="104"/>
      <c r="F512" s="11" t="s">
        <v>1813</v>
      </c>
      <c r="G512" s="143">
        <v>1.75</v>
      </c>
      <c r="H512" s="137"/>
      <c r="I512" s="8">
        <v>1.75</v>
      </c>
      <c r="J512" s="143">
        <v>0.37</v>
      </c>
      <c r="K512" s="137"/>
      <c r="L512" s="137"/>
      <c r="M512" s="137"/>
      <c r="N512" s="137"/>
      <c r="O512" s="137"/>
      <c r="P512" s="100">
        <v>2.12</v>
      </c>
      <c r="Q512" s="101"/>
      <c r="R512" s="101"/>
      <c r="S512" s="101"/>
      <c r="T512" s="101"/>
      <c r="U512" s="101"/>
    </row>
    <row r="513" spans="1:21" s="1" customFormat="1" ht="49.5" hidden="1" customHeight="1" x14ac:dyDescent="0.25">
      <c r="A513" s="134" t="s">
        <v>334</v>
      </c>
      <c r="B513" s="135"/>
      <c r="C513" s="103" t="s">
        <v>1112</v>
      </c>
      <c r="D513" s="104"/>
      <c r="E513" s="104"/>
      <c r="F513" s="11" t="s">
        <v>1813</v>
      </c>
      <c r="G513" s="143">
        <v>1.5</v>
      </c>
      <c r="H513" s="137"/>
      <c r="I513" s="8">
        <v>1.5</v>
      </c>
      <c r="J513" s="143">
        <v>0.16</v>
      </c>
      <c r="K513" s="137"/>
      <c r="L513" s="137"/>
      <c r="M513" s="137"/>
      <c r="N513" s="137"/>
      <c r="O513" s="137"/>
      <c r="P513" s="100">
        <v>1.66</v>
      </c>
      <c r="Q513" s="101"/>
      <c r="R513" s="101"/>
      <c r="S513" s="101"/>
      <c r="T513" s="101"/>
      <c r="U513" s="101"/>
    </row>
    <row r="514" spans="1:21" s="1" customFormat="1" ht="89.25" hidden="1" customHeight="1" x14ac:dyDescent="0.25">
      <c r="A514" s="134" t="s">
        <v>335</v>
      </c>
      <c r="B514" s="135"/>
      <c r="C514" s="103" t="s">
        <v>1117</v>
      </c>
      <c r="D514" s="104"/>
      <c r="E514" s="104"/>
      <c r="F514" s="11" t="s">
        <v>1813</v>
      </c>
      <c r="G514" s="143">
        <v>1.04</v>
      </c>
      <c r="H514" s="137"/>
      <c r="I514" s="8">
        <v>1.04</v>
      </c>
      <c r="J514" s="143">
        <v>6.14</v>
      </c>
      <c r="K514" s="137"/>
      <c r="L514" s="137"/>
      <c r="M514" s="137"/>
      <c r="N514" s="137"/>
      <c r="O514" s="137"/>
      <c r="P514" s="100">
        <v>7.18</v>
      </c>
      <c r="Q514" s="101"/>
      <c r="R514" s="101"/>
      <c r="S514" s="101"/>
      <c r="T514" s="101"/>
      <c r="U514" s="101"/>
    </row>
    <row r="515" spans="1:21" s="1" customFormat="1" ht="17.25" hidden="1" customHeight="1" x14ac:dyDescent="0.25">
      <c r="A515" s="134" t="s">
        <v>336</v>
      </c>
      <c r="B515" s="135"/>
      <c r="C515" s="103" t="s">
        <v>829</v>
      </c>
      <c r="D515" s="104"/>
      <c r="E515" s="104"/>
      <c r="F515" s="11" t="s">
        <v>1815</v>
      </c>
      <c r="G515" s="143">
        <v>0.46</v>
      </c>
      <c r="H515" s="137"/>
      <c r="I515" s="8">
        <v>0.46</v>
      </c>
      <c r="J515" s="143">
        <v>0.84</v>
      </c>
      <c r="K515" s="137"/>
      <c r="L515" s="137"/>
      <c r="M515" s="137"/>
      <c r="N515" s="137"/>
      <c r="O515" s="137"/>
      <c r="P515" s="100">
        <v>1.3</v>
      </c>
      <c r="Q515" s="101"/>
      <c r="R515" s="101"/>
      <c r="S515" s="101"/>
      <c r="T515" s="101"/>
      <c r="U515" s="101"/>
    </row>
    <row r="516" spans="1:21" s="1" customFormat="1" ht="27" hidden="1" customHeight="1" x14ac:dyDescent="0.25">
      <c r="A516" s="134" t="s">
        <v>337</v>
      </c>
      <c r="B516" s="135"/>
      <c r="C516" s="103" t="s">
        <v>830</v>
      </c>
      <c r="D516" s="104"/>
      <c r="E516" s="104"/>
      <c r="F516" s="11" t="s">
        <v>1815</v>
      </c>
      <c r="G516" s="143">
        <v>0.31</v>
      </c>
      <c r="H516" s="137"/>
      <c r="I516" s="8">
        <v>0.31</v>
      </c>
      <c r="J516" s="143">
        <v>0.12</v>
      </c>
      <c r="K516" s="137"/>
      <c r="L516" s="137"/>
      <c r="M516" s="137"/>
      <c r="N516" s="137"/>
      <c r="O516" s="137"/>
      <c r="P516" s="100">
        <v>0.43</v>
      </c>
      <c r="Q516" s="101"/>
      <c r="R516" s="101"/>
      <c r="S516" s="101"/>
      <c r="T516" s="101"/>
      <c r="U516" s="101"/>
    </row>
    <row r="517" spans="1:21" s="1" customFormat="1" ht="27.75" hidden="1" customHeight="1" x14ac:dyDescent="0.25">
      <c r="A517" s="134" t="s">
        <v>338</v>
      </c>
      <c r="B517" s="135"/>
      <c r="C517" s="103" t="s">
        <v>1114</v>
      </c>
      <c r="D517" s="104"/>
      <c r="E517" s="104"/>
      <c r="F517" s="11" t="s">
        <v>1816</v>
      </c>
      <c r="G517" s="143">
        <v>0.6</v>
      </c>
      <c r="H517" s="137"/>
      <c r="I517" s="8">
        <v>0.6</v>
      </c>
      <c r="J517" s="143">
        <v>0.68</v>
      </c>
      <c r="K517" s="137"/>
      <c r="L517" s="137"/>
      <c r="M517" s="137"/>
      <c r="N517" s="137"/>
      <c r="O517" s="137"/>
      <c r="P517" s="100">
        <v>1.28</v>
      </c>
      <c r="Q517" s="101"/>
      <c r="R517" s="101"/>
      <c r="S517" s="101"/>
      <c r="T517" s="101"/>
      <c r="U517" s="101"/>
    </row>
    <row r="518" spans="1:21" s="1" customFormat="1" ht="23.25" hidden="1" customHeight="1" x14ac:dyDescent="0.25">
      <c r="A518" s="134" t="s">
        <v>339</v>
      </c>
      <c r="B518" s="135"/>
      <c r="C518" s="103" t="s">
        <v>1871</v>
      </c>
      <c r="D518" s="104"/>
      <c r="E518" s="104"/>
      <c r="F518" s="11" t="s">
        <v>1814</v>
      </c>
      <c r="G518" s="143">
        <v>0.21</v>
      </c>
      <c r="H518" s="137"/>
      <c r="I518" s="8">
        <v>0.21</v>
      </c>
      <c r="J518" s="143">
        <v>0.01</v>
      </c>
      <c r="K518" s="137"/>
      <c r="L518" s="137"/>
      <c r="M518" s="137"/>
      <c r="N518" s="137"/>
      <c r="O518" s="137"/>
      <c r="P518" s="100">
        <v>0.22</v>
      </c>
      <c r="Q518" s="101"/>
      <c r="R518" s="101"/>
      <c r="S518" s="101"/>
      <c r="T518" s="101"/>
      <c r="U518" s="101"/>
    </row>
    <row r="519" spans="1:21" s="15" customFormat="1" ht="15.75" hidden="1" customHeight="1" x14ac:dyDescent="0.2">
      <c r="A519" s="124"/>
      <c r="B519" s="125"/>
      <c r="C519" s="105" t="s">
        <v>1856</v>
      </c>
      <c r="D519" s="106"/>
      <c r="E519" s="106"/>
      <c r="F519" s="18"/>
      <c r="G519" s="144">
        <f>G512+G513+G514+G515+G516+G517+G518</f>
        <v>5.8699999999999992</v>
      </c>
      <c r="H519" s="123"/>
      <c r="I519" s="13">
        <f>I512+I513+I514+I515+I516+I517+I518</f>
        <v>5.8699999999999992</v>
      </c>
      <c r="J519" s="144">
        <f>J512+J513+J514+J515+J516+J517+J518</f>
        <v>8.32</v>
      </c>
      <c r="K519" s="123"/>
      <c r="L519" s="123"/>
      <c r="M519" s="123"/>
      <c r="N519" s="123"/>
      <c r="O519" s="123"/>
      <c r="P519" s="100">
        <f>P512+P513+P514+P515+P516+P517+P518</f>
        <v>14.190000000000001</v>
      </c>
      <c r="Q519" s="101"/>
      <c r="R519" s="101"/>
      <c r="S519" s="101"/>
      <c r="T519" s="101"/>
      <c r="U519" s="101"/>
    </row>
    <row r="520" spans="1:21" s="1" customFormat="1" ht="38.25" hidden="1" customHeight="1" x14ac:dyDescent="0.25">
      <c r="A520" s="124" t="s">
        <v>34</v>
      </c>
      <c r="B520" s="125"/>
      <c r="C520" s="105" t="s">
        <v>1118</v>
      </c>
      <c r="D520" s="106"/>
      <c r="E520" s="106"/>
      <c r="F520" s="9"/>
      <c r="G520" s="137"/>
      <c r="H520" s="137"/>
      <c r="I520" s="10"/>
      <c r="J520" s="137"/>
      <c r="K520" s="137"/>
      <c r="L520" s="137"/>
      <c r="M520" s="137"/>
      <c r="N520" s="137"/>
      <c r="O520" s="137"/>
      <c r="P520" s="101"/>
      <c r="Q520" s="101"/>
      <c r="R520" s="101"/>
      <c r="S520" s="101"/>
      <c r="T520" s="101"/>
      <c r="U520" s="101"/>
    </row>
    <row r="521" spans="1:21" s="1" customFormat="1" ht="75.75" hidden="1" customHeight="1" x14ac:dyDescent="0.25">
      <c r="A521" s="134" t="s">
        <v>340</v>
      </c>
      <c r="B521" s="135"/>
      <c r="C521" s="103" t="s">
        <v>1119</v>
      </c>
      <c r="D521" s="104"/>
      <c r="E521" s="104"/>
      <c r="F521" s="11" t="s">
        <v>1813</v>
      </c>
      <c r="G521" s="143">
        <v>5.01</v>
      </c>
      <c r="H521" s="137"/>
      <c r="I521" s="8">
        <v>5.01</v>
      </c>
      <c r="J521" s="143">
        <v>1.27</v>
      </c>
      <c r="K521" s="137"/>
      <c r="L521" s="137"/>
      <c r="M521" s="137"/>
      <c r="N521" s="137"/>
      <c r="O521" s="137"/>
      <c r="P521" s="100">
        <v>6.28</v>
      </c>
      <c r="Q521" s="101"/>
      <c r="R521" s="101"/>
      <c r="S521" s="101"/>
      <c r="T521" s="101"/>
      <c r="U521" s="101"/>
    </row>
    <row r="522" spans="1:21" s="1" customFormat="1" ht="28.5" hidden="1" customHeight="1" x14ac:dyDescent="0.25">
      <c r="A522" s="124" t="s">
        <v>341</v>
      </c>
      <c r="B522" s="125"/>
      <c r="C522" s="105" t="s">
        <v>1120</v>
      </c>
      <c r="D522" s="106"/>
      <c r="E522" s="106"/>
      <c r="F522" s="9"/>
      <c r="G522" s="137"/>
      <c r="H522" s="137"/>
      <c r="I522" s="10"/>
      <c r="J522" s="137"/>
      <c r="K522" s="137"/>
      <c r="L522" s="137"/>
      <c r="M522" s="137"/>
      <c r="N522" s="137"/>
      <c r="O522" s="137"/>
      <c r="P522" s="101"/>
      <c r="Q522" s="101"/>
      <c r="R522" s="101"/>
      <c r="S522" s="101"/>
      <c r="T522" s="101"/>
      <c r="U522" s="101"/>
    </row>
    <row r="523" spans="1:21" s="1" customFormat="1" ht="90.75" hidden="1" customHeight="1" x14ac:dyDescent="0.25">
      <c r="A523" s="134" t="s">
        <v>342</v>
      </c>
      <c r="B523" s="135"/>
      <c r="C523" s="103" t="s">
        <v>1121</v>
      </c>
      <c r="D523" s="104"/>
      <c r="E523" s="104"/>
      <c r="F523" s="11" t="s">
        <v>1813</v>
      </c>
      <c r="G523" s="143">
        <v>3.89</v>
      </c>
      <c r="H523" s="137"/>
      <c r="I523" s="8">
        <v>3.89</v>
      </c>
      <c r="J523" s="143">
        <v>24.09</v>
      </c>
      <c r="K523" s="137"/>
      <c r="L523" s="137"/>
      <c r="M523" s="137"/>
      <c r="N523" s="137"/>
      <c r="O523" s="137"/>
      <c r="P523" s="100">
        <v>27.98</v>
      </c>
      <c r="Q523" s="101"/>
      <c r="R523" s="101"/>
      <c r="S523" s="101"/>
      <c r="T523" s="101"/>
      <c r="U523" s="101"/>
    </row>
    <row r="524" spans="1:21" s="1" customFormat="1" ht="16.5" hidden="1" customHeight="1" x14ac:dyDescent="0.25">
      <c r="A524" s="124" t="s">
        <v>343</v>
      </c>
      <c r="B524" s="125"/>
      <c r="C524" s="105" t="s">
        <v>1122</v>
      </c>
      <c r="D524" s="106"/>
      <c r="E524" s="106"/>
      <c r="F524" s="9"/>
      <c r="G524" s="137"/>
      <c r="H524" s="137"/>
      <c r="I524" s="10"/>
      <c r="J524" s="137"/>
      <c r="K524" s="137"/>
      <c r="L524" s="137"/>
      <c r="M524" s="137"/>
      <c r="N524" s="137"/>
      <c r="O524" s="137"/>
      <c r="P524" s="101"/>
      <c r="Q524" s="101"/>
      <c r="R524" s="101"/>
      <c r="S524" s="101"/>
      <c r="T524" s="101"/>
      <c r="U524" s="101"/>
    </row>
    <row r="525" spans="1:21" s="1" customFormat="1" ht="19.5" hidden="1" customHeight="1" x14ac:dyDescent="0.25">
      <c r="A525" s="124" t="s">
        <v>344</v>
      </c>
      <c r="B525" s="125"/>
      <c r="C525" s="105" t="s">
        <v>1020</v>
      </c>
      <c r="D525" s="106"/>
      <c r="E525" s="106"/>
      <c r="F525" s="9"/>
      <c r="G525" s="137"/>
      <c r="H525" s="137"/>
      <c r="I525" s="10"/>
      <c r="J525" s="137"/>
      <c r="K525" s="137"/>
      <c r="L525" s="137"/>
      <c r="M525" s="137"/>
      <c r="N525" s="137"/>
      <c r="O525" s="137"/>
      <c r="P525" s="101"/>
      <c r="Q525" s="101"/>
      <c r="R525" s="101"/>
      <c r="S525" s="101"/>
      <c r="T525" s="101"/>
      <c r="U525" s="101"/>
    </row>
    <row r="526" spans="1:21" s="1" customFormat="1" ht="22.5" hidden="1" customHeight="1" x14ac:dyDescent="0.25">
      <c r="A526" s="134" t="s">
        <v>345</v>
      </c>
      <c r="B526" s="135"/>
      <c r="C526" s="103" t="s">
        <v>1871</v>
      </c>
      <c r="D526" s="104"/>
      <c r="E526" s="104"/>
      <c r="F526" s="11" t="s">
        <v>1814</v>
      </c>
      <c r="G526" s="143">
        <v>0.21</v>
      </c>
      <c r="H526" s="137"/>
      <c r="I526" s="8">
        <v>0.21</v>
      </c>
      <c r="J526" s="143">
        <v>0.01</v>
      </c>
      <c r="K526" s="137"/>
      <c r="L526" s="137"/>
      <c r="M526" s="137"/>
      <c r="N526" s="137"/>
      <c r="O526" s="137"/>
      <c r="P526" s="100">
        <v>0.22</v>
      </c>
      <c r="Q526" s="101"/>
      <c r="R526" s="101"/>
      <c r="S526" s="101"/>
      <c r="T526" s="101"/>
      <c r="U526" s="101"/>
    </row>
    <row r="527" spans="1:21" s="1" customFormat="1" ht="19.5" hidden="1" customHeight="1" x14ac:dyDescent="0.25">
      <c r="A527" s="134" t="s">
        <v>346</v>
      </c>
      <c r="B527" s="135"/>
      <c r="C527" s="103" t="s">
        <v>829</v>
      </c>
      <c r="D527" s="104"/>
      <c r="E527" s="104"/>
      <c r="F527" s="11" t="s">
        <v>1815</v>
      </c>
      <c r="G527" s="143">
        <v>0.46</v>
      </c>
      <c r="H527" s="137"/>
      <c r="I527" s="8">
        <v>0.46</v>
      </c>
      <c r="J527" s="143">
        <v>0.84</v>
      </c>
      <c r="K527" s="137"/>
      <c r="L527" s="137"/>
      <c r="M527" s="137"/>
      <c r="N527" s="137"/>
      <c r="O527" s="137"/>
      <c r="P527" s="100">
        <v>1.3</v>
      </c>
      <c r="Q527" s="101"/>
      <c r="R527" s="101"/>
      <c r="S527" s="101"/>
      <c r="T527" s="101"/>
      <c r="U527" s="101"/>
    </row>
    <row r="528" spans="1:21" s="1" customFormat="1" ht="27.75" hidden="1" customHeight="1" x14ac:dyDescent="0.25">
      <c r="A528" s="134" t="s">
        <v>347</v>
      </c>
      <c r="B528" s="135"/>
      <c r="C528" s="103" t="s">
        <v>830</v>
      </c>
      <c r="D528" s="104"/>
      <c r="E528" s="104"/>
      <c r="F528" s="11" t="s">
        <v>1815</v>
      </c>
      <c r="G528" s="143">
        <v>0.31</v>
      </c>
      <c r="H528" s="137"/>
      <c r="I528" s="8">
        <v>0.31</v>
      </c>
      <c r="J528" s="143">
        <v>0.12</v>
      </c>
      <c r="K528" s="137"/>
      <c r="L528" s="137"/>
      <c r="M528" s="137"/>
      <c r="N528" s="137"/>
      <c r="O528" s="137"/>
      <c r="P528" s="100">
        <v>0.43</v>
      </c>
      <c r="Q528" s="101"/>
      <c r="R528" s="101"/>
      <c r="S528" s="101"/>
      <c r="T528" s="101"/>
      <c r="U528" s="101"/>
    </row>
    <row r="529" spans="1:21" s="15" customFormat="1" ht="19.5" hidden="1" customHeight="1" x14ac:dyDescent="0.2">
      <c r="A529" s="124"/>
      <c r="B529" s="125"/>
      <c r="C529" s="145" t="s">
        <v>1856</v>
      </c>
      <c r="D529" s="146"/>
      <c r="E529" s="146"/>
      <c r="F529" s="12"/>
      <c r="G529" s="144">
        <f>SUM(G526:H528)</f>
        <v>0.98</v>
      </c>
      <c r="H529" s="123"/>
      <c r="I529" s="13">
        <f>I526+I527+I528</f>
        <v>0.98</v>
      </c>
      <c r="J529" s="144">
        <f>J526+J527+J528</f>
        <v>0.97</v>
      </c>
      <c r="K529" s="123"/>
      <c r="L529" s="123"/>
      <c r="M529" s="123"/>
      <c r="N529" s="123"/>
      <c r="O529" s="123"/>
      <c r="P529" s="100">
        <f>P526+P527+P528</f>
        <v>1.95</v>
      </c>
      <c r="Q529" s="101"/>
      <c r="R529" s="101"/>
      <c r="S529" s="101"/>
      <c r="T529" s="101"/>
      <c r="U529" s="101"/>
    </row>
    <row r="530" spans="1:21" s="1" customFormat="1" ht="63.75" hidden="1" customHeight="1" x14ac:dyDescent="0.25">
      <c r="A530" s="134" t="s">
        <v>348</v>
      </c>
      <c r="B530" s="135"/>
      <c r="C530" s="103" t="s">
        <v>1123</v>
      </c>
      <c r="D530" s="104"/>
      <c r="E530" s="104"/>
      <c r="F530" s="11" t="s">
        <v>1813</v>
      </c>
      <c r="G530" s="143">
        <v>3.24</v>
      </c>
      <c r="H530" s="137"/>
      <c r="I530" s="8">
        <v>3.24</v>
      </c>
      <c r="J530" s="143">
        <v>0.63</v>
      </c>
      <c r="K530" s="137"/>
      <c r="L530" s="137"/>
      <c r="M530" s="137"/>
      <c r="N530" s="137"/>
      <c r="O530" s="137"/>
      <c r="P530" s="100">
        <v>3.87</v>
      </c>
      <c r="Q530" s="101"/>
      <c r="R530" s="101"/>
      <c r="S530" s="101"/>
      <c r="T530" s="101"/>
      <c r="U530" s="101"/>
    </row>
    <row r="531" spans="1:21" s="1" customFormat="1" ht="42" hidden="1" customHeight="1" x14ac:dyDescent="0.25">
      <c r="A531" s="134" t="s">
        <v>349</v>
      </c>
      <c r="B531" s="135"/>
      <c r="C531" s="103" t="s">
        <v>1124</v>
      </c>
      <c r="D531" s="104"/>
      <c r="E531" s="104"/>
      <c r="F531" s="11" t="s">
        <v>1813</v>
      </c>
      <c r="G531" s="143">
        <v>1.04</v>
      </c>
      <c r="H531" s="137"/>
      <c r="I531" s="8">
        <v>1.04</v>
      </c>
      <c r="J531" s="143">
        <v>7.0000000000000007E-2</v>
      </c>
      <c r="K531" s="137"/>
      <c r="L531" s="137"/>
      <c r="M531" s="137"/>
      <c r="N531" s="137"/>
      <c r="O531" s="137"/>
      <c r="P531" s="100">
        <v>1.1100000000000001</v>
      </c>
      <c r="Q531" s="101"/>
      <c r="R531" s="101"/>
      <c r="S531" s="101"/>
      <c r="T531" s="101"/>
      <c r="U531" s="101"/>
    </row>
    <row r="532" spans="1:21" s="1" customFormat="1" ht="40.5" hidden="1" customHeight="1" x14ac:dyDescent="0.25">
      <c r="A532" s="134" t="s">
        <v>350</v>
      </c>
      <c r="B532" s="135"/>
      <c r="C532" s="103" t="s">
        <v>1125</v>
      </c>
      <c r="D532" s="104"/>
      <c r="E532" s="104"/>
      <c r="F532" s="11" t="s">
        <v>1813</v>
      </c>
      <c r="G532" s="143">
        <v>1.04</v>
      </c>
      <c r="H532" s="137"/>
      <c r="I532" s="8">
        <v>1.04</v>
      </c>
      <c r="J532" s="143">
        <v>0.08</v>
      </c>
      <c r="K532" s="137"/>
      <c r="L532" s="137"/>
      <c r="M532" s="137"/>
      <c r="N532" s="137"/>
      <c r="O532" s="137"/>
      <c r="P532" s="100">
        <v>1.1200000000000001</v>
      </c>
      <c r="Q532" s="101"/>
      <c r="R532" s="101"/>
      <c r="S532" s="101"/>
      <c r="T532" s="101"/>
      <c r="U532" s="101"/>
    </row>
    <row r="533" spans="1:21" s="1" customFormat="1" ht="18" hidden="1" customHeight="1" x14ac:dyDescent="0.25">
      <c r="A533" s="124" t="s">
        <v>351</v>
      </c>
      <c r="B533" s="125"/>
      <c r="C533" s="105" t="s">
        <v>1126</v>
      </c>
      <c r="D533" s="106"/>
      <c r="E533" s="106"/>
      <c r="F533" s="9"/>
      <c r="G533" s="137"/>
      <c r="H533" s="137"/>
      <c r="I533" s="10"/>
      <c r="J533" s="137"/>
      <c r="K533" s="137"/>
      <c r="L533" s="137"/>
      <c r="M533" s="137"/>
      <c r="N533" s="137"/>
      <c r="O533" s="137"/>
      <c r="P533" s="101"/>
      <c r="Q533" s="101"/>
      <c r="R533" s="101"/>
      <c r="S533" s="101"/>
      <c r="T533" s="101"/>
      <c r="U533" s="101"/>
    </row>
    <row r="534" spans="1:21" s="1" customFormat="1" ht="75.75" hidden="1" customHeight="1" x14ac:dyDescent="0.25">
      <c r="A534" s="124" t="s">
        <v>352</v>
      </c>
      <c r="B534" s="125"/>
      <c r="C534" s="105" t="s">
        <v>1127</v>
      </c>
      <c r="D534" s="106"/>
      <c r="E534" s="106"/>
      <c r="F534" s="9"/>
      <c r="G534" s="137"/>
      <c r="H534" s="137"/>
      <c r="I534" s="10"/>
      <c r="J534" s="137"/>
      <c r="K534" s="137"/>
      <c r="L534" s="137"/>
      <c r="M534" s="137"/>
      <c r="N534" s="137"/>
      <c r="O534" s="137"/>
      <c r="P534" s="101"/>
      <c r="Q534" s="101"/>
      <c r="R534" s="101"/>
      <c r="S534" s="101"/>
      <c r="T534" s="101"/>
      <c r="U534" s="101"/>
    </row>
    <row r="535" spans="1:21" s="1" customFormat="1" ht="27.75" hidden="1" customHeight="1" x14ac:dyDescent="0.25">
      <c r="A535" s="134" t="s">
        <v>353</v>
      </c>
      <c r="B535" s="135"/>
      <c r="C535" s="103" t="s">
        <v>1128</v>
      </c>
      <c r="D535" s="104"/>
      <c r="E535" s="104"/>
      <c r="F535" s="11" t="s">
        <v>1813</v>
      </c>
      <c r="G535" s="143">
        <v>1.04</v>
      </c>
      <c r="H535" s="137"/>
      <c r="I535" s="8">
        <v>1.04</v>
      </c>
      <c r="J535" s="143">
        <v>2.44</v>
      </c>
      <c r="K535" s="137"/>
      <c r="L535" s="137"/>
      <c r="M535" s="137"/>
      <c r="N535" s="137"/>
      <c r="O535" s="137"/>
      <c r="P535" s="100">
        <v>3.48</v>
      </c>
      <c r="Q535" s="101"/>
      <c r="R535" s="101"/>
      <c r="S535" s="101"/>
      <c r="T535" s="101"/>
      <c r="U535" s="101"/>
    </row>
    <row r="536" spans="1:21" s="1" customFormat="1" ht="19.5" hidden="1" customHeight="1" x14ac:dyDescent="0.25">
      <c r="A536" s="134" t="s">
        <v>354</v>
      </c>
      <c r="B536" s="135"/>
      <c r="C536" s="103" t="s">
        <v>829</v>
      </c>
      <c r="D536" s="104"/>
      <c r="E536" s="104"/>
      <c r="F536" s="11" t="s">
        <v>1815</v>
      </c>
      <c r="G536" s="143">
        <v>0.46</v>
      </c>
      <c r="H536" s="137"/>
      <c r="I536" s="8">
        <v>0.46</v>
      </c>
      <c r="J536" s="143">
        <v>0.84</v>
      </c>
      <c r="K536" s="137"/>
      <c r="L536" s="137"/>
      <c r="M536" s="137"/>
      <c r="N536" s="137"/>
      <c r="O536" s="137"/>
      <c r="P536" s="100">
        <v>1.3</v>
      </c>
      <c r="Q536" s="101"/>
      <c r="R536" s="101"/>
      <c r="S536" s="101"/>
      <c r="T536" s="101"/>
      <c r="U536" s="101"/>
    </row>
    <row r="537" spans="1:21" s="1" customFormat="1" ht="25.5" hidden="1" customHeight="1" x14ac:dyDescent="0.25">
      <c r="A537" s="134" t="s">
        <v>355</v>
      </c>
      <c r="B537" s="135"/>
      <c r="C537" s="103" t="s">
        <v>830</v>
      </c>
      <c r="D537" s="104"/>
      <c r="E537" s="104"/>
      <c r="F537" s="11" t="s">
        <v>1815</v>
      </c>
      <c r="G537" s="143">
        <v>0.31</v>
      </c>
      <c r="H537" s="137"/>
      <c r="I537" s="8">
        <v>0.31</v>
      </c>
      <c r="J537" s="143">
        <v>0.12</v>
      </c>
      <c r="K537" s="137"/>
      <c r="L537" s="137"/>
      <c r="M537" s="137"/>
      <c r="N537" s="137"/>
      <c r="O537" s="137"/>
      <c r="P537" s="100">
        <v>0.43</v>
      </c>
      <c r="Q537" s="101"/>
      <c r="R537" s="101"/>
      <c r="S537" s="101"/>
      <c r="T537" s="101"/>
      <c r="U537" s="101"/>
    </row>
    <row r="538" spans="1:21" s="1" customFormat="1" ht="39" hidden="1" customHeight="1" x14ac:dyDescent="0.25">
      <c r="A538" s="134" t="s">
        <v>356</v>
      </c>
      <c r="B538" s="135"/>
      <c r="C538" s="103" t="s">
        <v>1129</v>
      </c>
      <c r="D538" s="104"/>
      <c r="E538" s="104"/>
      <c r="F538" s="11" t="s">
        <v>1816</v>
      </c>
      <c r="G538" s="143">
        <v>0.12</v>
      </c>
      <c r="H538" s="137"/>
      <c r="I538" s="8">
        <v>0.12</v>
      </c>
      <c r="J538" s="143">
        <v>0.15</v>
      </c>
      <c r="K538" s="137"/>
      <c r="L538" s="137"/>
      <c r="M538" s="137"/>
      <c r="N538" s="137"/>
      <c r="O538" s="137"/>
      <c r="P538" s="100">
        <v>0.27</v>
      </c>
      <c r="Q538" s="101"/>
      <c r="R538" s="101"/>
      <c r="S538" s="101"/>
      <c r="T538" s="101"/>
      <c r="U538" s="101"/>
    </row>
    <row r="539" spans="1:21" s="1" customFormat="1" ht="21" hidden="1" customHeight="1" x14ac:dyDescent="0.25">
      <c r="A539" s="134" t="s">
        <v>357</v>
      </c>
      <c r="B539" s="135"/>
      <c r="C539" s="103" t="s">
        <v>1871</v>
      </c>
      <c r="D539" s="104"/>
      <c r="E539" s="104"/>
      <c r="F539" s="11" t="s">
        <v>1814</v>
      </c>
      <c r="G539" s="143">
        <v>0.21</v>
      </c>
      <c r="H539" s="137"/>
      <c r="I539" s="8">
        <v>0.21</v>
      </c>
      <c r="J539" s="143">
        <v>0.01</v>
      </c>
      <c r="K539" s="137"/>
      <c r="L539" s="137"/>
      <c r="M539" s="137"/>
      <c r="N539" s="137"/>
      <c r="O539" s="137"/>
      <c r="P539" s="100">
        <v>0.22</v>
      </c>
      <c r="Q539" s="101"/>
      <c r="R539" s="101"/>
      <c r="S539" s="101"/>
      <c r="T539" s="101"/>
      <c r="U539" s="101"/>
    </row>
    <row r="540" spans="1:21" s="15" customFormat="1" ht="19.5" hidden="1" customHeight="1" x14ac:dyDescent="0.2">
      <c r="A540" s="124"/>
      <c r="B540" s="125"/>
      <c r="C540" s="105" t="s">
        <v>1856</v>
      </c>
      <c r="D540" s="106"/>
      <c r="E540" s="106"/>
      <c r="F540" s="18"/>
      <c r="G540" s="144">
        <f>G535+G536+G537+G538+G539</f>
        <v>2.14</v>
      </c>
      <c r="H540" s="123"/>
      <c r="I540" s="13">
        <f>I535+I536+I537+I538+I539</f>
        <v>2.14</v>
      </c>
      <c r="J540" s="144">
        <f>J535+J536+J537+J538+J539</f>
        <v>3.5599999999999996</v>
      </c>
      <c r="K540" s="123"/>
      <c r="L540" s="123"/>
      <c r="M540" s="123"/>
      <c r="N540" s="123"/>
      <c r="O540" s="123"/>
      <c r="P540" s="100">
        <f>P535+P536+P537+P538+P539</f>
        <v>5.7</v>
      </c>
      <c r="Q540" s="101"/>
      <c r="R540" s="101"/>
      <c r="S540" s="101"/>
      <c r="T540" s="101"/>
      <c r="U540" s="101"/>
    </row>
    <row r="541" spans="1:21" s="1" customFormat="1" ht="65.25" hidden="1" customHeight="1" x14ac:dyDescent="0.25">
      <c r="A541" s="124" t="s">
        <v>358</v>
      </c>
      <c r="B541" s="125"/>
      <c r="C541" s="105" t="s">
        <v>1130</v>
      </c>
      <c r="D541" s="106"/>
      <c r="E541" s="106"/>
      <c r="F541" s="9"/>
      <c r="G541" s="137"/>
      <c r="H541" s="137"/>
      <c r="I541" s="10"/>
      <c r="J541" s="137"/>
      <c r="K541" s="137"/>
      <c r="L541" s="137"/>
      <c r="M541" s="137"/>
      <c r="N541" s="137"/>
      <c r="O541" s="137"/>
      <c r="P541" s="101"/>
      <c r="Q541" s="101"/>
      <c r="R541" s="101"/>
      <c r="S541" s="101"/>
      <c r="T541" s="101"/>
      <c r="U541" s="101"/>
    </row>
    <row r="542" spans="1:21" s="1" customFormat="1" ht="26.25" hidden="1" customHeight="1" x14ac:dyDescent="0.25">
      <c r="A542" s="134" t="s">
        <v>359</v>
      </c>
      <c r="B542" s="135"/>
      <c r="C542" s="103" t="s">
        <v>1128</v>
      </c>
      <c r="D542" s="104"/>
      <c r="E542" s="104"/>
      <c r="F542" s="11" t="s">
        <v>1813</v>
      </c>
      <c r="G542" s="143">
        <v>1.04</v>
      </c>
      <c r="H542" s="137"/>
      <c r="I542" s="8">
        <v>1.04</v>
      </c>
      <c r="J542" s="143">
        <v>1.73</v>
      </c>
      <c r="K542" s="137"/>
      <c r="L542" s="137"/>
      <c r="M542" s="137"/>
      <c r="N542" s="137"/>
      <c r="O542" s="137"/>
      <c r="P542" s="100">
        <v>2.77</v>
      </c>
      <c r="Q542" s="101"/>
      <c r="R542" s="101"/>
      <c r="S542" s="101"/>
      <c r="T542" s="101"/>
      <c r="U542" s="101"/>
    </row>
    <row r="543" spans="1:21" s="1" customFormat="1" ht="21" hidden="1" customHeight="1" x14ac:dyDescent="0.25">
      <c r="A543" s="134" t="s">
        <v>360</v>
      </c>
      <c r="B543" s="135"/>
      <c r="C543" s="103" t="s">
        <v>829</v>
      </c>
      <c r="D543" s="104"/>
      <c r="E543" s="104"/>
      <c r="F543" s="11" t="s">
        <v>1815</v>
      </c>
      <c r="G543" s="143">
        <v>0.46</v>
      </c>
      <c r="H543" s="137"/>
      <c r="I543" s="8">
        <v>0.46</v>
      </c>
      <c r="J543" s="143">
        <v>0.84</v>
      </c>
      <c r="K543" s="137"/>
      <c r="L543" s="137"/>
      <c r="M543" s="137"/>
      <c r="N543" s="137"/>
      <c r="O543" s="137"/>
      <c r="P543" s="100">
        <v>1.3</v>
      </c>
      <c r="Q543" s="101"/>
      <c r="R543" s="101"/>
      <c r="S543" s="101"/>
      <c r="T543" s="101"/>
      <c r="U543" s="101"/>
    </row>
    <row r="544" spans="1:21" s="1" customFormat="1" ht="27.75" hidden="1" customHeight="1" x14ac:dyDescent="0.25">
      <c r="A544" s="134" t="s">
        <v>361</v>
      </c>
      <c r="B544" s="135"/>
      <c r="C544" s="103" t="s">
        <v>830</v>
      </c>
      <c r="D544" s="104"/>
      <c r="E544" s="104"/>
      <c r="F544" s="11" t="s">
        <v>1815</v>
      </c>
      <c r="G544" s="143">
        <v>0.31</v>
      </c>
      <c r="H544" s="137"/>
      <c r="I544" s="8">
        <v>0.31</v>
      </c>
      <c r="J544" s="143">
        <v>0.12</v>
      </c>
      <c r="K544" s="137"/>
      <c r="L544" s="137"/>
      <c r="M544" s="137"/>
      <c r="N544" s="137"/>
      <c r="O544" s="137"/>
      <c r="P544" s="100">
        <v>0.43</v>
      </c>
      <c r="Q544" s="101"/>
      <c r="R544" s="101"/>
      <c r="S544" s="101"/>
      <c r="T544" s="101"/>
      <c r="U544" s="101"/>
    </row>
    <row r="545" spans="1:21" s="1" customFormat="1" ht="39.75" hidden="1" customHeight="1" x14ac:dyDescent="0.25">
      <c r="A545" s="134" t="s">
        <v>362</v>
      </c>
      <c r="B545" s="135"/>
      <c r="C545" s="103" t="s">
        <v>1129</v>
      </c>
      <c r="D545" s="104"/>
      <c r="E545" s="104"/>
      <c r="F545" s="11" t="s">
        <v>1816</v>
      </c>
      <c r="G545" s="143">
        <v>0.12</v>
      </c>
      <c r="H545" s="137"/>
      <c r="I545" s="8">
        <v>0.12</v>
      </c>
      <c r="J545" s="143">
        <v>0.15</v>
      </c>
      <c r="K545" s="137"/>
      <c r="L545" s="137"/>
      <c r="M545" s="137"/>
      <c r="N545" s="137"/>
      <c r="O545" s="137"/>
      <c r="P545" s="100">
        <v>0.27</v>
      </c>
      <c r="Q545" s="101"/>
      <c r="R545" s="101"/>
      <c r="S545" s="101"/>
      <c r="T545" s="101"/>
      <c r="U545" s="101"/>
    </row>
    <row r="546" spans="1:21" s="1" customFormat="1" ht="22.5" hidden="1" customHeight="1" x14ac:dyDescent="0.25">
      <c r="A546" s="134" t="s">
        <v>363</v>
      </c>
      <c r="B546" s="135"/>
      <c r="C546" s="103" t="s">
        <v>1871</v>
      </c>
      <c r="D546" s="104"/>
      <c r="E546" s="104"/>
      <c r="F546" s="11" t="s">
        <v>1814</v>
      </c>
      <c r="G546" s="143">
        <v>0.21</v>
      </c>
      <c r="H546" s="137"/>
      <c r="I546" s="8">
        <v>0.21</v>
      </c>
      <c r="J546" s="143">
        <v>0.01</v>
      </c>
      <c r="K546" s="137"/>
      <c r="L546" s="137"/>
      <c r="M546" s="137"/>
      <c r="N546" s="137"/>
      <c r="O546" s="137"/>
      <c r="P546" s="100">
        <v>0.22</v>
      </c>
      <c r="Q546" s="101"/>
      <c r="R546" s="101"/>
      <c r="S546" s="101"/>
      <c r="T546" s="101"/>
      <c r="U546" s="101"/>
    </row>
    <row r="547" spans="1:21" s="15" customFormat="1" ht="20.25" hidden="1" customHeight="1" x14ac:dyDescent="0.2">
      <c r="A547" s="124"/>
      <c r="B547" s="125"/>
      <c r="C547" s="105" t="s">
        <v>1856</v>
      </c>
      <c r="D547" s="106"/>
      <c r="E547" s="106"/>
      <c r="F547" s="18"/>
      <c r="G547" s="144">
        <f>G542+G543+G544+G545+G546</f>
        <v>2.14</v>
      </c>
      <c r="H547" s="123"/>
      <c r="I547" s="13">
        <f>I542+I543+I544+I545+I546</f>
        <v>2.14</v>
      </c>
      <c r="J547" s="144">
        <f>J542+J543+J544+J545+J546</f>
        <v>2.8499999999999996</v>
      </c>
      <c r="K547" s="123"/>
      <c r="L547" s="123"/>
      <c r="M547" s="123"/>
      <c r="N547" s="123"/>
      <c r="O547" s="123"/>
      <c r="P547" s="100">
        <f>P542+P543+P544+P545+P546</f>
        <v>4.9899999999999993</v>
      </c>
      <c r="Q547" s="101"/>
      <c r="R547" s="101"/>
      <c r="S547" s="101"/>
      <c r="T547" s="101"/>
      <c r="U547" s="101"/>
    </row>
    <row r="548" spans="1:21" s="1" customFormat="1" ht="52.5" hidden="1" customHeight="1" x14ac:dyDescent="0.25">
      <c r="A548" s="124" t="s">
        <v>364</v>
      </c>
      <c r="B548" s="125"/>
      <c r="C548" s="105" t="s">
        <v>1131</v>
      </c>
      <c r="D548" s="106"/>
      <c r="E548" s="106"/>
      <c r="F548" s="9"/>
      <c r="G548" s="137"/>
      <c r="H548" s="137"/>
      <c r="I548" s="10"/>
      <c r="J548" s="137"/>
      <c r="K548" s="137"/>
      <c r="L548" s="137"/>
      <c r="M548" s="137"/>
      <c r="N548" s="137"/>
      <c r="O548" s="137"/>
      <c r="P548" s="101"/>
      <c r="Q548" s="101"/>
      <c r="R548" s="101"/>
      <c r="S548" s="101"/>
      <c r="T548" s="101"/>
      <c r="U548" s="101"/>
    </row>
    <row r="549" spans="1:21" s="1" customFormat="1" ht="52.5" hidden="1" customHeight="1" x14ac:dyDescent="0.25">
      <c r="A549" s="134" t="s">
        <v>365</v>
      </c>
      <c r="B549" s="135"/>
      <c r="C549" s="103" t="s">
        <v>1132</v>
      </c>
      <c r="D549" s="104"/>
      <c r="E549" s="104"/>
      <c r="F549" s="11" t="s">
        <v>1813</v>
      </c>
      <c r="G549" s="143">
        <v>0.42</v>
      </c>
      <c r="H549" s="137"/>
      <c r="I549" s="8">
        <v>0.42</v>
      </c>
      <c r="J549" s="143">
        <v>5.0599999999999996</v>
      </c>
      <c r="K549" s="137"/>
      <c r="L549" s="137"/>
      <c r="M549" s="137"/>
      <c r="N549" s="137"/>
      <c r="O549" s="137"/>
      <c r="P549" s="100">
        <v>5.48</v>
      </c>
      <c r="Q549" s="101"/>
      <c r="R549" s="101"/>
      <c r="S549" s="101"/>
      <c r="T549" s="101"/>
      <c r="U549" s="101"/>
    </row>
    <row r="550" spans="1:21" s="1" customFormat="1" ht="21" hidden="1" customHeight="1" x14ac:dyDescent="0.25">
      <c r="A550" s="134" t="s">
        <v>366</v>
      </c>
      <c r="B550" s="135"/>
      <c r="C550" s="103" t="s">
        <v>829</v>
      </c>
      <c r="D550" s="104"/>
      <c r="E550" s="104"/>
      <c r="F550" s="11" t="s">
        <v>1815</v>
      </c>
      <c r="G550" s="143">
        <v>0.46</v>
      </c>
      <c r="H550" s="137"/>
      <c r="I550" s="8">
        <v>0.46</v>
      </c>
      <c r="J550" s="143">
        <v>0.84</v>
      </c>
      <c r="K550" s="137"/>
      <c r="L550" s="137"/>
      <c r="M550" s="137"/>
      <c r="N550" s="137"/>
      <c r="O550" s="137"/>
      <c r="P550" s="100">
        <v>1.3</v>
      </c>
      <c r="Q550" s="101"/>
      <c r="R550" s="101"/>
      <c r="S550" s="101"/>
      <c r="T550" s="101"/>
      <c r="U550" s="101"/>
    </row>
    <row r="551" spans="1:21" s="1" customFormat="1" ht="24" hidden="1" customHeight="1" x14ac:dyDescent="0.25">
      <c r="A551" s="134" t="s">
        <v>367</v>
      </c>
      <c r="B551" s="135"/>
      <c r="C551" s="103" t="s">
        <v>1871</v>
      </c>
      <c r="D551" s="104"/>
      <c r="E551" s="104"/>
      <c r="F551" s="11" t="s">
        <v>1814</v>
      </c>
      <c r="G551" s="143">
        <v>0.21</v>
      </c>
      <c r="H551" s="137"/>
      <c r="I551" s="8">
        <v>0.21</v>
      </c>
      <c r="J551" s="143">
        <v>0.01</v>
      </c>
      <c r="K551" s="137"/>
      <c r="L551" s="137"/>
      <c r="M551" s="137"/>
      <c r="N551" s="137"/>
      <c r="O551" s="137"/>
      <c r="P551" s="100">
        <v>0.22</v>
      </c>
      <c r="Q551" s="101"/>
      <c r="R551" s="101"/>
      <c r="S551" s="101"/>
      <c r="T551" s="101"/>
      <c r="U551" s="101"/>
    </row>
    <row r="552" spans="1:21" s="15" customFormat="1" ht="19.5" hidden="1" customHeight="1" x14ac:dyDescent="0.2">
      <c r="A552" s="124"/>
      <c r="B552" s="125"/>
      <c r="C552" s="105" t="s">
        <v>1856</v>
      </c>
      <c r="D552" s="106"/>
      <c r="E552" s="106"/>
      <c r="F552" s="18"/>
      <c r="G552" s="144">
        <f>G549+G550+G551</f>
        <v>1.0900000000000001</v>
      </c>
      <c r="H552" s="123"/>
      <c r="I552" s="13">
        <f>I549+I550+I551</f>
        <v>1.0900000000000001</v>
      </c>
      <c r="J552" s="144">
        <f>J549+J550+J551</f>
        <v>5.9099999999999993</v>
      </c>
      <c r="K552" s="123"/>
      <c r="L552" s="123"/>
      <c r="M552" s="123"/>
      <c r="N552" s="123"/>
      <c r="O552" s="123"/>
      <c r="P552" s="100">
        <f>P549+P550+P551</f>
        <v>7</v>
      </c>
      <c r="Q552" s="101"/>
      <c r="R552" s="101"/>
      <c r="S552" s="101"/>
      <c r="T552" s="101"/>
      <c r="U552" s="101"/>
    </row>
    <row r="553" spans="1:21" s="1" customFormat="1" ht="39.75" hidden="1" customHeight="1" x14ac:dyDescent="0.25">
      <c r="A553" s="124" t="s">
        <v>368</v>
      </c>
      <c r="B553" s="125"/>
      <c r="C553" s="105" t="s">
        <v>1133</v>
      </c>
      <c r="D553" s="106"/>
      <c r="E553" s="106"/>
      <c r="F553" s="9"/>
      <c r="G553" s="137"/>
      <c r="H553" s="137"/>
      <c r="I553" s="10"/>
      <c r="J553" s="137"/>
      <c r="K553" s="137"/>
      <c r="L553" s="137"/>
      <c r="M553" s="137"/>
      <c r="N553" s="137"/>
      <c r="O553" s="137"/>
      <c r="P553" s="101"/>
      <c r="Q553" s="101"/>
      <c r="R553" s="101"/>
      <c r="S553" s="101"/>
      <c r="T553" s="101"/>
      <c r="U553" s="101"/>
    </row>
    <row r="554" spans="1:21" s="1" customFormat="1" ht="27.75" hidden="1" customHeight="1" x14ac:dyDescent="0.25">
      <c r="A554" s="134" t="s">
        <v>369</v>
      </c>
      <c r="B554" s="135"/>
      <c r="C554" s="103" t="s">
        <v>1134</v>
      </c>
      <c r="D554" s="104"/>
      <c r="E554" s="104"/>
      <c r="F554" s="11" t="s">
        <v>1813</v>
      </c>
      <c r="G554" s="143">
        <v>0.52</v>
      </c>
      <c r="H554" s="137"/>
      <c r="I554" s="8">
        <v>0.52</v>
      </c>
      <c r="J554" s="143">
        <v>12.96</v>
      </c>
      <c r="K554" s="137"/>
      <c r="L554" s="137"/>
      <c r="M554" s="137"/>
      <c r="N554" s="137"/>
      <c r="O554" s="137"/>
      <c r="P554" s="100">
        <v>13.48</v>
      </c>
      <c r="Q554" s="101"/>
      <c r="R554" s="101"/>
      <c r="S554" s="101"/>
      <c r="T554" s="101"/>
      <c r="U554" s="101"/>
    </row>
    <row r="555" spans="1:21" s="1" customFormat="1" ht="21" hidden="1" customHeight="1" x14ac:dyDescent="0.25">
      <c r="A555" s="134" t="s">
        <v>370</v>
      </c>
      <c r="B555" s="135"/>
      <c r="C555" s="103" t="s">
        <v>1871</v>
      </c>
      <c r="D555" s="104"/>
      <c r="E555" s="104"/>
      <c r="F555" s="11" t="s">
        <v>1814</v>
      </c>
      <c r="G555" s="143">
        <v>0.21</v>
      </c>
      <c r="H555" s="137"/>
      <c r="I555" s="8">
        <v>0.21</v>
      </c>
      <c r="J555" s="143">
        <v>0.01</v>
      </c>
      <c r="K555" s="137"/>
      <c r="L555" s="137"/>
      <c r="M555" s="137"/>
      <c r="N555" s="137"/>
      <c r="O555" s="137"/>
      <c r="P555" s="100">
        <v>0.22</v>
      </c>
      <c r="Q555" s="101"/>
      <c r="R555" s="101"/>
      <c r="S555" s="101"/>
      <c r="T555" s="101"/>
      <c r="U555" s="101"/>
    </row>
    <row r="556" spans="1:21" s="15" customFormat="1" ht="19.5" hidden="1" customHeight="1" x14ac:dyDescent="0.2">
      <c r="A556" s="124"/>
      <c r="B556" s="125"/>
      <c r="C556" s="105" t="s">
        <v>1856</v>
      </c>
      <c r="D556" s="106"/>
      <c r="E556" s="106"/>
      <c r="F556" s="18"/>
      <c r="G556" s="144">
        <f>G554+G555</f>
        <v>0.73</v>
      </c>
      <c r="H556" s="123"/>
      <c r="I556" s="13">
        <f>I554+I555</f>
        <v>0.73</v>
      </c>
      <c r="J556" s="144">
        <f>J554+J555</f>
        <v>12.97</v>
      </c>
      <c r="K556" s="123"/>
      <c r="L556" s="123"/>
      <c r="M556" s="123"/>
      <c r="N556" s="123"/>
      <c r="O556" s="123"/>
      <c r="P556" s="100">
        <f>P554+P555</f>
        <v>13.700000000000001</v>
      </c>
      <c r="Q556" s="101"/>
      <c r="R556" s="101"/>
      <c r="S556" s="101"/>
      <c r="T556" s="101"/>
      <c r="U556" s="101"/>
    </row>
    <row r="557" spans="1:21" s="1" customFormat="1" ht="28.5" hidden="1" customHeight="1" x14ac:dyDescent="0.25">
      <c r="A557" s="124" t="s">
        <v>371</v>
      </c>
      <c r="B557" s="125"/>
      <c r="C557" s="105" t="s">
        <v>1135</v>
      </c>
      <c r="D557" s="106"/>
      <c r="E557" s="106"/>
      <c r="F557" s="9"/>
      <c r="G557" s="137"/>
      <c r="H557" s="137"/>
      <c r="I557" s="10"/>
      <c r="J557" s="137"/>
      <c r="K557" s="137"/>
      <c r="L557" s="137"/>
      <c r="M557" s="137"/>
      <c r="N557" s="137"/>
      <c r="O557" s="137"/>
      <c r="P557" s="101"/>
      <c r="Q557" s="101"/>
      <c r="R557" s="101"/>
      <c r="S557" s="101"/>
      <c r="T557" s="101"/>
      <c r="U557" s="101"/>
    </row>
    <row r="558" spans="1:21" s="1" customFormat="1" ht="128.25" hidden="1" customHeight="1" x14ac:dyDescent="0.25">
      <c r="A558" s="134" t="s">
        <v>372</v>
      </c>
      <c r="B558" s="135"/>
      <c r="C558" s="103" t="s">
        <v>1877</v>
      </c>
      <c r="D558" s="104"/>
      <c r="E558" s="104"/>
      <c r="F558" s="11" t="s">
        <v>1813</v>
      </c>
      <c r="G558" s="143">
        <v>0.88</v>
      </c>
      <c r="H558" s="137"/>
      <c r="I558" s="8">
        <v>0.88</v>
      </c>
      <c r="J558" s="143">
        <v>15.75</v>
      </c>
      <c r="K558" s="137"/>
      <c r="L558" s="137"/>
      <c r="M558" s="137"/>
      <c r="N558" s="137"/>
      <c r="O558" s="137"/>
      <c r="P558" s="100">
        <v>16.63</v>
      </c>
      <c r="Q558" s="101"/>
      <c r="R558" s="101"/>
      <c r="S558" s="101"/>
      <c r="T558" s="101"/>
      <c r="U558" s="101"/>
    </row>
    <row r="559" spans="1:21" s="1" customFormat="1" ht="18.75" hidden="1" customHeight="1" x14ac:dyDescent="0.25">
      <c r="A559" s="134" t="s">
        <v>373</v>
      </c>
      <c r="B559" s="135"/>
      <c r="C559" s="103" t="s">
        <v>829</v>
      </c>
      <c r="D559" s="104"/>
      <c r="E559" s="104"/>
      <c r="F559" s="11" t="s">
        <v>1815</v>
      </c>
      <c r="G559" s="143">
        <v>0.46</v>
      </c>
      <c r="H559" s="137"/>
      <c r="I559" s="8">
        <v>0.46</v>
      </c>
      <c r="J559" s="143">
        <v>0.84</v>
      </c>
      <c r="K559" s="137"/>
      <c r="L559" s="137"/>
      <c r="M559" s="137"/>
      <c r="N559" s="137"/>
      <c r="O559" s="137"/>
      <c r="P559" s="100">
        <v>1.3</v>
      </c>
      <c r="Q559" s="101"/>
      <c r="R559" s="101"/>
      <c r="S559" s="101"/>
      <c r="T559" s="101"/>
      <c r="U559" s="101"/>
    </row>
    <row r="560" spans="1:21" s="1" customFormat="1" ht="27" hidden="1" customHeight="1" x14ac:dyDescent="0.25">
      <c r="A560" s="134" t="s">
        <v>374</v>
      </c>
      <c r="B560" s="135"/>
      <c r="C560" s="103" t="s">
        <v>830</v>
      </c>
      <c r="D560" s="104"/>
      <c r="E560" s="104"/>
      <c r="F560" s="11" t="s">
        <v>1815</v>
      </c>
      <c r="G560" s="143">
        <v>0.31</v>
      </c>
      <c r="H560" s="137"/>
      <c r="I560" s="8">
        <v>0.31</v>
      </c>
      <c r="J560" s="143">
        <v>0.12</v>
      </c>
      <c r="K560" s="137"/>
      <c r="L560" s="137"/>
      <c r="M560" s="137"/>
      <c r="N560" s="137"/>
      <c r="O560" s="137"/>
      <c r="P560" s="100">
        <v>0.43</v>
      </c>
      <c r="Q560" s="101"/>
      <c r="R560" s="101"/>
      <c r="S560" s="101"/>
      <c r="T560" s="101"/>
      <c r="U560" s="101"/>
    </row>
    <row r="561" spans="1:21" s="1" customFormat="1" ht="29.25" hidden="1" customHeight="1" x14ac:dyDescent="0.25">
      <c r="A561" s="134" t="s">
        <v>375</v>
      </c>
      <c r="B561" s="135"/>
      <c r="C561" s="103" t="s">
        <v>926</v>
      </c>
      <c r="D561" s="104"/>
      <c r="E561" s="104"/>
      <c r="F561" s="11" t="s">
        <v>1816</v>
      </c>
      <c r="G561" s="143">
        <v>0.02</v>
      </c>
      <c r="H561" s="137"/>
      <c r="I561" s="8">
        <v>0.02</v>
      </c>
      <c r="J561" s="143">
        <v>0.15</v>
      </c>
      <c r="K561" s="137"/>
      <c r="L561" s="137"/>
      <c r="M561" s="137"/>
      <c r="N561" s="137"/>
      <c r="O561" s="137"/>
      <c r="P561" s="100">
        <v>0.17</v>
      </c>
      <c r="Q561" s="101"/>
      <c r="R561" s="101"/>
      <c r="S561" s="101"/>
      <c r="T561" s="101"/>
      <c r="U561" s="101"/>
    </row>
    <row r="562" spans="1:21" s="1" customFormat="1" ht="21.75" hidden="1" customHeight="1" x14ac:dyDescent="0.25">
      <c r="A562" s="134" t="s">
        <v>376</v>
      </c>
      <c r="B562" s="135"/>
      <c r="C562" s="103" t="s">
        <v>1871</v>
      </c>
      <c r="D562" s="104"/>
      <c r="E562" s="104"/>
      <c r="F562" s="11" t="s">
        <v>1814</v>
      </c>
      <c r="G562" s="143">
        <v>0.21</v>
      </c>
      <c r="H562" s="137"/>
      <c r="I562" s="8">
        <v>0.21</v>
      </c>
      <c r="J562" s="143">
        <v>0.01</v>
      </c>
      <c r="K562" s="137"/>
      <c r="L562" s="137"/>
      <c r="M562" s="137"/>
      <c r="N562" s="137"/>
      <c r="O562" s="137"/>
      <c r="P562" s="100">
        <v>0.22</v>
      </c>
      <c r="Q562" s="101"/>
      <c r="R562" s="101"/>
      <c r="S562" s="101"/>
      <c r="T562" s="101"/>
      <c r="U562" s="101"/>
    </row>
    <row r="563" spans="1:21" s="15" customFormat="1" ht="19.5" hidden="1" customHeight="1" x14ac:dyDescent="0.2">
      <c r="A563" s="124"/>
      <c r="B563" s="125"/>
      <c r="C563" s="105" t="s">
        <v>1856</v>
      </c>
      <c r="D563" s="106"/>
      <c r="E563" s="106"/>
      <c r="F563" s="18"/>
      <c r="G563" s="144">
        <f>G558+G559+G560+G561+G562</f>
        <v>1.8800000000000001</v>
      </c>
      <c r="H563" s="123"/>
      <c r="I563" s="13">
        <f>I558+I559+I560+I561+I562</f>
        <v>1.8800000000000001</v>
      </c>
      <c r="J563" s="144">
        <f>J558+J559+J560+J561+J562</f>
        <v>16.87</v>
      </c>
      <c r="K563" s="123"/>
      <c r="L563" s="123"/>
      <c r="M563" s="123"/>
      <c r="N563" s="123"/>
      <c r="O563" s="123"/>
      <c r="P563" s="100">
        <f>P558+P559+P560+P561+P562</f>
        <v>18.75</v>
      </c>
      <c r="Q563" s="101"/>
      <c r="R563" s="101"/>
      <c r="S563" s="101"/>
      <c r="T563" s="101"/>
      <c r="U563" s="101"/>
    </row>
    <row r="564" spans="1:21" s="1" customFormat="1" ht="31.5" hidden="1" customHeight="1" x14ac:dyDescent="0.25">
      <c r="A564" s="124" t="s">
        <v>377</v>
      </c>
      <c r="B564" s="125"/>
      <c r="C564" s="105" t="s">
        <v>1136</v>
      </c>
      <c r="D564" s="106"/>
      <c r="E564" s="106"/>
      <c r="F564" s="9"/>
      <c r="G564" s="137"/>
      <c r="H564" s="137"/>
      <c r="I564" s="10"/>
      <c r="J564" s="137"/>
      <c r="K564" s="137"/>
      <c r="L564" s="137"/>
      <c r="M564" s="137"/>
      <c r="N564" s="137"/>
      <c r="O564" s="137"/>
      <c r="P564" s="101"/>
      <c r="Q564" s="101"/>
      <c r="R564" s="101"/>
      <c r="S564" s="101"/>
      <c r="T564" s="101"/>
      <c r="U564" s="101"/>
    </row>
    <row r="565" spans="1:21" s="1" customFormat="1" ht="128.25" hidden="1" customHeight="1" x14ac:dyDescent="0.25">
      <c r="A565" s="134" t="s">
        <v>378</v>
      </c>
      <c r="B565" s="135"/>
      <c r="C565" s="103" t="s">
        <v>1878</v>
      </c>
      <c r="D565" s="104"/>
      <c r="E565" s="104"/>
      <c r="F565" s="11" t="s">
        <v>1813</v>
      </c>
      <c r="G565" s="143">
        <v>0.88</v>
      </c>
      <c r="H565" s="137"/>
      <c r="I565" s="8">
        <v>0.88</v>
      </c>
      <c r="J565" s="143">
        <v>10.08</v>
      </c>
      <c r="K565" s="137"/>
      <c r="L565" s="137"/>
      <c r="M565" s="137"/>
      <c r="N565" s="137"/>
      <c r="O565" s="137"/>
      <c r="P565" s="100">
        <v>10.96</v>
      </c>
      <c r="Q565" s="101"/>
      <c r="R565" s="101"/>
      <c r="S565" s="101"/>
      <c r="T565" s="101"/>
      <c r="U565" s="101"/>
    </row>
    <row r="566" spans="1:21" s="1" customFormat="1" ht="21" hidden="1" customHeight="1" x14ac:dyDescent="0.25">
      <c r="A566" s="134" t="s">
        <v>379</v>
      </c>
      <c r="B566" s="135"/>
      <c r="C566" s="103" t="s">
        <v>829</v>
      </c>
      <c r="D566" s="104"/>
      <c r="E566" s="104"/>
      <c r="F566" s="11" t="s">
        <v>1815</v>
      </c>
      <c r="G566" s="143">
        <v>0.46</v>
      </c>
      <c r="H566" s="137"/>
      <c r="I566" s="8">
        <v>0.46</v>
      </c>
      <c r="J566" s="143">
        <v>0.84</v>
      </c>
      <c r="K566" s="137"/>
      <c r="L566" s="137"/>
      <c r="M566" s="137"/>
      <c r="N566" s="137"/>
      <c r="O566" s="137"/>
      <c r="P566" s="100">
        <v>1.3</v>
      </c>
      <c r="Q566" s="101"/>
      <c r="R566" s="101"/>
      <c r="S566" s="101"/>
      <c r="T566" s="101"/>
      <c r="U566" s="101"/>
    </row>
    <row r="567" spans="1:21" s="1" customFormat="1" ht="28.5" hidden="1" customHeight="1" x14ac:dyDescent="0.25">
      <c r="A567" s="134" t="s">
        <v>380</v>
      </c>
      <c r="B567" s="135"/>
      <c r="C567" s="103" t="s">
        <v>830</v>
      </c>
      <c r="D567" s="104"/>
      <c r="E567" s="104"/>
      <c r="F567" s="11" t="s">
        <v>1815</v>
      </c>
      <c r="G567" s="143">
        <v>0.31</v>
      </c>
      <c r="H567" s="137"/>
      <c r="I567" s="8">
        <v>0.31</v>
      </c>
      <c r="J567" s="143">
        <v>0.12</v>
      </c>
      <c r="K567" s="137"/>
      <c r="L567" s="137"/>
      <c r="M567" s="137"/>
      <c r="N567" s="137"/>
      <c r="O567" s="137"/>
      <c r="P567" s="100">
        <v>0.43</v>
      </c>
      <c r="Q567" s="101"/>
      <c r="R567" s="101"/>
      <c r="S567" s="101"/>
      <c r="T567" s="101"/>
      <c r="U567" s="101"/>
    </row>
    <row r="568" spans="1:21" s="1" customFormat="1" ht="27.75" hidden="1" customHeight="1" x14ac:dyDescent="0.25">
      <c r="A568" s="134" t="s">
        <v>381</v>
      </c>
      <c r="B568" s="135"/>
      <c r="C568" s="103" t="s">
        <v>926</v>
      </c>
      <c r="D568" s="104"/>
      <c r="E568" s="104"/>
      <c r="F568" s="11" t="s">
        <v>1816</v>
      </c>
      <c r="G568" s="143">
        <v>0.02</v>
      </c>
      <c r="H568" s="137"/>
      <c r="I568" s="8">
        <v>0.02</v>
      </c>
      <c r="J568" s="143">
        <v>0.15</v>
      </c>
      <c r="K568" s="137"/>
      <c r="L568" s="137"/>
      <c r="M568" s="137"/>
      <c r="N568" s="137"/>
      <c r="O568" s="137"/>
      <c r="P568" s="100">
        <v>0.17</v>
      </c>
      <c r="Q568" s="101"/>
      <c r="R568" s="101"/>
      <c r="S568" s="101"/>
      <c r="T568" s="101"/>
      <c r="U568" s="101"/>
    </row>
    <row r="569" spans="1:21" s="1" customFormat="1" ht="21" hidden="1" customHeight="1" x14ac:dyDescent="0.25">
      <c r="A569" s="134" t="s">
        <v>382</v>
      </c>
      <c r="B569" s="135"/>
      <c r="C569" s="103" t="s">
        <v>1871</v>
      </c>
      <c r="D569" s="104"/>
      <c r="E569" s="104"/>
      <c r="F569" s="11" t="s">
        <v>1814</v>
      </c>
      <c r="G569" s="143">
        <v>0.21</v>
      </c>
      <c r="H569" s="137"/>
      <c r="I569" s="8">
        <v>0.21</v>
      </c>
      <c r="J569" s="143">
        <v>0.01</v>
      </c>
      <c r="K569" s="137"/>
      <c r="L569" s="137"/>
      <c r="M569" s="137"/>
      <c r="N569" s="137"/>
      <c r="O569" s="137"/>
      <c r="P569" s="100">
        <v>0.22</v>
      </c>
      <c r="Q569" s="101"/>
      <c r="R569" s="101"/>
      <c r="S569" s="101"/>
      <c r="T569" s="101"/>
      <c r="U569" s="101"/>
    </row>
    <row r="570" spans="1:21" s="15" customFormat="1" ht="15.75" hidden="1" customHeight="1" x14ac:dyDescent="0.2">
      <c r="A570" s="127"/>
      <c r="B570" s="128"/>
      <c r="C570" s="129" t="s">
        <v>1856</v>
      </c>
      <c r="D570" s="130"/>
      <c r="E570" s="130"/>
      <c r="F570" s="19"/>
      <c r="G570" s="131">
        <f>G565+G566+G567+G568+G569</f>
        <v>1.8800000000000001</v>
      </c>
      <c r="H570" s="132"/>
      <c r="I570" s="16">
        <f>I565+I566+I567+I568+I569</f>
        <v>1.8800000000000001</v>
      </c>
      <c r="J570" s="131">
        <f>J565+J566+J567+J568+J569</f>
        <v>11.2</v>
      </c>
      <c r="K570" s="132"/>
      <c r="L570" s="132"/>
      <c r="M570" s="132"/>
      <c r="N570" s="132"/>
      <c r="O570" s="132"/>
      <c r="P570" s="133">
        <f>P565+P566+P567+P568+P569</f>
        <v>13.080000000000002</v>
      </c>
      <c r="Q570" s="126"/>
      <c r="R570" s="126"/>
      <c r="S570" s="126"/>
      <c r="T570" s="126"/>
      <c r="U570" s="126"/>
    </row>
    <row r="571" spans="1:21" s="1" customFormat="1" ht="25.5" customHeight="1" x14ac:dyDescent="0.25">
      <c r="A571" s="165">
        <v>6</v>
      </c>
      <c r="B571" s="166"/>
      <c r="C571" s="129" t="s">
        <v>1137</v>
      </c>
      <c r="D571" s="130"/>
      <c r="E571" s="130"/>
      <c r="F571" s="4"/>
      <c r="G571" s="136"/>
      <c r="H571" s="136"/>
      <c r="I571" s="5"/>
      <c r="J571" s="136"/>
      <c r="K571" s="136"/>
      <c r="L571" s="136"/>
      <c r="M571" s="136"/>
      <c r="N571" s="136"/>
      <c r="O571" s="136"/>
      <c r="P571" s="126"/>
      <c r="Q571" s="126"/>
      <c r="R571" s="126"/>
      <c r="S571" s="126"/>
      <c r="T571" s="126"/>
      <c r="U571" s="126"/>
    </row>
    <row r="572" spans="1:21" s="1" customFormat="1" ht="25.5" customHeight="1" x14ac:dyDescent="0.25">
      <c r="A572" s="124" t="s">
        <v>35</v>
      </c>
      <c r="B572" s="125"/>
      <c r="C572" s="105" t="s">
        <v>1138</v>
      </c>
      <c r="D572" s="106"/>
      <c r="E572" s="106"/>
      <c r="F572" s="9"/>
      <c r="G572" s="137"/>
      <c r="H572" s="137"/>
      <c r="I572" s="10"/>
      <c r="J572" s="137"/>
      <c r="K572" s="137"/>
      <c r="L572" s="137"/>
      <c r="M572" s="137"/>
      <c r="N572" s="137"/>
      <c r="O572" s="137"/>
      <c r="P572" s="101"/>
      <c r="Q572" s="101"/>
      <c r="R572" s="101"/>
      <c r="S572" s="101"/>
      <c r="T572" s="101"/>
      <c r="U572" s="101"/>
    </row>
    <row r="573" spans="1:21" s="1" customFormat="1" ht="25.5" customHeight="1" x14ac:dyDescent="0.25">
      <c r="A573" s="124" t="s">
        <v>383</v>
      </c>
      <c r="B573" s="125"/>
      <c r="C573" s="105" t="s">
        <v>1020</v>
      </c>
      <c r="D573" s="106"/>
      <c r="E573" s="106"/>
      <c r="F573" s="9"/>
      <c r="G573" s="137"/>
      <c r="H573" s="137"/>
      <c r="I573" s="10"/>
      <c r="J573" s="137"/>
      <c r="K573" s="137"/>
      <c r="L573" s="137"/>
      <c r="M573" s="137"/>
      <c r="N573" s="137"/>
      <c r="O573" s="137"/>
      <c r="P573" s="101"/>
      <c r="Q573" s="101"/>
      <c r="R573" s="101"/>
      <c r="S573" s="101"/>
      <c r="T573" s="101"/>
      <c r="U573" s="101"/>
    </row>
    <row r="574" spans="1:21" s="1" customFormat="1" ht="21" customHeight="1" x14ac:dyDescent="0.25">
      <c r="A574" s="134" t="s">
        <v>384</v>
      </c>
      <c r="B574" s="135"/>
      <c r="C574" s="103" t="s">
        <v>829</v>
      </c>
      <c r="D574" s="104"/>
      <c r="E574" s="104"/>
      <c r="F574" s="11" t="s">
        <v>1815</v>
      </c>
      <c r="G574" s="143">
        <v>0.46</v>
      </c>
      <c r="H574" s="137"/>
      <c r="I574" s="8">
        <v>0.46</v>
      </c>
      <c r="J574" s="143">
        <v>0.84</v>
      </c>
      <c r="K574" s="137"/>
      <c r="L574" s="137"/>
      <c r="M574" s="137"/>
      <c r="N574" s="137"/>
      <c r="O574" s="137"/>
      <c r="P574" s="100">
        <v>1.3</v>
      </c>
      <c r="Q574" s="101"/>
      <c r="R574" s="101"/>
      <c r="S574" s="101"/>
      <c r="T574" s="101"/>
      <c r="U574" s="101"/>
    </row>
    <row r="575" spans="1:21" s="1" customFormat="1" ht="21" customHeight="1" x14ac:dyDescent="0.25">
      <c r="A575" s="134" t="s">
        <v>385</v>
      </c>
      <c r="B575" s="135"/>
      <c r="C575" s="103" t="s">
        <v>1871</v>
      </c>
      <c r="D575" s="104"/>
      <c r="E575" s="104"/>
      <c r="F575" s="11" t="s">
        <v>1814</v>
      </c>
      <c r="G575" s="143">
        <v>0.21</v>
      </c>
      <c r="H575" s="137"/>
      <c r="I575" s="8">
        <v>0.21</v>
      </c>
      <c r="J575" s="143">
        <v>0.01</v>
      </c>
      <c r="K575" s="137"/>
      <c r="L575" s="137"/>
      <c r="M575" s="137"/>
      <c r="N575" s="137"/>
      <c r="O575" s="137"/>
      <c r="P575" s="100">
        <v>0.22</v>
      </c>
      <c r="Q575" s="101"/>
      <c r="R575" s="101"/>
      <c r="S575" s="101"/>
      <c r="T575" s="101"/>
      <c r="U575" s="101"/>
    </row>
    <row r="576" spans="1:21" s="1" customFormat="1" ht="39" customHeight="1" x14ac:dyDescent="0.25">
      <c r="A576" s="134" t="s">
        <v>386</v>
      </c>
      <c r="B576" s="135"/>
      <c r="C576" s="103" t="s">
        <v>1139</v>
      </c>
      <c r="D576" s="104"/>
      <c r="E576" s="104"/>
      <c r="F576" s="11" t="s">
        <v>1813</v>
      </c>
      <c r="G576" s="143">
        <v>0.21</v>
      </c>
      <c r="H576" s="137"/>
      <c r="I576" s="8">
        <v>0.21</v>
      </c>
      <c r="J576" s="137"/>
      <c r="K576" s="137"/>
      <c r="L576" s="137"/>
      <c r="M576" s="137"/>
      <c r="N576" s="137"/>
      <c r="O576" s="137"/>
      <c r="P576" s="100">
        <v>0.21</v>
      </c>
      <c r="Q576" s="101"/>
      <c r="R576" s="101"/>
      <c r="S576" s="101"/>
      <c r="T576" s="101"/>
      <c r="U576" s="101"/>
    </row>
    <row r="577" spans="1:21" s="15" customFormat="1" ht="16.5" customHeight="1" x14ac:dyDescent="0.2">
      <c r="A577" s="124"/>
      <c r="B577" s="125"/>
      <c r="C577" s="105" t="s">
        <v>1856</v>
      </c>
      <c r="D577" s="106"/>
      <c r="E577" s="106"/>
      <c r="F577" s="18"/>
      <c r="G577" s="144">
        <f>G574+G575+G576</f>
        <v>0.88</v>
      </c>
      <c r="H577" s="123"/>
      <c r="I577" s="13">
        <f>I574+I575+I576</f>
        <v>0.88</v>
      </c>
      <c r="J577" s="144">
        <f>J574+J575+J576</f>
        <v>0.85</v>
      </c>
      <c r="K577" s="123"/>
      <c r="L577" s="123"/>
      <c r="M577" s="123"/>
      <c r="N577" s="123"/>
      <c r="O577" s="123"/>
      <c r="P577" s="100">
        <f>P574+P575+P576</f>
        <v>1.73</v>
      </c>
      <c r="Q577" s="101"/>
      <c r="R577" s="101"/>
      <c r="S577" s="101"/>
      <c r="T577" s="101"/>
      <c r="U577" s="101"/>
    </row>
    <row r="578" spans="1:21" s="1" customFormat="1" ht="28.5" customHeight="1" x14ac:dyDescent="0.25">
      <c r="A578" s="124" t="s">
        <v>387</v>
      </c>
      <c r="B578" s="125"/>
      <c r="C578" s="105" t="s">
        <v>1140</v>
      </c>
      <c r="D578" s="106"/>
      <c r="E578" s="106"/>
      <c r="F578" s="9"/>
      <c r="G578" s="137"/>
      <c r="H578" s="137"/>
      <c r="I578" s="10"/>
      <c r="J578" s="137"/>
      <c r="K578" s="137"/>
      <c r="L578" s="137"/>
      <c r="M578" s="137"/>
      <c r="N578" s="137"/>
      <c r="O578" s="137"/>
      <c r="P578" s="101"/>
      <c r="Q578" s="101"/>
      <c r="R578" s="101"/>
      <c r="S578" s="101"/>
      <c r="T578" s="101"/>
      <c r="U578" s="101"/>
    </row>
    <row r="579" spans="1:21" s="1" customFormat="1" ht="21" customHeight="1" x14ac:dyDescent="0.25">
      <c r="A579" s="134" t="s">
        <v>388</v>
      </c>
      <c r="B579" s="135"/>
      <c r="C579" s="103" t="s">
        <v>1141</v>
      </c>
      <c r="D579" s="104"/>
      <c r="E579" s="104"/>
      <c r="F579" s="11" t="s">
        <v>1813</v>
      </c>
      <c r="G579" s="143">
        <v>1.4</v>
      </c>
      <c r="H579" s="137"/>
      <c r="I579" s="8">
        <v>1.4</v>
      </c>
      <c r="J579" s="143">
        <v>2.4500000000000002</v>
      </c>
      <c r="K579" s="137"/>
      <c r="L579" s="137"/>
      <c r="M579" s="137"/>
      <c r="N579" s="137"/>
      <c r="O579" s="137"/>
      <c r="P579" s="100">
        <v>3.85</v>
      </c>
      <c r="Q579" s="101"/>
      <c r="R579" s="101"/>
      <c r="S579" s="101"/>
      <c r="T579" s="101"/>
      <c r="U579" s="101"/>
    </row>
    <row r="580" spans="1:21" s="1" customFormat="1" ht="21" customHeight="1" x14ac:dyDescent="0.25">
      <c r="A580" s="134" t="s">
        <v>389</v>
      </c>
      <c r="B580" s="135"/>
      <c r="C580" s="103" t="s">
        <v>1142</v>
      </c>
      <c r="D580" s="104"/>
      <c r="E580" s="104"/>
      <c r="F580" s="11" t="s">
        <v>1813</v>
      </c>
      <c r="G580" s="143">
        <v>1.4</v>
      </c>
      <c r="H580" s="137"/>
      <c r="I580" s="8">
        <v>1.4</v>
      </c>
      <c r="J580" s="143">
        <v>2.42</v>
      </c>
      <c r="K580" s="137"/>
      <c r="L580" s="137"/>
      <c r="M580" s="137"/>
      <c r="N580" s="137"/>
      <c r="O580" s="137"/>
      <c r="P580" s="100">
        <v>3.82</v>
      </c>
      <c r="Q580" s="101"/>
      <c r="R580" s="101"/>
      <c r="S580" s="101"/>
      <c r="T580" s="101"/>
      <c r="U580" s="101"/>
    </row>
    <row r="581" spans="1:21" s="1" customFormat="1" ht="21" customHeight="1" x14ac:dyDescent="0.25">
      <c r="A581" s="134" t="s">
        <v>390</v>
      </c>
      <c r="B581" s="135"/>
      <c r="C581" s="103" t="s">
        <v>1143</v>
      </c>
      <c r="D581" s="104"/>
      <c r="E581" s="104"/>
      <c r="F581" s="11" t="s">
        <v>1813</v>
      </c>
      <c r="G581" s="143">
        <v>1.4</v>
      </c>
      <c r="H581" s="137"/>
      <c r="I581" s="8">
        <v>1.4</v>
      </c>
      <c r="J581" s="143">
        <v>3.04</v>
      </c>
      <c r="K581" s="137"/>
      <c r="L581" s="137"/>
      <c r="M581" s="137"/>
      <c r="N581" s="137"/>
      <c r="O581" s="137"/>
      <c r="P581" s="100">
        <f>I581+J581</f>
        <v>4.4399999999999995</v>
      </c>
      <c r="Q581" s="101"/>
      <c r="R581" s="101"/>
      <c r="S581" s="101"/>
      <c r="T581" s="101"/>
      <c r="U581" s="101"/>
    </row>
    <row r="582" spans="1:21" s="1" customFormat="1" ht="21" customHeight="1" x14ac:dyDescent="0.25">
      <c r="A582" s="134" t="s">
        <v>391</v>
      </c>
      <c r="B582" s="135"/>
      <c r="C582" s="103" t="s">
        <v>1144</v>
      </c>
      <c r="D582" s="104"/>
      <c r="E582" s="104"/>
      <c r="F582" s="11" t="s">
        <v>1813</v>
      </c>
      <c r="G582" s="143">
        <v>1.4</v>
      </c>
      <c r="H582" s="137"/>
      <c r="I582" s="8">
        <v>1.4</v>
      </c>
      <c r="J582" s="143">
        <v>4.33</v>
      </c>
      <c r="K582" s="137"/>
      <c r="L582" s="137"/>
      <c r="M582" s="137"/>
      <c r="N582" s="137"/>
      <c r="O582" s="137"/>
      <c r="P582" s="100">
        <v>5.73</v>
      </c>
      <c r="Q582" s="101"/>
      <c r="R582" s="101"/>
      <c r="S582" s="101"/>
      <c r="T582" s="101"/>
      <c r="U582" s="101"/>
    </row>
    <row r="583" spans="1:21" s="1" customFormat="1" ht="28.5" customHeight="1" x14ac:dyDescent="0.25">
      <c r="A583" s="124" t="s">
        <v>392</v>
      </c>
      <c r="B583" s="125"/>
      <c r="C583" s="105" t="s">
        <v>1145</v>
      </c>
      <c r="D583" s="106"/>
      <c r="E583" s="106"/>
      <c r="F583" s="9"/>
      <c r="G583" s="137"/>
      <c r="H583" s="137"/>
      <c r="I583" s="10"/>
      <c r="J583" s="137"/>
      <c r="K583" s="137"/>
      <c r="L583" s="137"/>
      <c r="M583" s="137"/>
      <c r="N583" s="137"/>
      <c r="O583" s="137"/>
      <c r="P583" s="101"/>
      <c r="Q583" s="101"/>
      <c r="R583" s="101"/>
      <c r="S583" s="101"/>
      <c r="T583" s="101"/>
      <c r="U583" s="101"/>
    </row>
    <row r="584" spans="1:21" s="1" customFormat="1" ht="63.75" customHeight="1" x14ac:dyDescent="0.25">
      <c r="A584" s="134" t="s">
        <v>393</v>
      </c>
      <c r="B584" s="135"/>
      <c r="C584" s="103" t="s">
        <v>1146</v>
      </c>
      <c r="D584" s="104"/>
      <c r="E584" s="104"/>
      <c r="F584" s="11" t="s">
        <v>1813</v>
      </c>
      <c r="G584" s="143">
        <v>1.4</v>
      </c>
      <c r="H584" s="137"/>
      <c r="I584" s="8">
        <v>1.4</v>
      </c>
      <c r="J584" s="143">
        <v>5.64</v>
      </c>
      <c r="K584" s="137"/>
      <c r="L584" s="137"/>
      <c r="M584" s="137"/>
      <c r="N584" s="137"/>
      <c r="O584" s="137"/>
      <c r="P584" s="100">
        <v>7.04</v>
      </c>
      <c r="Q584" s="101"/>
      <c r="R584" s="101"/>
      <c r="S584" s="101"/>
      <c r="T584" s="101"/>
      <c r="U584" s="101"/>
    </row>
    <row r="585" spans="1:21" s="1" customFormat="1" ht="21" customHeight="1" x14ac:dyDescent="0.25">
      <c r="A585" s="124" t="s">
        <v>394</v>
      </c>
      <c r="B585" s="125"/>
      <c r="C585" s="105" t="s">
        <v>1147</v>
      </c>
      <c r="D585" s="106"/>
      <c r="E585" s="106"/>
      <c r="F585" s="9"/>
      <c r="G585" s="137"/>
      <c r="H585" s="137"/>
      <c r="I585" s="10"/>
      <c r="J585" s="137"/>
      <c r="K585" s="137"/>
      <c r="L585" s="137"/>
      <c r="M585" s="137"/>
      <c r="N585" s="137"/>
      <c r="O585" s="137"/>
      <c r="P585" s="101"/>
      <c r="Q585" s="101"/>
      <c r="R585" s="101"/>
      <c r="S585" s="101"/>
      <c r="T585" s="101"/>
      <c r="U585" s="101"/>
    </row>
    <row r="586" spans="1:21" s="1" customFormat="1" ht="28.5" customHeight="1" x14ac:dyDescent="0.25">
      <c r="A586" s="134" t="s">
        <v>395</v>
      </c>
      <c r="B586" s="135"/>
      <c r="C586" s="103" t="s">
        <v>1148</v>
      </c>
      <c r="D586" s="104"/>
      <c r="E586" s="104"/>
      <c r="F586" s="11" t="s">
        <v>1813</v>
      </c>
      <c r="G586" s="143">
        <v>1.4</v>
      </c>
      <c r="H586" s="137"/>
      <c r="I586" s="8">
        <v>1.4</v>
      </c>
      <c r="J586" s="143">
        <v>4.37</v>
      </c>
      <c r="K586" s="137"/>
      <c r="L586" s="137"/>
      <c r="M586" s="137"/>
      <c r="N586" s="137"/>
      <c r="O586" s="137"/>
      <c r="P586" s="100">
        <v>5.77</v>
      </c>
      <c r="Q586" s="101"/>
      <c r="R586" s="101"/>
      <c r="S586" s="101"/>
      <c r="T586" s="101"/>
      <c r="U586" s="101"/>
    </row>
    <row r="587" spans="1:21" s="1" customFormat="1" ht="40.5" customHeight="1" x14ac:dyDescent="0.25">
      <c r="A587" s="134" t="s">
        <v>396</v>
      </c>
      <c r="B587" s="135"/>
      <c r="C587" s="103" t="s">
        <v>1149</v>
      </c>
      <c r="D587" s="104"/>
      <c r="E587" s="104"/>
      <c r="F587" s="11" t="s">
        <v>1813</v>
      </c>
      <c r="G587" s="143">
        <v>1.4</v>
      </c>
      <c r="H587" s="137"/>
      <c r="I587" s="8">
        <v>1.4</v>
      </c>
      <c r="J587" s="143">
        <v>2.25</v>
      </c>
      <c r="K587" s="137"/>
      <c r="L587" s="137"/>
      <c r="M587" s="137"/>
      <c r="N587" s="137"/>
      <c r="O587" s="137"/>
      <c r="P587" s="100">
        <v>3.65</v>
      </c>
      <c r="Q587" s="101"/>
      <c r="R587" s="101"/>
      <c r="S587" s="101"/>
      <c r="T587" s="101"/>
      <c r="U587" s="101"/>
    </row>
    <row r="588" spans="1:21" s="1" customFormat="1" ht="25.5" customHeight="1" x14ac:dyDescent="0.25">
      <c r="A588" s="134" t="s">
        <v>397</v>
      </c>
      <c r="B588" s="135"/>
      <c r="C588" s="103" t="s">
        <v>1150</v>
      </c>
      <c r="D588" s="104"/>
      <c r="E588" s="104"/>
      <c r="F588" s="11" t="s">
        <v>1813</v>
      </c>
      <c r="G588" s="143">
        <v>1.4</v>
      </c>
      <c r="H588" s="137"/>
      <c r="I588" s="8">
        <v>1.4</v>
      </c>
      <c r="J588" s="143">
        <v>7.16</v>
      </c>
      <c r="K588" s="137"/>
      <c r="L588" s="137"/>
      <c r="M588" s="137"/>
      <c r="N588" s="137"/>
      <c r="O588" s="137"/>
      <c r="P588" s="100">
        <v>8.56</v>
      </c>
      <c r="Q588" s="101"/>
      <c r="R588" s="101"/>
      <c r="S588" s="101"/>
      <c r="T588" s="101"/>
      <c r="U588" s="101"/>
    </row>
    <row r="589" spans="1:21" s="1" customFormat="1" ht="30" customHeight="1" x14ac:dyDescent="0.25">
      <c r="A589" s="134" t="s">
        <v>398</v>
      </c>
      <c r="B589" s="135"/>
      <c r="C589" s="103" t="s">
        <v>1151</v>
      </c>
      <c r="D589" s="104"/>
      <c r="E589" s="104"/>
      <c r="F589" s="11" t="s">
        <v>1813</v>
      </c>
      <c r="G589" s="143">
        <v>1.4</v>
      </c>
      <c r="H589" s="137"/>
      <c r="I589" s="8">
        <v>1.4</v>
      </c>
      <c r="J589" s="143">
        <v>20.67</v>
      </c>
      <c r="K589" s="137"/>
      <c r="L589" s="137"/>
      <c r="M589" s="137"/>
      <c r="N589" s="137"/>
      <c r="O589" s="137"/>
      <c r="P589" s="100">
        <v>22.07</v>
      </c>
      <c r="Q589" s="101"/>
      <c r="R589" s="101"/>
      <c r="S589" s="101"/>
      <c r="T589" s="101"/>
      <c r="U589" s="101"/>
    </row>
    <row r="590" spans="1:21" s="1" customFormat="1" ht="27" customHeight="1" x14ac:dyDescent="0.25">
      <c r="A590" s="134" t="s">
        <v>399</v>
      </c>
      <c r="B590" s="135"/>
      <c r="C590" s="103" t="s">
        <v>1152</v>
      </c>
      <c r="D590" s="104"/>
      <c r="E590" s="104"/>
      <c r="F590" s="11" t="s">
        <v>1813</v>
      </c>
      <c r="G590" s="143">
        <v>1.4</v>
      </c>
      <c r="H590" s="137"/>
      <c r="I590" s="8">
        <v>1.4</v>
      </c>
      <c r="J590" s="143">
        <v>6.94</v>
      </c>
      <c r="K590" s="137"/>
      <c r="L590" s="137"/>
      <c r="M590" s="137"/>
      <c r="N590" s="137"/>
      <c r="O590" s="137"/>
      <c r="P590" s="100">
        <v>8.34</v>
      </c>
      <c r="Q590" s="101"/>
      <c r="R590" s="101"/>
      <c r="S590" s="101"/>
      <c r="T590" s="101"/>
      <c r="U590" s="101"/>
    </row>
    <row r="591" spans="1:21" s="1" customFormat="1" ht="51.75" customHeight="1" x14ac:dyDescent="0.25">
      <c r="A591" s="134" t="s">
        <v>400</v>
      </c>
      <c r="B591" s="135"/>
      <c r="C591" s="103" t="s">
        <v>1153</v>
      </c>
      <c r="D591" s="104"/>
      <c r="E591" s="104"/>
      <c r="F591" s="11" t="s">
        <v>1813</v>
      </c>
      <c r="G591" s="143">
        <v>1.4</v>
      </c>
      <c r="H591" s="137"/>
      <c r="I591" s="8">
        <v>1.4</v>
      </c>
      <c r="J591" s="143">
        <v>6.92</v>
      </c>
      <c r="K591" s="137"/>
      <c r="L591" s="137"/>
      <c r="M591" s="137"/>
      <c r="N591" s="137"/>
      <c r="O591" s="137"/>
      <c r="P591" s="100">
        <v>8.32</v>
      </c>
      <c r="Q591" s="101"/>
      <c r="R591" s="101"/>
      <c r="S591" s="101"/>
      <c r="T591" s="101"/>
      <c r="U591" s="101"/>
    </row>
    <row r="592" spans="1:21" s="1" customFormat="1" ht="30" customHeight="1" x14ac:dyDescent="0.25">
      <c r="A592" s="134" t="s">
        <v>401</v>
      </c>
      <c r="B592" s="135"/>
      <c r="C592" s="103" t="s">
        <v>1154</v>
      </c>
      <c r="D592" s="104"/>
      <c r="E592" s="104"/>
      <c r="F592" s="11" t="s">
        <v>1813</v>
      </c>
      <c r="G592" s="143">
        <v>1.4</v>
      </c>
      <c r="H592" s="137"/>
      <c r="I592" s="8">
        <v>1.4</v>
      </c>
      <c r="J592" s="143">
        <v>10.75</v>
      </c>
      <c r="K592" s="137"/>
      <c r="L592" s="137"/>
      <c r="M592" s="137"/>
      <c r="N592" s="137"/>
      <c r="O592" s="137"/>
      <c r="P592" s="100">
        <v>12.15</v>
      </c>
      <c r="Q592" s="101"/>
      <c r="R592" s="101"/>
      <c r="S592" s="101"/>
      <c r="T592" s="101"/>
      <c r="U592" s="101"/>
    </row>
    <row r="593" spans="1:21" s="1" customFormat="1" ht="27.75" customHeight="1" x14ac:dyDescent="0.25">
      <c r="A593" s="134" t="s">
        <v>402</v>
      </c>
      <c r="B593" s="135"/>
      <c r="C593" s="103" t="s">
        <v>1155</v>
      </c>
      <c r="D593" s="104"/>
      <c r="E593" s="104"/>
      <c r="F593" s="11" t="s">
        <v>1813</v>
      </c>
      <c r="G593" s="143">
        <v>1.4</v>
      </c>
      <c r="H593" s="137"/>
      <c r="I593" s="8">
        <v>1.4</v>
      </c>
      <c r="J593" s="143">
        <v>6.54</v>
      </c>
      <c r="K593" s="137"/>
      <c r="L593" s="137"/>
      <c r="M593" s="137"/>
      <c r="N593" s="137"/>
      <c r="O593" s="137"/>
      <c r="P593" s="100">
        <v>7.94</v>
      </c>
      <c r="Q593" s="101"/>
      <c r="R593" s="101"/>
      <c r="S593" s="101"/>
      <c r="T593" s="101"/>
      <c r="U593" s="101"/>
    </row>
    <row r="594" spans="1:21" s="1" customFormat="1" ht="25.5" customHeight="1" x14ac:dyDescent="0.25">
      <c r="A594" s="134" t="s">
        <v>403</v>
      </c>
      <c r="B594" s="135"/>
      <c r="C594" s="103" t="s">
        <v>1156</v>
      </c>
      <c r="D594" s="104"/>
      <c r="E594" s="104"/>
      <c r="F594" s="11" t="s">
        <v>1813</v>
      </c>
      <c r="G594" s="143">
        <v>1.4</v>
      </c>
      <c r="H594" s="137"/>
      <c r="I594" s="8">
        <v>1.4</v>
      </c>
      <c r="J594" s="143">
        <v>5.99</v>
      </c>
      <c r="K594" s="137"/>
      <c r="L594" s="137"/>
      <c r="M594" s="137"/>
      <c r="N594" s="137"/>
      <c r="O594" s="137"/>
      <c r="P594" s="100">
        <v>7.39</v>
      </c>
      <c r="Q594" s="101"/>
      <c r="R594" s="101"/>
      <c r="S594" s="101"/>
      <c r="T594" s="101"/>
      <c r="U594" s="101"/>
    </row>
    <row r="595" spans="1:21" s="1" customFormat="1" ht="39.75" customHeight="1" x14ac:dyDescent="0.25">
      <c r="A595" s="124" t="s">
        <v>404</v>
      </c>
      <c r="B595" s="125"/>
      <c r="C595" s="105" t="s">
        <v>1157</v>
      </c>
      <c r="D595" s="106"/>
      <c r="E595" s="106"/>
      <c r="F595" s="9"/>
      <c r="G595" s="137"/>
      <c r="H595" s="137"/>
      <c r="I595" s="10"/>
      <c r="J595" s="137"/>
      <c r="K595" s="137"/>
      <c r="L595" s="137"/>
      <c r="M595" s="137"/>
      <c r="N595" s="137"/>
      <c r="O595" s="137"/>
      <c r="P595" s="101"/>
      <c r="Q595" s="101"/>
      <c r="R595" s="101"/>
      <c r="S595" s="101"/>
      <c r="T595" s="101"/>
      <c r="U595" s="101"/>
    </row>
    <row r="596" spans="1:21" s="1" customFormat="1" ht="27" customHeight="1" x14ac:dyDescent="0.25">
      <c r="A596" s="134" t="s">
        <v>405</v>
      </c>
      <c r="B596" s="135"/>
      <c r="C596" s="103" t="s">
        <v>1158</v>
      </c>
      <c r="D596" s="104"/>
      <c r="E596" s="104"/>
      <c r="F596" s="11" t="s">
        <v>1813</v>
      </c>
      <c r="G596" s="143">
        <v>1.4</v>
      </c>
      <c r="H596" s="137"/>
      <c r="I596" s="8">
        <v>1.4</v>
      </c>
      <c r="J596" s="143">
        <v>2.4</v>
      </c>
      <c r="K596" s="137"/>
      <c r="L596" s="137"/>
      <c r="M596" s="137"/>
      <c r="N596" s="137"/>
      <c r="O596" s="137"/>
      <c r="P596" s="100">
        <v>3.8</v>
      </c>
      <c r="Q596" s="101"/>
      <c r="R596" s="101"/>
      <c r="S596" s="101"/>
      <c r="T596" s="101"/>
      <c r="U596" s="101"/>
    </row>
    <row r="597" spans="1:21" s="1" customFormat="1" ht="30" customHeight="1" x14ac:dyDescent="0.25">
      <c r="A597" s="134" t="s">
        <v>406</v>
      </c>
      <c r="B597" s="135"/>
      <c r="C597" s="103" t="s">
        <v>1159</v>
      </c>
      <c r="D597" s="104"/>
      <c r="E597" s="104"/>
      <c r="F597" s="11" t="s">
        <v>1813</v>
      </c>
      <c r="G597" s="143">
        <v>1.4</v>
      </c>
      <c r="H597" s="137"/>
      <c r="I597" s="8">
        <v>1.4</v>
      </c>
      <c r="J597" s="143">
        <v>2.82</v>
      </c>
      <c r="K597" s="137"/>
      <c r="L597" s="137"/>
      <c r="M597" s="137"/>
      <c r="N597" s="137"/>
      <c r="O597" s="137"/>
      <c r="P597" s="100">
        <v>4.22</v>
      </c>
      <c r="Q597" s="101"/>
      <c r="R597" s="101"/>
      <c r="S597" s="101"/>
      <c r="T597" s="101"/>
      <c r="U597" s="101"/>
    </row>
    <row r="598" spans="1:21" s="1" customFormat="1" ht="18.75" customHeight="1" x14ac:dyDescent="0.25">
      <c r="A598" s="134" t="s">
        <v>407</v>
      </c>
      <c r="B598" s="135"/>
      <c r="C598" s="103" t="s">
        <v>1160</v>
      </c>
      <c r="D598" s="104"/>
      <c r="E598" s="104"/>
      <c r="F598" s="11" t="s">
        <v>1813</v>
      </c>
      <c r="G598" s="143">
        <v>1.4</v>
      </c>
      <c r="H598" s="137"/>
      <c r="I598" s="8">
        <v>1.4</v>
      </c>
      <c r="J598" s="143">
        <v>4.63</v>
      </c>
      <c r="K598" s="137"/>
      <c r="L598" s="137"/>
      <c r="M598" s="137"/>
      <c r="N598" s="137"/>
      <c r="O598" s="137"/>
      <c r="P598" s="100">
        <v>6.03</v>
      </c>
      <c r="Q598" s="101"/>
      <c r="R598" s="101"/>
      <c r="S598" s="101"/>
      <c r="T598" s="101"/>
      <c r="U598" s="101"/>
    </row>
    <row r="599" spans="1:21" s="1" customFormat="1" ht="27.75" customHeight="1" x14ac:dyDescent="0.25">
      <c r="A599" s="124" t="s">
        <v>408</v>
      </c>
      <c r="B599" s="125"/>
      <c r="C599" s="105" t="s">
        <v>1161</v>
      </c>
      <c r="D599" s="106"/>
      <c r="E599" s="106"/>
      <c r="F599" s="9"/>
      <c r="G599" s="137"/>
      <c r="H599" s="137"/>
      <c r="I599" s="10"/>
      <c r="J599" s="137"/>
      <c r="K599" s="137"/>
      <c r="L599" s="137"/>
      <c r="M599" s="137"/>
      <c r="N599" s="137"/>
      <c r="O599" s="137"/>
      <c r="P599" s="101"/>
      <c r="Q599" s="101"/>
      <c r="R599" s="101"/>
      <c r="S599" s="101"/>
      <c r="T599" s="101"/>
      <c r="U599" s="101"/>
    </row>
    <row r="600" spans="1:21" s="1" customFormat="1" ht="66.75" customHeight="1" x14ac:dyDescent="0.25">
      <c r="A600" s="134" t="s">
        <v>409</v>
      </c>
      <c r="B600" s="135"/>
      <c r="C600" s="103" t="s">
        <v>1162</v>
      </c>
      <c r="D600" s="104"/>
      <c r="E600" s="104"/>
      <c r="F600" s="11" t="s">
        <v>1813</v>
      </c>
      <c r="G600" s="143">
        <v>1.4</v>
      </c>
      <c r="H600" s="137"/>
      <c r="I600" s="8">
        <v>1.4</v>
      </c>
      <c r="J600" s="143">
        <v>2.12</v>
      </c>
      <c r="K600" s="137"/>
      <c r="L600" s="137"/>
      <c r="M600" s="137"/>
      <c r="N600" s="137"/>
      <c r="O600" s="137"/>
      <c r="P600" s="100">
        <v>3.52</v>
      </c>
      <c r="Q600" s="101"/>
      <c r="R600" s="101"/>
      <c r="S600" s="101"/>
      <c r="T600" s="101"/>
      <c r="U600" s="101"/>
    </row>
    <row r="601" spans="1:21" s="1" customFormat="1" ht="55.5" customHeight="1" x14ac:dyDescent="0.25">
      <c r="A601" s="134" t="s">
        <v>410</v>
      </c>
      <c r="B601" s="135"/>
      <c r="C601" s="103" t="s">
        <v>1163</v>
      </c>
      <c r="D601" s="104"/>
      <c r="E601" s="104"/>
      <c r="F601" s="11" t="s">
        <v>1813</v>
      </c>
      <c r="G601" s="143">
        <v>1.4</v>
      </c>
      <c r="H601" s="137"/>
      <c r="I601" s="8">
        <v>1.4</v>
      </c>
      <c r="J601" s="143">
        <v>2.89</v>
      </c>
      <c r="K601" s="137"/>
      <c r="L601" s="137"/>
      <c r="M601" s="137"/>
      <c r="N601" s="137"/>
      <c r="O601" s="137"/>
      <c r="P601" s="100">
        <v>4.29</v>
      </c>
      <c r="Q601" s="101"/>
      <c r="R601" s="101"/>
      <c r="S601" s="101"/>
      <c r="T601" s="101"/>
      <c r="U601" s="101"/>
    </row>
    <row r="602" spans="1:21" s="1" customFormat="1" ht="42" customHeight="1" x14ac:dyDescent="0.25">
      <c r="A602" s="134" t="s">
        <v>411</v>
      </c>
      <c r="B602" s="135"/>
      <c r="C602" s="103" t="s">
        <v>1164</v>
      </c>
      <c r="D602" s="104"/>
      <c r="E602" s="104"/>
      <c r="F602" s="11" t="s">
        <v>1813</v>
      </c>
      <c r="G602" s="143">
        <v>1.4</v>
      </c>
      <c r="H602" s="137"/>
      <c r="I602" s="8">
        <v>1.4</v>
      </c>
      <c r="J602" s="143">
        <v>2.86</v>
      </c>
      <c r="K602" s="137"/>
      <c r="L602" s="137"/>
      <c r="M602" s="137"/>
      <c r="N602" s="137"/>
      <c r="O602" s="137"/>
      <c r="P602" s="100">
        <v>4.26</v>
      </c>
      <c r="Q602" s="101"/>
      <c r="R602" s="101"/>
      <c r="S602" s="101"/>
      <c r="T602" s="101"/>
      <c r="U602" s="101"/>
    </row>
    <row r="603" spans="1:21" s="1" customFormat="1" ht="18.75" customHeight="1" x14ac:dyDescent="0.25">
      <c r="A603" s="124" t="s">
        <v>412</v>
      </c>
      <c r="B603" s="125"/>
      <c r="C603" s="105" t="s">
        <v>1165</v>
      </c>
      <c r="D603" s="106"/>
      <c r="E603" s="106"/>
      <c r="F603" s="9"/>
      <c r="G603" s="137"/>
      <c r="H603" s="137"/>
      <c r="I603" s="10"/>
      <c r="J603" s="137"/>
      <c r="K603" s="137"/>
      <c r="L603" s="137"/>
      <c r="M603" s="137"/>
      <c r="N603" s="137"/>
      <c r="O603" s="137"/>
      <c r="P603" s="101"/>
      <c r="Q603" s="101"/>
      <c r="R603" s="101"/>
      <c r="S603" s="101"/>
      <c r="T603" s="101"/>
      <c r="U603" s="101"/>
    </row>
    <row r="604" spans="1:21" s="1" customFormat="1" ht="64.5" customHeight="1" x14ac:dyDescent="0.25">
      <c r="A604" s="134" t="s">
        <v>413</v>
      </c>
      <c r="B604" s="135"/>
      <c r="C604" s="103" t="s">
        <v>1166</v>
      </c>
      <c r="D604" s="104"/>
      <c r="E604" s="104"/>
      <c r="F604" s="11" t="s">
        <v>1813</v>
      </c>
      <c r="G604" s="143">
        <v>1.4</v>
      </c>
      <c r="H604" s="137"/>
      <c r="I604" s="8">
        <v>1.4</v>
      </c>
      <c r="J604" s="143">
        <v>4.91</v>
      </c>
      <c r="K604" s="137"/>
      <c r="L604" s="137"/>
      <c r="M604" s="137"/>
      <c r="N604" s="137"/>
      <c r="O604" s="137"/>
      <c r="P604" s="100">
        <v>6.31</v>
      </c>
      <c r="Q604" s="101"/>
      <c r="R604" s="101"/>
      <c r="S604" s="101"/>
      <c r="T604" s="101"/>
      <c r="U604" s="101"/>
    </row>
    <row r="605" spans="1:21" s="1" customFormat="1" ht="18.75" customHeight="1" x14ac:dyDescent="0.25">
      <c r="A605" s="124" t="s">
        <v>414</v>
      </c>
      <c r="B605" s="125"/>
      <c r="C605" s="105" t="s">
        <v>1167</v>
      </c>
      <c r="D605" s="106"/>
      <c r="E605" s="106"/>
      <c r="F605" s="9"/>
      <c r="G605" s="137"/>
      <c r="H605" s="137"/>
      <c r="I605" s="10"/>
      <c r="J605" s="137"/>
      <c r="K605" s="137"/>
      <c r="L605" s="137"/>
      <c r="M605" s="137"/>
      <c r="N605" s="137"/>
      <c r="O605" s="137"/>
      <c r="P605" s="101"/>
      <c r="Q605" s="101"/>
      <c r="R605" s="101"/>
      <c r="S605" s="101"/>
      <c r="T605" s="101"/>
      <c r="U605" s="101"/>
    </row>
    <row r="606" spans="1:21" s="1" customFormat="1" ht="78.75" customHeight="1" x14ac:dyDescent="0.25">
      <c r="A606" s="134" t="s">
        <v>415</v>
      </c>
      <c r="B606" s="135"/>
      <c r="C606" s="103" t="s">
        <v>1168</v>
      </c>
      <c r="D606" s="104"/>
      <c r="E606" s="104"/>
      <c r="F606" s="11" t="s">
        <v>1813</v>
      </c>
      <c r="G606" s="143">
        <v>1.4</v>
      </c>
      <c r="H606" s="137"/>
      <c r="I606" s="8">
        <v>1.4</v>
      </c>
      <c r="J606" s="143">
        <v>3.54</v>
      </c>
      <c r="K606" s="137"/>
      <c r="L606" s="137"/>
      <c r="M606" s="137"/>
      <c r="N606" s="137"/>
      <c r="O606" s="137"/>
      <c r="P606" s="100">
        <v>4.9400000000000004</v>
      </c>
      <c r="Q606" s="101"/>
      <c r="R606" s="101"/>
      <c r="S606" s="101"/>
      <c r="T606" s="101"/>
      <c r="U606" s="101"/>
    </row>
    <row r="607" spans="1:21" s="1" customFormat="1" ht="75.75" customHeight="1" x14ac:dyDescent="0.25">
      <c r="A607" s="134" t="s">
        <v>416</v>
      </c>
      <c r="B607" s="135"/>
      <c r="C607" s="103" t="s">
        <v>1169</v>
      </c>
      <c r="D607" s="104"/>
      <c r="E607" s="104"/>
      <c r="F607" s="11" t="s">
        <v>1813</v>
      </c>
      <c r="G607" s="143">
        <v>1.4</v>
      </c>
      <c r="H607" s="137"/>
      <c r="I607" s="8">
        <v>1.4</v>
      </c>
      <c r="J607" s="143">
        <v>3.29</v>
      </c>
      <c r="K607" s="137"/>
      <c r="L607" s="137"/>
      <c r="M607" s="137"/>
      <c r="N607" s="137"/>
      <c r="O607" s="137"/>
      <c r="P607" s="100">
        <v>4.6900000000000004</v>
      </c>
      <c r="Q607" s="101"/>
      <c r="R607" s="101"/>
      <c r="S607" s="101"/>
      <c r="T607" s="101"/>
      <c r="U607" s="101"/>
    </row>
    <row r="608" spans="1:21" s="1" customFormat="1" ht="18" customHeight="1" x14ac:dyDescent="0.25">
      <c r="A608" s="124" t="s">
        <v>36</v>
      </c>
      <c r="B608" s="125"/>
      <c r="C608" s="105" t="s">
        <v>1170</v>
      </c>
      <c r="D608" s="106"/>
      <c r="E608" s="106"/>
      <c r="F608" s="9"/>
      <c r="G608" s="137"/>
      <c r="H608" s="137"/>
      <c r="I608" s="10"/>
      <c r="J608" s="137"/>
      <c r="K608" s="137"/>
      <c r="L608" s="137"/>
      <c r="M608" s="137"/>
      <c r="N608" s="137"/>
      <c r="O608" s="137"/>
      <c r="P608" s="101"/>
      <c r="Q608" s="101"/>
      <c r="R608" s="101"/>
      <c r="S608" s="101"/>
      <c r="T608" s="101"/>
      <c r="U608" s="101"/>
    </row>
    <row r="609" spans="1:21" s="1" customFormat="1" ht="27" customHeight="1" x14ac:dyDescent="0.25">
      <c r="A609" s="124" t="s">
        <v>417</v>
      </c>
      <c r="B609" s="125"/>
      <c r="C609" s="105" t="s">
        <v>1171</v>
      </c>
      <c r="D609" s="106"/>
      <c r="E609" s="106"/>
      <c r="F609" s="9"/>
      <c r="G609" s="137"/>
      <c r="H609" s="137"/>
      <c r="I609" s="10"/>
      <c r="J609" s="137"/>
      <c r="K609" s="137"/>
      <c r="L609" s="137"/>
      <c r="M609" s="137"/>
      <c r="N609" s="137"/>
      <c r="O609" s="137"/>
      <c r="P609" s="101"/>
      <c r="Q609" s="101"/>
      <c r="R609" s="101"/>
      <c r="S609" s="101"/>
      <c r="T609" s="101"/>
      <c r="U609" s="101"/>
    </row>
    <row r="610" spans="1:21" s="1" customFormat="1" ht="76.5" customHeight="1" x14ac:dyDescent="0.25">
      <c r="A610" s="134" t="s">
        <v>418</v>
      </c>
      <c r="B610" s="135"/>
      <c r="C610" s="103" t="s">
        <v>828</v>
      </c>
      <c r="D610" s="104"/>
      <c r="E610" s="104"/>
      <c r="F610" s="11" t="s">
        <v>1813</v>
      </c>
      <c r="G610" s="143">
        <v>0.8</v>
      </c>
      <c r="H610" s="137"/>
      <c r="I610" s="8">
        <v>0.8</v>
      </c>
      <c r="J610" s="143">
        <v>0.68</v>
      </c>
      <c r="K610" s="137"/>
      <c r="L610" s="137"/>
      <c r="M610" s="137"/>
      <c r="N610" s="137"/>
      <c r="O610" s="137"/>
      <c r="P610" s="100">
        <v>1.48</v>
      </c>
      <c r="Q610" s="101"/>
      <c r="R610" s="101"/>
      <c r="S610" s="101"/>
      <c r="T610" s="101"/>
      <c r="U610" s="101"/>
    </row>
    <row r="611" spans="1:21" s="1" customFormat="1" ht="21" customHeight="1" x14ac:dyDescent="0.25">
      <c r="A611" s="134" t="s">
        <v>419</v>
      </c>
      <c r="B611" s="135"/>
      <c r="C611" s="103" t="s">
        <v>829</v>
      </c>
      <c r="D611" s="104"/>
      <c r="E611" s="104"/>
      <c r="F611" s="11" t="s">
        <v>1815</v>
      </c>
      <c r="G611" s="143">
        <v>0.46</v>
      </c>
      <c r="H611" s="137"/>
      <c r="I611" s="8">
        <v>0.46</v>
      </c>
      <c r="J611" s="143">
        <v>0.84</v>
      </c>
      <c r="K611" s="137"/>
      <c r="L611" s="137"/>
      <c r="M611" s="137"/>
      <c r="N611" s="137"/>
      <c r="O611" s="137"/>
      <c r="P611" s="100">
        <v>1.3</v>
      </c>
      <c r="Q611" s="101"/>
      <c r="R611" s="101"/>
      <c r="S611" s="101"/>
      <c r="T611" s="101"/>
      <c r="U611" s="101"/>
    </row>
    <row r="612" spans="1:21" s="1" customFormat="1" ht="28.5" customHeight="1" x14ac:dyDescent="0.25">
      <c r="A612" s="134" t="s">
        <v>420</v>
      </c>
      <c r="B612" s="135"/>
      <c r="C612" s="103" t="s">
        <v>830</v>
      </c>
      <c r="D612" s="104"/>
      <c r="E612" s="104"/>
      <c r="F612" s="11" t="s">
        <v>1815</v>
      </c>
      <c r="G612" s="143">
        <v>0.31</v>
      </c>
      <c r="H612" s="137"/>
      <c r="I612" s="8">
        <v>0.31</v>
      </c>
      <c r="J612" s="143">
        <v>0.12</v>
      </c>
      <c r="K612" s="137"/>
      <c r="L612" s="137"/>
      <c r="M612" s="137"/>
      <c r="N612" s="137"/>
      <c r="O612" s="137"/>
      <c r="P612" s="100">
        <v>0.43</v>
      </c>
      <c r="Q612" s="101"/>
      <c r="R612" s="101"/>
      <c r="S612" s="101"/>
      <c r="T612" s="101"/>
      <c r="U612" s="101"/>
    </row>
    <row r="613" spans="1:21" s="1" customFormat="1" ht="41.25" customHeight="1" x14ac:dyDescent="0.25">
      <c r="A613" s="134" t="s">
        <v>421</v>
      </c>
      <c r="B613" s="135"/>
      <c r="C613" s="103" t="s">
        <v>831</v>
      </c>
      <c r="D613" s="104"/>
      <c r="E613" s="104"/>
      <c r="F613" s="11" t="s">
        <v>1816</v>
      </c>
      <c r="G613" s="143">
        <v>0.04</v>
      </c>
      <c r="H613" s="137"/>
      <c r="I613" s="8">
        <v>0.04</v>
      </c>
      <c r="J613" s="143">
        <v>0.15</v>
      </c>
      <c r="K613" s="137"/>
      <c r="L613" s="137"/>
      <c r="M613" s="137"/>
      <c r="N613" s="137"/>
      <c r="O613" s="137"/>
      <c r="P613" s="100">
        <v>0.19</v>
      </c>
      <c r="Q613" s="101"/>
      <c r="R613" s="101"/>
      <c r="S613" s="101"/>
      <c r="T613" s="101"/>
      <c r="U613" s="101"/>
    </row>
    <row r="614" spans="1:21" s="1" customFormat="1" ht="24" customHeight="1" x14ac:dyDescent="0.25">
      <c r="A614" s="134" t="s">
        <v>422</v>
      </c>
      <c r="B614" s="135"/>
      <c r="C614" s="103" t="s">
        <v>1871</v>
      </c>
      <c r="D614" s="104"/>
      <c r="E614" s="104"/>
      <c r="F614" s="11" t="s">
        <v>1814</v>
      </c>
      <c r="G614" s="143">
        <v>0.21</v>
      </c>
      <c r="H614" s="137"/>
      <c r="I614" s="8">
        <v>0.21</v>
      </c>
      <c r="J614" s="143">
        <v>0.01</v>
      </c>
      <c r="K614" s="137"/>
      <c r="L614" s="137"/>
      <c r="M614" s="137"/>
      <c r="N614" s="137"/>
      <c r="O614" s="137"/>
      <c r="P614" s="100">
        <v>0.22</v>
      </c>
      <c r="Q614" s="101"/>
      <c r="R614" s="101"/>
      <c r="S614" s="101"/>
      <c r="T614" s="101"/>
      <c r="U614" s="101"/>
    </row>
    <row r="615" spans="1:21" s="1" customFormat="1" ht="38.25" customHeight="1" x14ac:dyDescent="0.25">
      <c r="A615" s="134" t="s">
        <v>423</v>
      </c>
      <c r="B615" s="135"/>
      <c r="C615" s="103" t="s">
        <v>1139</v>
      </c>
      <c r="D615" s="104"/>
      <c r="E615" s="104"/>
      <c r="F615" s="11" t="s">
        <v>1813</v>
      </c>
      <c r="G615" s="143">
        <v>0.21</v>
      </c>
      <c r="H615" s="137"/>
      <c r="I615" s="8">
        <v>0.21</v>
      </c>
      <c r="J615" s="137"/>
      <c r="K615" s="137"/>
      <c r="L615" s="137"/>
      <c r="M615" s="137"/>
      <c r="N615" s="137"/>
      <c r="O615" s="137"/>
      <c r="P615" s="100">
        <v>0.21</v>
      </c>
      <c r="Q615" s="101"/>
      <c r="R615" s="101"/>
      <c r="S615" s="101"/>
      <c r="T615" s="101"/>
      <c r="U615" s="101"/>
    </row>
    <row r="616" spans="1:21" s="15" customFormat="1" ht="21" customHeight="1" x14ac:dyDescent="0.2">
      <c r="A616" s="124"/>
      <c r="B616" s="125"/>
      <c r="C616" s="105" t="s">
        <v>1856</v>
      </c>
      <c r="D616" s="106"/>
      <c r="E616" s="106"/>
      <c r="F616" s="18"/>
      <c r="G616" s="144">
        <f>G610+G611+G612+G613+G614+G615</f>
        <v>2.0300000000000002</v>
      </c>
      <c r="H616" s="123"/>
      <c r="I616" s="13">
        <f>I610+I611+I612+I613+I614+I615</f>
        <v>2.0300000000000002</v>
      </c>
      <c r="J616" s="144">
        <f>J610+J611+J612+J613+J614</f>
        <v>1.8</v>
      </c>
      <c r="K616" s="123"/>
      <c r="L616" s="123"/>
      <c r="M616" s="123"/>
      <c r="N616" s="123"/>
      <c r="O616" s="123"/>
      <c r="P616" s="100">
        <f>P610+P611+P612+P613+P614+P615</f>
        <v>3.8300000000000005</v>
      </c>
      <c r="Q616" s="101"/>
      <c r="R616" s="101"/>
      <c r="S616" s="101"/>
      <c r="T616" s="101"/>
      <c r="U616" s="101"/>
    </row>
    <row r="617" spans="1:21" s="1" customFormat="1" ht="18" customHeight="1" x14ac:dyDescent="0.25">
      <c r="A617" s="124" t="s">
        <v>424</v>
      </c>
      <c r="B617" s="125"/>
      <c r="C617" s="105" t="s">
        <v>1172</v>
      </c>
      <c r="D617" s="106"/>
      <c r="E617" s="106"/>
      <c r="F617" s="9"/>
      <c r="G617" s="137"/>
      <c r="H617" s="137"/>
      <c r="I617" s="10"/>
      <c r="J617" s="137"/>
      <c r="K617" s="137"/>
      <c r="L617" s="137"/>
      <c r="M617" s="137"/>
      <c r="N617" s="137"/>
      <c r="O617" s="137"/>
      <c r="P617" s="101"/>
      <c r="Q617" s="101"/>
      <c r="R617" s="101"/>
      <c r="S617" s="101"/>
      <c r="T617" s="101"/>
      <c r="U617" s="101"/>
    </row>
    <row r="618" spans="1:21" s="1" customFormat="1" ht="52.5" customHeight="1" x14ac:dyDescent="0.25">
      <c r="A618" s="134" t="s">
        <v>425</v>
      </c>
      <c r="B618" s="135"/>
      <c r="C618" s="103" t="s">
        <v>1173</v>
      </c>
      <c r="D618" s="104"/>
      <c r="E618" s="104"/>
      <c r="F618" s="11" t="s">
        <v>1813</v>
      </c>
      <c r="G618" s="143">
        <v>2.2400000000000002</v>
      </c>
      <c r="H618" s="137"/>
      <c r="I618" s="8">
        <v>2.2400000000000002</v>
      </c>
      <c r="J618" s="143">
        <v>2.58</v>
      </c>
      <c r="K618" s="137"/>
      <c r="L618" s="137"/>
      <c r="M618" s="137"/>
      <c r="N618" s="137"/>
      <c r="O618" s="137"/>
      <c r="P618" s="100">
        <v>4.82</v>
      </c>
      <c r="Q618" s="101"/>
      <c r="R618" s="101"/>
      <c r="S618" s="101"/>
      <c r="T618" s="101"/>
      <c r="U618" s="101"/>
    </row>
    <row r="619" spans="1:21" s="1" customFormat="1" ht="21" customHeight="1" x14ac:dyDescent="0.25">
      <c r="A619" s="134" t="s">
        <v>426</v>
      </c>
      <c r="B619" s="135"/>
      <c r="C619" s="103" t="s">
        <v>829</v>
      </c>
      <c r="D619" s="104"/>
      <c r="E619" s="104"/>
      <c r="F619" s="11" t="s">
        <v>1815</v>
      </c>
      <c r="G619" s="143">
        <v>0.46</v>
      </c>
      <c r="H619" s="137"/>
      <c r="I619" s="8">
        <v>0.46</v>
      </c>
      <c r="J619" s="143">
        <v>0.84</v>
      </c>
      <c r="K619" s="137"/>
      <c r="L619" s="137"/>
      <c r="M619" s="137"/>
      <c r="N619" s="137"/>
      <c r="O619" s="137"/>
      <c r="P619" s="100">
        <v>1.3</v>
      </c>
      <c r="Q619" s="101"/>
      <c r="R619" s="101"/>
      <c r="S619" s="101"/>
      <c r="T619" s="101"/>
      <c r="U619" s="101"/>
    </row>
    <row r="620" spans="1:21" s="1" customFormat="1" ht="27" customHeight="1" x14ac:dyDescent="0.25">
      <c r="A620" s="134" t="s">
        <v>427</v>
      </c>
      <c r="B620" s="135"/>
      <c r="C620" s="103" t="s">
        <v>830</v>
      </c>
      <c r="D620" s="104"/>
      <c r="E620" s="104"/>
      <c r="F620" s="11" t="s">
        <v>1815</v>
      </c>
      <c r="G620" s="143">
        <v>0.31</v>
      </c>
      <c r="H620" s="137"/>
      <c r="I620" s="8">
        <v>0.31</v>
      </c>
      <c r="J620" s="143">
        <v>0.12</v>
      </c>
      <c r="K620" s="137"/>
      <c r="L620" s="137"/>
      <c r="M620" s="137"/>
      <c r="N620" s="137"/>
      <c r="O620" s="137"/>
      <c r="P620" s="100">
        <v>0.43</v>
      </c>
      <c r="Q620" s="101"/>
      <c r="R620" s="101"/>
      <c r="S620" s="101"/>
      <c r="T620" s="101"/>
      <c r="U620" s="101"/>
    </row>
    <row r="621" spans="1:21" s="1" customFormat="1" ht="40.5" customHeight="1" x14ac:dyDescent="0.25">
      <c r="A621" s="134" t="s">
        <v>428</v>
      </c>
      <c r="B621" s="135"/>
      <c r="C621" s="103" t="s">
        <v>831</v>
      </c>
      <c r="D621" s="104"/>
      <c r="E621" s="104"/>
      <c r="F621" s="11" t="s">
        <v>1816</v>
      </c>
      <c r="G621" s="143">
        <v>0.04</v>
      </c>
      <c r="H621" s="137"/>
      <c r="I621" s="8">
        <v>0.04</v>
      </c>
      <c r="J621" s="143">
        <v>0.15</v>
      </c>
      <c r="K621" s="137"/>
      <c r="L621" s="137"/>
      <c r="M621" s="137"/>
      <c r="N621" s="137"/>
      <c r="O621" s="137"/>
      <c r="P621" s="100">
        <v>0.19</v>
      </c>
      <c r="Q621" s="101"/>
      <c r="R621" s="101"/>
      <c r="S621" s="101"/>
      <c r="T621" s="101"/>
      <c r="U621" s="101"/>
    </row>
    <row r="622" spans="1:21" s="1" customFormat="1" ht="27" customHeight="1" x14ac:dyDescent="0.25">
      <c r="A622" s="134" t="s">
        <v>429</v>
      </c>
      <c r="B622" s="135"/>
      <c r="C622" s="103" t="s">
        <v>1871</v>
      </c>
      <c r="D622" s="104"/>
      <c r="E622" s="104"/>
      <c r="F622" s="11" t="s">
        <v>1814</v>
      </c>
      <c r="G622" s="143">
        <v>0.21</v>
      </c>
      <c r="H622" s="137"/>
      <c r="I622" s="8">
        <v>0.21</v>
      </c>
      <c r="J622" s="143">
        <v>0.01</v>
      </c>
      <c r="K622" s="137"/>
      <c r="L622" s="137"/>
      <c r="M622" s="137"/>
      <c r="N622" s="137"/>
      <c r="O622" s="137"/>
      <c r="P622" s="100">
        <v>0.22</v>
      </c>
      <c r="Q622" s="101"/>
      <c r="R622" s="101"/>
      <c r="S622" s="101"/>
      <c r="T622" s="101"/>
      <c r="U622" s="101"/>
    </row>
    <row r="623" spans="1:21" s="1" customFormat="1" ht="40.5" customHeight="1" x14ac:dyDescent="0.25">
      <c r="A623" s="134" t="s">
        <v>430</v>
      </c>
      <c r="B623" s="135"/>
      <c r="C623" s="103" t="s">
        <v>1139</v>
      </c>
      <c r="D623" s="104"/>
      <c r="E623" s="104"/>
      <c r="F623" s="11" t="s">
        <v>1813</v>
      </c>
      <c r="G623" s="143">
        <v>0.21</v>
      </c>
      <c r="H623" s="137"/>
      <c r="I623" s="8">
        <v>0.21</v>
      </c>
      <c r="J623" s="137"/>
      <c r="K623" s="137"/>
      <c r="L623" s="137"/>
      <c r="M623" s="137"/>
      <c r="N623" s="137"/>
      <c r="O623" s="137"/>
      <c r="P623" s="100">
        <v>0.21</v>
      </c>
      <c r="Q623" s="101"/>
      <c r="R623" s="101"/>
      <c r="S623" s="101"/>
      <c r="T623" s="101"/>
      <c r="U623" s="101"/>
    </row>
    <row r="624" spans="1:21" s="15" customFormat="1" ht="16.5" customHeight="1" x14ac:dyDescent="0.2">
      <c r="A624" s="124"/>
      <c r="B624" s="125"/>
      <c r="C624" s="145" t="s">
        <v>1856</v>
      </c>
      <c r="D624" s="146"/>
      <c r="E624" s="146"/>
      <c r="F624" s="12"/>
      <c r="G624" s="144">
        <f>G618+G619+G620+G621+G622+G623</f>
        <v>3.47</v>
      </c>
      <c r="H624" s="123"/>
      <c r="I624" s="13">
        <f>I618+I619+I620+I621+I622+I623</f>
        <v>3.47</v>
      </c>
      <c r="J624" s="144">
        <f>J618+J619+J620+J621+J622+J623</f>
        <v>3.6999999999999997</v>
      </c>
      <c r="K624" s="123"/>
      <c r="L624" s="123"/>
      <c r="M624" s="123"/>
      <c r="N624" s="123"/>
      <c r="O624" s="123"/>
      <c r="P624" s="100">
        <f>P618+P619+P620+P621+P622+P623</f>
        <v>7.17</v>
      </c>
      <c r="Q624" s="101"/>
      <c r="R624" s="101"/>
      <c r="S624" s="101"/>
      <c r="T624" s="101"/>
      <c r="U624" s="101"/>
    </row>
    <row r="625" spans="1:21" s="1" customFormat="1" ht="16.5" hidden="1" customHeight="1" x14ac:dyDescent="0.25">
      <c r="A625" s="186" t="s">
        <v>431</v>
      </c>
      <c r="B625" s="187"/>
      <c r="C625" s="187"/>
      <c r="D625" s="187"/>
      <c r="E625" s="187"/>
      <c r="F625" s="187"/>
      <c r="G625" s="187"/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s="1" customFormat="1" ht="39" hidden="1" customHeight="1" x14ac:dyDescent="0.25">
      <c r="A626" s="165">
        <v>1</v>
      </c>
      <c r="B626" s="166"/>
      <c r="C626" s="129" t="s">
        <v>1174</v>
      </c>
      <c r="D626" s="130"/>
      <c r="E626" s="130"/>
      <c r="F626" s="4"/>
      <c r="G626" s="136"/>
      <c r="H626" s="136"/>
      <c r="I626" s="5"/>
      <c r="J626" s="136"/>
      <c r="K626" s="136"/>
      <c r="L626" s="136"/>
      <c r="M626" s="136"/>
      <c r="N626" s="136"/>
      <c r="O626" s="136"/>
      <c r="P626" s="126"/>
      <c r="Q626" s="126"/>
      <c r="R626" s="126"/>
      <c r="S626" s="126"/>
      <c r="T626" s="126"/>
      <c r="U626" s="126"/>
    </row>
    <row r="627" spans="1:21" s="1" customFormat="1" ht="25.5" hidden="1" customHeight="1" x14ac:dyDescent="0.25">
      <c r="A627" s="134" t="s">
        <v>53</v>
      </c>
      <c r="B627" s="135"/>
      <c r="C627" s="163" t="s">
        <v>1175</v>
      </c>
      <c r="D627" s="164"/>
      <c r="E627" s="164"/>
      <c r="F627" s="9"/>
      <c r="G627" s="137"/>
      <c r="H627" s="137"/>
      <c r="I627" s="10"/>
      <c r="J627" s="137"/>
      <c r="K627" s="137"/>
      <c r="L627" s="137"/>
      <c r="M627" s="137"/>
      <c r="N627" s="137"/>
      <c r="O627" s="137"/>
      <c r="P627" s="101"/>
      <c r="Q627" s="101"/>
      <c r="R627" s="101"/>
      <c r="S627" s="101"/>
      <c r="T627" s="101"/>
      <c r="U627" s="101"/>
    </row>
    <row r="628" spans="1:21" s="1" customFormat="1" ht="27" hidden="1" customHeight="1" x14ac:dyDescent="0.25">
      <c r="A628" s="134" t="s">
        <v>136</v>
      </c>
      <c r="B628" s="135"/>
      <c r="C628" s="103" t="s">
        <v>1176</v>
      </c>
      <c r="D628" s="104"/>
      <c r="E628" s="104"/>
      <c r="F628" s="11" t="s">
        <v>1817</v>
      </c>
      <c r="G628" s="143">
        <v>0.81</v>
      </c>
      <c r="H628" s="137"/>
      <c r="I628" s="8">
        <v>0.81</v>
      </c>
      <c r="J628" s="137"/>
      <c r="K628" s="137"/>
      <c r="L628" s="137"/>
      <c r="M628" s="137"/>
      <c r="N628" s="137"/>
      <c r="O628" s="137"/>
      <c r="P628" s="100">
        <v>0.81</v>
      </c>
      <c r="Q628" s="101"/>
      <c r="R628" s="101"/>
      <c r="S628" s="101"/>
      <c r="T628" s="101"/>
      <c r="U628" s="101"/>
    </row>
    <row r="629" spans="1:21" s="1" customFormat="1" ht="29.25" hidden="1" customHeight="1" x14ac:dyDescent="0.25">
      <c r="A629" s="134" t="s">
        <v>144</v>
      </c>
      <c r="B629" s="135"/>
      <c r="C629" s="103" t="s">
        <v>1177</v>
      </c>
      <c r="D629" s="104"/>
      <c r="E629" s="104"/>
      <c r="F629" s="11" t="s">
        <v>1817</v>
      </c>
      <c r="G629" s="143">
        <v>0.55000000000000004</v>
      </c>
      <c r="H629" s="137"/>
      <c r="I629" s="8">
        <v>0.55000000000000004</v>
      </c>
      <c r="J629" s="137"/>
      <c r="K629" s="137"/>
      <c r="L629" s="137"/>
      <c r="M629" s="137"/>
      <c r="N629" s="137"/>
      <c r="O629" s="137"/>
      <c r="P629" s="100">
        <v>0.55000000000000004</v>
      </c>
      <c r="Q629" s="101"/>
      <c r="R629" s="101"/>
      <c r="S629" s="101"/>
      <c r="T629" s="101"/>
      <c r="U629" s="101"/>
    </row>
    <row r="630" spans="1:21" s="1" customFormat="1" ht="27.75" hidden="1" customHeight="1" x14ac:dyDescent="0.25">
      <c r="A630" s="134" t="s">
        <v>54</v>
      </c>
      <c r="B630" s="135"/>
      <c r="C630" s="163" t="s">
        <v>1178</v>
      </c>
      <c r="D630" s="164"/>
      <c r="E630" s="164"/>
      <c r="F630" s="9"/>
      <c r="G630" s="137"/>
      <c r="H630" s="137"/>
      <c r="I630" s="10"/>
      <c r="J630" s="137"/>
      <c r="K630" s="137"/>
      <c r="L630" s="137"/>
      <c r="M630" s="137"/>
      <c r="N630" s="137"/>
      <c r="O630" s="137"/>
      <c r="P630" s="101"/>
      <c r="Q630" s="101"/>
      <c r="R630" s="101"/>
      <c r="S630" s="101"/>
      <c r="T630" s="101"/>
      <c r="U630" s="101"/>
    </row>
    <row r="631" spans="1:21" s="1" customFormat="1" ht="25.5" hidden="1" customHeight="1" x14ac:dyDescent="0.25">
      <c r="A631" s="134" t="s">
        <v>153</v>
      </c>
      <c r="B631" s="135"/>
      <c r="C631" s="103" t="s">
        <v>1179</v>
      </c>
      <c r="D631" s="104"/>
      <c r="E631" s="104"/>
      <c r="F631" s="11" t="s">
        <v>1817</v>
      </c>
      <c r="G631" s="143">
        <v>2.76</v>
      </c>
      <c r="H631" s="137"/>
      <c r="I631" s="8">
        <v>2.76</v>
      </c>
      <c r="J631" s="137"/>
      <c r="K631" s="137"/>
      <c r="L631" s="137"/>
      <c r="M631" s="137"/>
      <c r="N631" s="137"/>
      <c r="O631" s="137"/>
      <c r="P631" s="100">
        <v>2.76</v>
      </c>
      <c r="Q631" s="101"/>
      <c r="R631" s="101"/>
      <c r="S631" s="101"/>
      <c r="T631" s="101"/>
      <c r="U631" s="101"/>
    </row>
    <row r="632" spans="1:21" s="1" customFormat="1" ht="27" hidden="1" customHeight="1" x14ac:dyDescent="0.25">
      <c r="A632" s="134" t="s">
        <v>432</v>
      </c>
      <c r="B632" s="135"/>
      <c r="C632" s="103" t="s">
        <v>1176</v>
      </c>
      <c r="D632" s="104"/>
      <c r="E632" s="104"/>
      <c r="F632" s="11" t="s">
        <v>1817</v>
      </c>
      <c r="G632" s="143">
        <v>0.81</v>
      </c>
      <c r="H632" s="137"/>
      <c r="I632" s="8">
        <v>0.81</v>
      </c>
      <c r="J632" s="137"/>
      <c r="K632" s="137"/>
      <c r="L632" s="137"/>
      <c r="M632" s="137"/>
      <c r="N632" s="137"/>
      <c r="O632" s="137"/>
      <c r="P632" s="100">
        <v>0.81</v>
      </c>
      <c r="Q632" s="101"/>
      <c r="R632" s="101"/>
      <c r="S632" s="101"/>
      <c r="T632" s="101"/>
      <c r="U632" s="101"/>
    </row>
    <row r="633" spans="1:21" s="1" customFormat="1" ht="25.5" hidden="1" customHeight="1" x14ac:dyDescent="0.25">
      <c r="A633" s="134" t="s">
        <v>55</v>
      </c>
      <c r="B633" s="135"/>
      <c r="C633" s="163" t="s">
        <v>1180</v>
      </c>
      <c r="D633" s="164"/>
      <c r="E633" s="164"/>
      <c r="F633" s="9"/>
      <c r="G633" s="137"/>
      <c r="H633" s="137"/>
      <c r="I633" s="10"/>
      <c r="J633" s="137"/>
      <c r="K633" s="137"/>
      <c r="L633" s="137"/>
      <c r="M633" s="137"/>
      <c r="N633" s="137"/>
      <c r="O633" s="137"/>
      <c r="P633" s="101"/>
      <c r="Q633" s="101"/>
      <c r="R633" s="101"/>
      <c r="S633" s="101"/>
      <c r="T633" s="101"/>
      <c r="U633" s="101"/>
    </row>
    <row r="634" spans="1:21" s="1" customFormat="1" ht="23.25" hidden="1" customHeight="1" x14ac:dyDescent="0.25">
      <c r="A634" s="134" t="s">
        <v>157</v>
      </c>
      <c r="B634" s="135"/>
      <c r="C634" s="103" t="s">
        <v>1181</v>
      </c>
      <c r="D634" s="104"/>
      <c r="E634" s="104"/>
      <c r="F634" s="11" t="s">
        <v>1817</v>
      </c>
      <c r="G634" s="143">
        <v>1.82</v>
      </c>
      <c r="H634" s="137"/>
      <c r="I634" s="8">
        <v>1.82</v>
      </c>
      <c r="J634" s="137"/>
      <c r="K634" s="137"/>
      <c r="L634" s="137"/>
      <c r="M634" s="137"/>
      <c r="N634" s="137"/>
      <c r="O634" s="137"/>
      <c r="P634" s="100">
        <v>1.82</v>
      </c>
      <c r="Q634" s="101"/>
      <c r="R634" s="101"/>
      <c r="S634" s="101"/>
      <c r="T634" s="101"/>
      <c r="U634" s="101"/>
    </row>
    <row r="635" spans="1:21" s="1" customFormat="1" ht="26.25" hidden="1" customHeight="1" x14ac:dyDescent="0.25">
      <c r="A635" s="134" t="s">
        <v>160</v>
      </c>
      <c r="B635" s="135"/>
      <c r="C635" s="103" t="s">
        <v>1182</v>
      </c>
      <c r="D635" s="104"/>
      <c r="E635" s="104"/>
      <c r="F635" s="11" t="s">
        <v>1817</v>
      </c>
      <c r="G635" s="143">
        <v>1.87</v>
      </c>
      <c r="H635" s="137"/>
      <c r="I635" s="8">
        <v>1.87</v>
      </c>
      <c r="J635" s="137"/>
      <c r="K635" s="137"/>
      <c r="L635" s="137"/>
      <c r="M635" s="137"/>
      <c r="N635" s="137"/>
      <c r="O635" s="137"/>
      <c r="P635" s="100">
        <v>1.87</v>
      </c>
      <c r="Q635" s="101"/>
      <c r="R635" s="101"/>
      <c r="S635" s="101"/>
      <c r="T635" s="101"/>
      <c r="U635" s="101"/>
    </row>
    <row r="636" spans="1:21" s="1" customFormat="1" ht="14.25" hidden="1" customHeight="1" x14ac:dyDescent="0.25">
      <c r="A636" s="186" t="s">
        <v>433</v>
      </c>
      <c r="B636" s="187"/>
      <c r="C636" s="187"/>
      <c r="D636" s="187"/>
      <c r="E636" s="187"/>
      <c r="F636" s="187"/>
      <c r="G636" s="187"/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s="1" customFormat="1" ht="27" hidden="1" customHeight="1" x14ac:dyDescent="0.25">
      <c r="A637" s="165">
        <v>1</v>
      </c>
      <c r="B637" s="166"/>
      <c r="C637" s="163" t="s">
        <v>1183</v>
      </c>
      <c r="D637" s="164"/>
      <c r="E637" s="164"/>
      <c r="F637" s="7" t="s">
        <v>1834</v>
      </c>
      <c r="G637" s="143">
        <v>5.04</v>
      </c>
      <c r="H637" s="137"/>
      <c r="I637" s="8">
        <v>6.05</v>
      </c>
      <c r="J637" s="137"/>
      <c r="K637" s="137"/>
      <c r="L637" s="137"/>
      <c r="M637" s="137"/>
      <c r="N637" s="137"/>
      <c r="O637" s="137"/>
      <c r="P637" s="100">
        <v>6.05</v>
      </c>
      <c r="Q637" s="101"/>
      <c r="R637" s="101"/>
      <c r="S637" s="101"/>
      <c r="T637" s="101"/>
      <c r="U637" s="101"/>
    </row>
    <row r="638" spans="1:21" s="1" customFormat="1" ht="38.25" hidden="1" customHeight="1" x14ac:dyDescent="0.25">
      <c r="A638" s="165">
        <v>2</v>
      </c>
      <c r="B638" s="166"/>
      <c r="C638" s="163" t="s">
        <v>1184</v>
      </c>
      <c r="D638" s="164"/>
      <c r="E638" s="164"/>
      <c r="F638" s="7" t="s">
        <v>1834</v>
      </c>
      <c r="G638" s="143">
        <v>4.22</v>
      </c>
      <c r="H638" s="137"/>
      <c r="I638" s="8">
        <v>5.07</v>
      </c>
      <c r="J638" s="137"/>
      <c r="K638" s="137"/>
      <c r="L638" s="137"/>
      <c r="M638" s="137"/>
      <c r="N638" s="137"/>
      <c r="O638" s="137"/>
      <c r="P638" s="100">
        <v>5.07</v>
      </c>
      <c r="Q638" s="101"/>
      <c r="R638" s="101"/>
      <c r="S638" s="101"/>
      <c r="T638" s="101"/>
      <c r="U638" s="101"/>
    </row>
    <row r="639" spans="1:21" s="1" customFormat="1" ht="14.25" hidden="1" customHeight="1" x14ac:dyDescent="0.25">
      <c r="A639" s="186" t="s">
        <v>434</v>
      </c>
      <c r="B639" s="187"/>
      <c r="C639" s="187"/>
      <c r="D639" s="187"/>
      <c r="E639" s="187"/>
      <c r="F639" s="187"/>
      <c r="G639" s="187"/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s="1" customFormat="1" ht="18.75" hidden="1" customHeight="1" x14ac:dyDescent="0.25">
      <c r="A640" s="165">
        <v>1</v>
      </c>
      <c r="B640" s="166"/>
      <c r="C640" s="163" t="s">
        <v>1185</v>
      </c>
      <c r="D640" s="164"/>
      <c r="E640" s="164"/>
      <c r="F640" s="7" t="s">
        <v>1819</v>
      </c>
      <c r="G640" s="143">
        <v>0.95</v>
      </c>
      <c r="H640" s="137"/>
      <c r="I640" s="8">
        <v>0.95</v>
      </c>
      <c r="J640" s="143">
        <v>1.59</v>
      </c>
      <c r="K640" s="137"/>
      <c r="L640" s="137"/>
      <c r="M640" s="137"/>
      <c r="N640" s="137"/>
      <c r="O640" s="137"/>
      <c r="P640" s="100">
        <v>2.54</v>
      </c>
      <c r="Q640" s="101"/>
      <c r="R640" s="101"/>
      <c r="S640" s="101"/>
      <c r="T640" s="101"/>
      <c r="U640" s="101"/>
    </row>
    <row r="641" spans="1:21" s="1" customFormat="1" ht="26.25" hidden="1" customHeight="1" x14ac:dyDescent="0.25">
      <c r="A641" s="165">
        <v>2</v>
      </c>
      <c r="B641" s="166"/>
      <c r="C641" s="129" t="s">
        <v>1186</v>
      </c>
      <c r="D641" s="130"/>
      <c r="E641" s="130"/>
      <c r="F641" s="4"/>
      <c r="G641" s="136"/>
      <c r="H641" s="136"/>
      <c r="I641" s="5"/>
      <c r="J641" s="136"/>
      <c r="K641" s="136"/>
      <c r="L641" s="136"/>
      <c r="M641" s="136"/>
      <c r="N641" s="136"/>
      <c r="O641" s="136"/>
      <c r="P641" s="126"/>
      <c r="Q641" s="126"/>
      <c r="R641" s="126"/>
      <c r="S641" s="126"/>
      <c r="T641" s="126"/>
      <c r="U641" s="126"/>
    </row>
    <row r="642" spans="1:21" s="1" customFormat="1" ht="62.25" hidden="1" customHeight="1" x14ac:dyDescent="0.25">
      <c r="A642" s="134" t="s">
        <v>61</v>
      </c>
      <c r="B642" s="135"/>
      <c r="C642" s="103" t="s">
        <v>1187</v>
      </c>
      <c r="D642" s="104"/>
      <c r="E642" s="104"/>
      <c r="F642" s="11" t="s">
        <v>1817</v>
      </c>
      <c r="G642" s="143">
        <v>3.32</v>
      </c>
      <c r="H642" s="137"/>
      <c r="I642" s="8">
        <v>3.32</v>
      </c>
      <c r="J642" s="143">
        <v>2.75</v>
      </c>
      <c r="K642" s="137"/>
      <c r="L642" s="137"/>
      <c r="M642" s="137"/>
      <c r="N642" s="137"/>
      <c r="O642" s="137"/>
      <c r="P642" s="100">
        <v>6.07</v>
      </c>
      <c r="Q642" s="101"/>
      <c r="R642" s="101"/>
      <c r="S642" s="101"/>
      <c r="T642" s="101"/>
      <c r="U642" s="101"/>
    </row>
    <row r="643" spans="1:21" s="1" customFormat="1" ht="63" hidden="1" customHeight="1" x14ac:dyDescent="0.25">
      <c r="A643" s="134" t="s">
        <v>62</v>
      </c>
      <c r="B643" s="135"/>
      <c r="C643" s="103" t="s">
        <v>1188</v>
      </c>
      <c r="D643" s="104"/>
      <c r="E643" s="104"/>
      <c r="F643" s="11" t="s">
        <v>1817</v>
      </c>
      <c r="G643" s="143">
        <v>5.22</v>
      </c>
      <c r="H643" s="137"/>
      <c r="I643" s="8">
        <v>5.22</v>
      </c>
      <c r="J643" s="143">
        <v>2.75</v>
      </c>
      <c r="K643" s="137"/>
      <c r="L643" s="137"/>
      <c r="M643" s="137"/>
      <c r="N643" s="137"/>
      <c r="O643" s="137"/>
      <c r="P643" s="100">
        <v>7.97</v>
      </c>
      <c r="Q643" s="101"/>
      <c r="R643" s="101"/>
      <c r="S643" s="101"/>
      <c r="T643" s="101"/>
      <c r="U643" s="101"/>
    </row>
    <row r="644" spans="1:21" s="1" customFormat="1" ht="62.25" hidden="1" customHeight="1" x14ac:dyDescent="0.25">
      <c r="A644" s="134" t="s">
        <v>63</v>
      </c>
      <c r="B644" s="135"/>
      <c r="C644" s="103" t="s">
        <v>1189</v>
      </c>
      <c r="D644" s="104"/>
      <c r="E644" s="104"/>
      <c r="F644" s="11" t="s">
        <v>1817</v>
      </c>
      <c r="G644" s="143">
        <v>9.01</v>
      </c>
      <c r="H644" s="137"/>
      <c r="I644" s="8">
        <v>9.01</v>
      </c>
      <c r="J644" s="143">
        <v>2.75</v>
      </c>
      <c r="K644" s="137"/>
      <c r="L644" s="137"/>
      <c r="M644" s="137"/>
      <c r="N644" s="137"/>
      <c r="O644" s="137"/>
      <c r="P644" s="100">
        <v>11.76</v>
      </c>
      <c r="Q644" s="101"/>
      <c r="R644" s="101"/>
      <c r="S644" s="101"/>
      <c r="T644" s="101"/>
      <c r="U644" s="101"/>
    </row>
    <row r="645" spans="1:21" s="1" customFormat="1" ht="18" hidden="1" customHeight="1" x14ac:dyDescent="0.25">
      <c r="A645" s="165">
        <v>3</v>
      </c>
      <c r="B645" s="166"/>
      <c r="C645" s="163" t="s">
        <v>1190</v>
      </c>
      <c r="D645" s="164"/>
      <c r="E645" s="164"/>
      <c r="F645" s="7" t="s">
        <v>1819</v>
      </c>
      <c r="G645" s="143">
        <v>0.66</v>
      </c>
      <c r="H645" s="137"/>
      <c r="I645" s="8">
        <v>0.66</v>
      </c>
      <c r="J645" s="143">
        <v>1.58</v>
      </c>
      <c r="K645" s="137"/>
      <c r="L645" s="137"/>
      <c r="M645" s="137"/>
      <c r="N645" s="137"/>
      <c r="O645" s="137"/>
      <c r="P645" s="100">
        <v>2.2400000000000002</v>
      </c>
      <c r="Q645" s="101"/>
      <c r="R645" s="101"/>
      <c r="S645" s="101"/>
      <c r="T645" s="101"/>
      <c r="U645" s="101"/>
    </row>
    <row r="646" spans="1:21" s="1" customFormat="1" ht="27" hidden="1" customHeight="1" x14ac:dyDescent="0.25">
      <c r="A646" s="165">
        <v>4</v>
      </c>
      <c r="B646" s="166"/>
      <c r="C646" s="163" t="s">
        <v>1191</v>
      </c>
      <c r="D646" s="164"/>
      <c r="E646" s="164"/>
      <c r="F646" s="7" t="s">
        <v>1819</v>
      </c>
      <c r="G646" s="143">
        <v>1.42</v>
      </c>
      <c r="H646" s="137"/>
      <c r="I646" s="8">
        <v>1.42</v>
      </c>
      <c r="J646" s="143">
        <v>2.2200000000000002</v>
      </c>
      <c r="K646" s="137"/>
      <c r="L646" s="137"/>
      <c r="M646" s="137"/>
      <c r="N646" s="137"/>
      <c r="O646" s="137"/>
      <c r="P646" s="100">
        <v>3.64</v>
      </c>
      <c r="Q646" s="101"/>
      <c r="R646" s="101"/>
      <c r="S646" s="101"/>
      <c r="T646" s="101"/>
      <c r="U646" s="101"/>
    </row>
    <row r="647" spans="1:21" s="1" customFormat="1" ht="19.5" hidden="1" customHeight="1" x14ac:dyDescent="0.25">
      <c r="A647" s="165">
        <v>5</v>
      </c>
      <c r="B647" s="166"/>
      <c r="C647" s="163" t="s">
        <v>1192</v>
      </c>
      <c r="D647" s="164"/>
      <c r="E647" s="164"/>
      <c r="F647" s="7" t="s">
        <v>1819</v>
      </c>
      <c r="G647" s="143">
        <v>0.66</v>
      </c>
      <c r="H647" s="137"/>
      <c r="I647" s="8">
        <v>0.66</v>
      </c>
      <c r="J647" s="143">
        <v>1.58</v>
      </c>
      <c r="K647" s="137"/>
      <c r="L647" s="137"/>
      <c r="M647" s="137"/>
      <c r="N647" s="137"/>
      <c r="O647" s="137"/>
      <c r="P647" s="100">
        <v>2.2400000000000002</v>
      </c>
      <c r="Q647" s="101"/>
      <c r="R647" s="101"/>
      <c r="S647" s="101"/>
      <c r="T647" s="101"/>
      <c r="U647" s="101"/>
    </row>
    <row r="648" spans="1:21" s="1" customFormat="1" ht="18" hidden="1" customHeight="1" x14ac:dyDescent="0.25">
      <c r="A648" s="165">
        <v>6</v>
      </c>
      <c r="B648" s="166"/>
      <c r="C648" s="163" t="s">
        <v>1193</v>
      </c>
      <c r="D648" s="164"/>
      <c r="E648" s="164"/>
      <c r="F648" s="7" t="s">
        <v>1819</v>
      </c>
      <c r="G648" s="143">
        <v>6.67</v>
      </c>
      <c r="H648" s="137"/>
      <c r="I648" s="8">
        <v>6.67</v>
      </c>
      <c r="J648" s="143">
        <v>2.82</v>
      </c>
      <c r="K648" s="137"/>
      <c r="L648" s="137"/>
      <c r="M648" s="137"/>
      <c r="N648" s="137"/>
      <c r="O648" s="137"/>
      <c r="P648" s="100">
        <v>9.49</v>
      </c>
      <c r="Q648" s="101"/>
      <c r="R648" s="101"/>
      <c r="S648" s="101"/>
      <c r="T648" s="101"/>
      <c r="U648" s="101"/>
    </row>
    <row r="649" spans="1:21" s="1" customFormat="1" ht="15.75" hidden="1" customHeight="1" x14ac:dyDescent="0.25">
      <c r="A649" s="165">
        <v>7</v>
      </c>
      <c r="B649" s="166"/>
      <c r="C649" s="129" t="s">
        <v>1194</v>
      </c>
      <c r="D649" s="130"/>
      <c r="E649" s="130"/>
      <c r="F649" s="4"/>
      <c r="G649" s="136"/>
      <c r="H649" s="136"/>
      <c r="I649" s="5"/>
      <c r="J649" s="136"/>
      <c r="K649" s="136"/>
      <c r="L649" s="136"/>
      <c r="M649" s="136"/>
      <c r="N649" s="136"/>
      <c r="O649" s="136"/>
      <c r="P649" s="126"/>
      <c r="Q649" s="126"/>
      <c r="R649" s="126"/>
      <c r="S649" s="126"/>
      <c r="T649" s="126"/>
      <c r="U649" s="126"/>
    </row>
    <row r="650" spans="1:21" s="1" customFormat="1" ht="21" hidden="1" customHeight="1" x14ac:dyDescent="0.25">
      <c r="A650" s="134" t="s">
        <v>37</v>
      </c>
      <c r="B650" s="135"/>
      <c r="C650" s="103" t="s">
        <v>1195</v>
      </c>
      <c r="D650" s="104"/>
      <c r="E650" s="104"/>
      <c r="F650" s="11" t="s">
        <v>1817</v>
      </c>
      <c r="G650" s="143">
        <v>1.9</v>
      </c>
      <c r="H650" s="137"/>
      <c r="I650" s="8">
        <v>1.9</v>
      </c>
      <c r="J650" s="143">
        <v>10.220000000000001</v>
      </c>
      <c r="K650" s="137"/>
      <c r="L650" s="137"/>
      <c r="M650" s="137"/>
      <c r="N650" s="137"/>
      <c r="O650" s="137"/>
      <c r="P650" s="100">
        <v>12.12</v>
      </c>
      <c r="Q650" s="101"/>
      <c r="R650" s="101"/>
      <c r="S650" s="101"/>
      <c r="T650" s="101"/>
      <c r="U650" s="101"/>
    </row>
    <row r="651" spans="1:21" s="1" customFormat="1" ht="21" hidden="1" customHeight="1" x14ac:dyDescent="0.25">
      <c r="A651" s="134" t="s">
        <v>38</v>
      </c>
      <c r="B651" s="135"/>
      <c r="C651" s="103" t="s">
        <v>1196</v>
      </c>
      <c r="D651" s="104"/>
      <c r="E651" s="104"/>
      <c r="F651" s="11" t="s">
        <v>1817</v>
      </c>
      <c r="G651" s="143">
        <v>0.95</v>
      </c>
      <c r="H651" s="137"/>
      <c r="I651" s="8">
        <v>0.95</v>
      </c>
      <c r="J651" s="143">
        <v>2.96</v>
      </c>
      <c r="K651" s="137"/>
      <c r="L651" s="137"/>
      <c r="M651" s="137"/>
      <c r="N651" s="137"/>
      <c r="O651" s="137"/>
      <c r="P651" s="100">
        <v>3.91</v>
      </c>
      <c r="Q651" s="101"/>
      <c r="R651" s="101"/>
      <c r="S651" s="101"/>
      <c r="T651" s="101"/>
      <c r="U651" s="101"/>
    </row>
    <row r="652" spans="1:21" s="1" customFormat="1" ht="21" hidden="1" customHeight="1" x14ac:dyDescent="0.25">
      <c r="A652" s="134" t="s">
        <v>435</v>
      </c>
      <c r="B652" s="135"/>
      <c r="C652" s="103" t="s">
        <v>1197</v>
      </c>
      <c r="D652" s="104"/>
      <c r="E652" s="104"/>
      <c r="F652" s="11" t="s">
        <v>1817</v>
      </c>
      <c r="G652" s="143">
        <v>5.69</v>
      </c>
      <c r="H652" s="137"/>
      <c r="I652" s="8">
        <v>5.69</v>
      </c>
      <c r="J652" s="143">
        <v>3.77</v>
      </c>
      <c r="K652" s="137"/>
      <c r="L652" s="137"/>
      <c r="M652" s="137"/>
      <c r="N652" s="137"/>
      <c r="O652" s="137"/>
      <c r="P652" s="100">
        <v>9.4600000000000009</v>
      </c>
      <c r="Q652" s="101"/>
      <c r="R652" s="101"/>
      <c r="S652" s="101"/>
      <c r="T652" s="101"/>
      <c r="U652" s="101"/>
    </row>
    <row r="653" spans="1:21" s="1" customFormat="1" ht="21" hidden="1" customHeight="1" x14ac:dyDescent="0.25">
      <c r="A653" s="134" t="s">
        <v>436</v>
      </c>
      <c r="B653" s="135"/>
      <c r="C653" s="103" t="s">
        <v>1198</v>
      </c>
      <c r="D653" s="104"/>
      <c r="E653" s="104"/>
      <c r="F653" s="11" t="s">
        <v>1817</v>
      </c>
      <c r="G653" s="143">
        <v>0.95</v>
      </c>
      <c r="H653" s="137"/>
      <c r="I653" s="8">
        <v>0.95</v>
      </c>
      <c r="J653" s="143">
        <v>2.96</v>
      </c>
      <c r="K653" s="137"/>
      <c r="L653" s="137"/>
      <c r="M653" s="137"/>
      <c r="N653" s="137"/>
      <c r="O653" s="137"/>
      <c r="P653" s="100">
        <v>3.91</v>
      </c>
      <c r="Q653" s="101"/>
      <c r="R653" s="101"/>
      <c r="S653" s="101"/>
      <c r="T653" s="101"/>
      <c r="U653" s="101"/>
    </row>
    <row r="654" spans="1:21" s="1" customFormat="1" ht="25.5" hidden="1" customHeight="1" x14ac:dyDescent="0.25">
      <c r="A654" s="165">
        <v>8</v>
      </c>
      <c r="B654" s="166"/>
      <c r="C654" s="163" t="s">
        <v>1199</v>
      </c>
      <c r="D654" s="164"/>
      <c r="E654" s="164"/>
      <c r="F654" s="7" t="s">
        <v>1819</v>
      </c>
      <c r="G654" s="143">
        <v>0.66</v>
      </c>
      <c r="H654" s="137"/>
      <c r="I654" s="8">
        <v>0.66</v>
      </c>
      <c r="J654" s="143">
        <v>0.46</v>
      </c>
      <c r="K654" s="137"/>
      <c r="L654" s="137"/>
      <c r="M654" s="137"/>
      <c r="N654" s="137"/>
      <c r="O654" s="137"/>
      <c r="P654" s="100">
        <v>1.1200000000000001</v>
      </c>
      <c r="Q654" s="101"/>
      <c r="R654" s="101"/>
      <c r="S654" s="101"/>
      <c r="T654" s="101"/>
      <c r="U654" s="101"/>
    </row>
    <row r="655" spans="1:21" s="1" customFormat="1" ht="14.25" hidden="1" customHeight="1" x14ac:dyDescent="0.25">
      <c r="A655" s="186" t="s">
        <v>437</v>
      </c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s="1" customFormat="1" ht="26.25" hidden="1" customHeight="1" x14ac:dyDescent="0.25">
      <c r="A656" s="165">
        <v>1</v>
      </c>
      <c r="B656" s="166"/>
      <c r="C656" s="129" t="s">
        <v>1200</v>
      </c>
      <c r="D656" s="130"/>
      <c r="E656" s="130"/>
      <c r="F656" s="4"/>
      <c r="G656" s="136"/>
      <c r="H656" s="136"/>
      <c r="I656" s="5"/>
      <c r="J656" s="136"/>
      <c r="K656" s="136"/>
      <c r="L656" s="136"/>
      <c r="M656" s="136"/>
      <c r="N656" s="136"/>
      <c r="O656" s="136"/>
      <c r="P656" s="126"/>
      <c r="Q656" s="126"/>
      <c r="R656" s="126"/>
      <c r="S656" s="126"/>
      <c r="T656" s="126"/>
      <c r="U656" s="126"/>
    </row>
    <row r="657" spans="1:21" s="1" customFormat="1" ht="15" hidden="1" customHeight="1" x14ac:dyDescent="0.25">
      <c r="A657" s="124" t="s">
        <v>53</v>
      </c>
      <c r="B657" s="125"/>
      <c r="C657" s="105" t="s">
        <v>1201</v>
      </c>
      <c r="D657" s="106"/>
      <c r="E657" s="106"/>
      <c r="F657" s="9"/>
      <c r="G657" s="137"/>
      <c r="H657" s="137"/>
      <c r="I657" s="10"/>
      <c r="J657" s="137"/>
      <c r="K657" s="137"/>
      <c r="L657" s="137"/>
      <c r="M657" s="137"/>
      <c r="N657" s="137"/>
      <c r="O657" s="137"/>
      <c r="P657" s="101"/>
      <c r="Q657" s="101"/>
      <c r="R657" s="101"/>
      <c r="S657" s="101"/>
      <c r="T657" s="101"/>
      <c r="U657" s="101"/>
    </row>
    <row r="658" spans="1:21" s="1" customFormat="1" ht="27.75" hidden="1" customHeight="1" x14ac:dyDescent="0.25">
      <c r="A658" s="134" t="s">
        <v>136</v>
      </c>
      <c r="B658" s="135"/>
      <c r="C658" s="103" t="s">
        <v>1202</v>
      </c>
      <c r="D658" s="104"/>
      <c r="E658" s="104"/>
      <c r="F658" s="11" t="s">
        <v>1817</v>
      </c>
      <c r="G658" s="143">
        <v>0.68</v>
      </c>
      <c r="H658" s="137"/>
      <c r="I658" s="8">
        <v>0.68</v>
      </c>
      <c r="J658" s="143">
        <v>0.48</v>
      </c>
      <c r="K658" s="137"/>
      <c r="L658" s="137"/>
      <c r="M658" s="137"/>
      <c r="N658" s="137"/>
      <c r="O658" s="137"/>
      <c r="P658" s="100">
        <v>1.1599999999999999</v>
      </c>
      <c r="Q658" s="101"/>
      <c r="R658" s="101"/>
      <c r="S658" s="101"/>
      <c r="T658" s="101"/>
      <c r="U658" s="101"/>
    </row>
    <row r="659" spans="1:21" s="1" customFormat="1" ht="24.75" hidden="1" customHeight="1" x14ac:dyDescent="0.25">
      <c r="A659" s="134" t="s">
        <v>144</v>
      </c>
      <c r="B659" s="135"/>
      <c r="C659" s="103" t="s">
        <v>1203</v>
      </c>
      <c r="D659" s="104"/>
      <c r="E659" s="104"/>
      <c r="F659" s="11" t="s">
        <v>1835</v>
      </c>
      <c r="G659" s="143">
        <v>0.3</v>
      </c>
      <c r="H659" s="137"/>
      <c r="I659" s="8">
        <v>0.3</v>
      </c>
      <c r="J659" s="137"/>
      <c r="K659" s="137"/>
      <c r="L659" s="137"/>
      <c r="M659" s="137"/>
      <c r="N659" s="137"/>
      <c r="O659" s="137"/>
      <c r="P659" s="100">
        <v>0.3</v>
      </c>
      <c r="Q659" s="101"/>
      <c r="R659" s="101"/>
      <c r="S659" s="101"/>
      <c r="T659" s="101"/>
      <c r="U659" s="101"/>
    </row>
    <row r="660" spans="1:21" s="15" customFormat="1" ht="15.75" hidden="1" customHeight="1" x14ac:dyDescent="0.2">
      <c r="A660" s="124"/>
      <c r="B660" s="125"/>
      <c r="C660" s="105" t="s">
        <v>1856</v>
      </c>
      <c r="D660" s="106"/>
      <c r="E660" s="106"/>
      <c r="F660" s="18"/>
      <c r="G660" s="144">
        <f>G658+G659</f>
        <v>0.98</v>
      </c>
      <c r="H660" s="123"/>
      <c r="I660" s="13">
        <f>I658+I659</f>
        <v>0.98</v>
      </c>
      <c r="J660" s="144">
        <f>J658+J659</f>
        <v>0.48</v>
      </c>
      <c r="K660" s="123"/>
      <c r="L660" s="123"/>
      <c r="M660" s="123"/>
      <c r="N660" s="123"/>
      <c r="O660" s="123"/>
      <c r="P660" s="100">
        <f>P658+P659</f>
        <v>1.46</v>
      </c>
      <c r="Q660" s="101"/>
      <c r="R660" s="101"/>
      <c r="S660" s="101"/>
      <c r="T660" s="101"/>
      <c r="U660" s="101"/>
    </row>
    <row r="661" spans="1:21" s="1" customFormat="1" ht="18" hidden="1" customHeight="1" x14ac:dyDescent="0.25">
      <c r="A661" s="124" t="s">
        <v>54</v>
      </c>
      <c r="B661" s="125"/>
      <c r="C661" s="105" t="s">
        <v>1204</v>
      </c>
      <c r="D661" s="106"/>
      <c r="E661" s="106"/>
      <c r="F661" s="9"/>
      <c r="G661" s="137"/>
      <c r="H661" s="137"/>
      <c r="I661" s="10"/>
      <c r="J661" s="137"/>
      <c r="K661" s="137"/>
      <c r="L661" s="137"/>
      <c r="M661" s="137"/>
      <c r="N661" s="137"/>
      <c r="O661" s="137"/>
      <c r="P661" s="101"/>
      <c r="Q661" s="101"/>
      <c r="R661" s="101"/>
      <c r="S661" s="101"/>
      <c r="T661" s="101"/>
      <c r="U661" s="101"/>
    </row>
    <row r="662" spans="1:21" s="1" customFormat="1" ht="24" hidden="1" customHeight="1" x14ac:dyDescent="0.25">
      <c r="A662" s="134" t="s">
        <v>153</v>
      </c>
      <c r="B662" s="135"/>
      <c r="C662" s="103" t="s">
        <v>1204</v>
      </c>
      <c r="D662" s="104"/>
      <c r="E662" s="104"/>
      <c r="F662" s="11" t="s">
        <v>1817</v>
      </c>
      <c r="G662" s="143">
        <v>0.68</v>
      </c>
      <c r="H662" s="137"/>
      <c r="I662" s="8">
        <v>0.68</v>
      </c>
      <c r="J662" s="143">
        <v>0.48</v>
      </c>
      <c r="K662" s="137"/>
      <c r="L662" s="137"/>
      <c r="M662" s="137"/>
      <c r="N662" s="137"/>
      <c r="O662" s="137"/>
      <c r="P662" s="100">
        <v>1.1599999999999999</v>
      </c>
      <c r="Q662" s="101"/>
      <c r="R662" s="101"/>
      <c r="S662" s="101"/>
      <c r="T662" s="101"/>
      <c r="U662" s="101"/>
    </row>
    <row r="663" spans="1:21" s="1" customFormat="1" ht="27.75" hidden="1" customHeight="1" x14ac:dyDescent="0.25">
      <c r="A663" s="134" t="s">
        <v>432</v>
      </c>
      <c r="B663" s="135"/>
      <c r="C663" s="103" t="s">
        <v>1203</v>
      </c>
      <c r="D663" s="104"/>
      <c r="E663" s="104"/>
      <c r="F663" s="11" t="s">
        <v>1835</v>
      </c>
      <c r="G663" s="143">
        <v>0.3</v>
      </c>
      <c r="H663" s="137"/>
      <c r="I663" s="8">
        <v>0.3</v>
      </c>
      <c r="J663" s="137"/>
      <c r="K663" s="137"/>
      <c r="L663" s="137"/>
      <c r="M663" s="137"/>
      <c r="N663" s="137"/>
      <c r="O663" s="137"/>
      <c r="P663" s="100">
        <v>0.3</v>
      </c>
      <c r="Q663" s="101"/>
      <c r="R663" s="101"/>
      <c r="S663" s="101"/>
      <c r="T663" s="101"/>
      <c r="U663" s="101"/>
    </row>
    <row r="664" spans="1:21" s="15" customFormat="1" ht="18" hidden="1" customHeight="1" x14ac:dyDescent="0.2">
      <c r="A664" s="124"/>
      <c r="B664" s="125"/>
      <c r="C664" s="105" t="s">
        <v>1856</v>
      </c>
      <c r="D664" s="106"/>
      <c r="E664" s="106"/>
      <c r="F664" s="18"/>
      <c r="G664" s="144">
        <f>G662+G663</f>
        <v>0.98</v>
      </c>
      <c r="H664" s="123"/>
      <c r="I664" s="13">
        <f>I662+I663</f>
        <v>0.98</v>
      </c>
      <c r="J664" s="144">
        <f>J662+J663</f>
        <v>0.48</v>
      </c>
      <c r="K664" s="123"/>
      <c r="L664" s="123"/>
      <c r="M664" s="123"/>
      <c r="N664" s="123"/>
      <c r="O664" s="123"/>
      <c r="P664" s="100">
        <f>P662+P663</f>
        <v>1.46</v>
      </c>
      <c r="Q664" s="101"/>
      <c r="R664" s="101"/>
      <c r="S664" s="101"/>
      <c r="T664" s="101"/>
      <c r="U664" s="101"/>
    </row>
    <row r="665" spans="1:21" s="1" customFormat="1" ht="17.25" hidden="1" customHeight="1" x14ac:dyDescent="0.25">
      <c r="A665" s="124" t="s">
        <v>55</v>
      </c>
      <c r="B665" s="125"/>
      <c r="C665" s="105" t="s">
        <v>1205</v>
      </c>
      <c r="D665" s="106"/>
      <c r="E665" s="106"/>
      <c r="F665" s="9"/>
      <c r="G665" s="137"/>
      <c r="H665" s="137"/>
      <c r="I665" s="10"/>
      <c r="J665" s="137"/>
      <c r="K665" s="137"/>
      <c r="L665" s="137"/>
      <c r="M665" s="137"/>
      <c r="N665" s="137"/>
      <c r="O665" s="137"/>
      <c r="P665" s="101"/>
      <c r="Q665" s="101"/>
      <c r="R665" s="101"/>
      <c r="S665" s="101"/>
      <c r="T665" s="101"/>
      <c r="U665" s="101"/>
    </row>
    <row r="666" spans="1:21" s="1" customFormat="1" ht="63.75" hidden="1" customHeight="1" x14ac:dyDescent="0.25">
      <c r="A666" s="134" t="s">
        <v>157</v>
      </c>
      <c r="B666" s="135"/>
      <c r="C666" s="103" t="s">
        <v>1206</v>
      </c>
      <c r="D666" s="104"/>
      <c r="E666" s="104"/>
      <c r="F666" s="11" t="s">
        <v>1817</v>
      </c>
      <c r="G666" s="143">
        <v>0.88</v>
      </c>
      <c r="H666" s="137"/>
      <c r="I666" s="8">
        <v>0.88</v>
      </c>
      <c r="J666" s="143">
        <v>0.48</v>
      </c>
      <c r="K666" s="137"/>
      <c r="L666" s="137"/>
      <c r="M666" s="137"/>
      <c r="N666" s="137"/>
      <c r="O666" s="137"/>
      <c r="P666" s="100">
        <v>1.36</v>
      </c>
      <c r="Q666" s="101"/>
      <c r="R666" s="101"/>
      <c r="S666" s="101"/>
      <c r="T666" s="101"/>
      <c r="U666" s="101"/>
    </row>
    <row r="667" spans="1:21" s="1" customFormat="1" ht="27" hidden="1" customHeight="1" x14ac:dyDescent="0.25">
      <c r="A667" s="134" t="s">
        <v>160</v>
      </c>
      <c r="B667" s="135"/>
      <c r="C667" s="103" t="s">
        <v>1203</v>
      </c>
      <c r="D667" s="104"/>
      <c r="E667" s="104"/>
      <c r="F667" s="11" t="s">
        <v>1835</v>
      </c>
      <c r="G667" s="143">
        <v>0.3</v>
      </c>
      <c r="H667" s="137"/>
      <c r="I667" s="8">
        <v>0.3</v>
      </c>
      <c r="J667" s="137"/>
      <c r="K667" s="137"/>
      <c r="L667" s="137"/>
      <c r="M667" s="137"/>
      <c r="N667" s="137"/>
      <c r="O667" s="137"/>
      <c r="P667" s="100">
        <v>0.3</v>
      </c>
      <c r="Q667" s="101"/>
      <c r="R667" s="101"/>
      <c r="S667" s="101"/>
      <c r="T667" s="101"/>
      <c r="U667" s="101"/>
    </row>
    <row r="668" spans="1:21" s="15" customFormat="1" ht="15.75" hidden="1" customHeight="1" x14ac:dyDescent="0.2">
      <c r="A668" s="124"/>
      <c r="B668" s="125"/>
      <c r="C668" s="105" t="s">
        <v>1856</v>
      </c>
      <c r="D668" s="106"/>
      <c r="E668" s="106"/>
      <c r="F668" s="18"/>
      <c r="G668" s="144">
        <f>G666+G667</f>
        <v>1.18</v>
      </c>
      <c r="H668" s="123"/>
      <c r="I668" s="13">
        <f>I666+I667</f>
        <v>1.18</v>
      </c>
      <c r="J668" s="144">
        <f>J666+J667</f>
        <v>0.48</v>
      </c>
      <c r="K668" s="123"/>
      <c r="L668" s="123"/>
      <c r="M668" s="123"/>
      <c r="N668" s="123"/>
      <c r="O668" s="123"/>
      <c r="P668" s="100">
        <f>P666+P667</f>
        <v>1.6600000000000001</v>
      </c>
      <c r="Q668" s="101"/>
      <c r="R668" s="101"/>
      <c r="S668" s="101"/>
      <c r="T668" s="101"/>
      <c r="U668" s="101"/>
    </row>
    <row r="669" spans="1:21" s="1" customFormat="1" ht="21" hidden="1" customHeight="1" x14ac:dyDescent="0.25">
      <c r="A669" s="124" t="s">
        <v>56</v>
      </c>
      <c r="B669" s="125"/>
      <c r="C669" s="105" t="s">
        <v>1207</v>
      </c>
      <c r="D669" s="106"/>
      <c r="E669" s="106"/>
      <c r="F669" s="9"/>
      <c r="G669" s="137"/>
      <c r="H669" s="137"/>
      <c r="I669" s="10"/>
      <c r="J669" s="137"/>
      <c r="K669" s="137"/>
      <c r="L669" s="137"/>
      <c r="M669" s="137"/>
      <c r="N669" s="137"/>
      <c r="O669" s="137"/>
      <c r="P669" s="101"/>
      <c r="Q669" s="101"/>
      <c r="R669" s="101"/>
      <c r="S669" s="101"/>
      <c r="T669" s="101"/>
      <c r="U669" s="101"/>
    </row>
    <row r="670" spans="1:21" s="1" customFormat="1" ht="24" hidden="1" customHeight="1" x14ac:dyDescent="0.25">
      <c r="A670" s="134" t="s">
        <v>178</v>
      </c>
      <c r="B670" s="135"/>
      <c r="C670" s="103" t="s">
        <v>1207</v>
      </c>
      <c r="D670" s="104"/>
      <c r="E670" s="104"/>
      <c r="F670" s="11" t="s">
        <v>1817</v>
      </c>
      <c r="G670" s="143">
        <v>1.02</v>
      </c>
      <c r="H670" s="137"/>
      <c r="I670" s="8">
        <v>1.02</v>
      </c>
      <c r="J670" s="143">
        <v>0.48</v>
      </c>
      <c r="K670" s="137"/>
      <c r="L670" s="137"/>
      <c r="M670" s="137"/>
      <c r="N670" s="137"/>
      <c r="O670" s="137"/>
      <c r="P670" s="100">
        <v>1.5</v>
      </c>
      <c r="Q670" s="101"/>
      <c r="R670" s="101"/>
      <c r="S670" s="101"/>
      <c r="T670" s="101"/>
      <c r="U670" s="101"/>
    </row>
    <row r="671" spans="1:21" s="1" customFormat="1" ht="27.75" hidden="1" customHeight="1" x14ac:dyDescent="0.25">
      <c r="A671" s="134" t="s">
        <v>438</v>
      </c>
      <c r="B671" s="135"/>
      <c r="C671" s="103" t="s">
        <v>1203</v>
      </c>
      <c r="D671" s="104"/>
      <c r="E671" s="104"/>
      <c r="F671" s="11" t="s">
        <v>1835</v>
      </c>
      <c r="G671" s="143">
        <v>0.3</v>
      </c>
      <c r="H671" s="137"/>
      <c r="I671" s="8">
        <v>0.3</v>
      </c>
      <c r="J671" s="137"/>
      <c r="K671" s="137"/>
      <c r="L671" s="137"/>
      <c r="M671" s="137"/>
      <c r="N671" s="137"/>
      <c r="O671" s="137"/>
      <c r="P671" s="100">
        <v>0.3</v>
      </c>
      <c r="Q671" s="101"/>
      <c r="R671" s="101"/>
      <c r="S671" s="101"/>
      <c r="T671" s="101"/>
      <c r="U671" s="101"/>
    </row>
    <row r="672" spans="1:21" s="15" customFormat="1" ht="18.75" hidden="1" customHeight="1" x14ac:dyDescent="0.2">
      <c r="A672" s="124"/>
      <c r="B672" s="125"/>
      <c r="C672" s="105" t="s">
        <v>1856</v>
      </c>
      <c r="D672" s="106"/>
      <c r="E672" s="106"/>
      <c r="F672" s="18"/>
      <c r="G672" s="144">
        <f>G670+G671</f>
        <v>1.32</v>
      </c>
      <c r="H672" s="123"/>
      <c r="I672" s="13">
        <f>I670+I671</f>
        <v>1.32</v>
      </c>
      <c r="J672" s="144">
        <f>J670+J671</f>
        <v>0.48</v>
      </c>
      <c r="K672" s="123"/>
      <c r="L672" s="123"/>
      <c r="M672" s="123"/>
      <c r="N672" s="123"/>
      <c r="O672" s="123"/>
      <c r="P672" s="100">
        <f>P670+P671</f>
        <v>1.8</v>
      </c>
      <c r="Q672" s="101"/>
      <c r="R672" s="101"/>
      <c r="S672" s="101"/>
      <c r="T672" s="101"/>
      <c r="U672" s="101"/>
    </row>
    <row r="673" spans="1:21" s="1" customFormat="1" ht="28.5" hidden="1" customHeight="1" x14ac:dyDescent="0.25">
      <c r="A673" s="124" t="s">
        <v>57</v>
      </c>
      <c r="B673" s="125"/>
      <c r="C673" s="105" t="s">
        <v>1208</v>
      </c>
      <c r="D673" s="106"/>
      <c r="E673" s="106"/>
      <c r="F673" s="9"/>
      <c r="G673" s="137"/>
      <c r="H673" s="137"/>
      <c r="I673" s="10"/>
      <c r="J673" s="137"/>
      <c r="K673" s="137"/>
      <c r="L673" s="137"/>
      <c r="M673" s="137"/>
      <c r="N673" s="137"/>
      <c r="O673" s="137"/>
      <c r="P673" s="101"/>
      <c r="Q673" s="101"/>
      <c r="R673" s="101"/>
      <c r="S673" s="101"/>
      <c r="T673" s="101"/>
      <c r="U673" s="101"/>
    </row>
    <row r="674" spans="1:21" s="1" customFormat="1" ht="27.75" hidden="1" customHeight="1" x14ac:dyDescent="0.25">
      <c r="A674" s="134" t="s">
        <v>181</v>
      </c>
      <c r="B674" s="135"/>
      <c r="C674" s="103" t="s">
        <v>1208</v>
      </c>
      <c r="D674" s="104"/>
      <c r="E674" s="104"/>
      <c r="F674" s="11" t="s">
        <v>1817</v>
      </c>
      <c r="G674" s="143">
        <v>1.36</v>
      </c>
      <c r="H674" s="137"/>
      <c r="I674" s="8">
        <v>1.36</v>
      </c>
      <c r="J674" s="143">
        <v>0.48</v>
      </c>
      <c r="K674" s="137"/>
      <c r="L674" s="137"/>
      <c r="M674" s="137"/>
      <c r="N674" s="137"/>
      <c r="O674" s="137"/>
      <c r="P674" s="100">
        <v>1.84</v>
      </c>
      <c r="Q674" s="101"/>
      <c r="R674" s="101"/>
      <c r="S674" s="101"/>
      <c r="T674" s="101"/>
      <c r="U674" s="101"/>
    </row>
    <row r="675" spans="1:21" s="1" customFormat="1" ht="27" hidden="1" customHeight="1" x14ac:dyDescent="0.25">
      <c r="A675" s="134" t="s">
        <v>439</v>
      </c>
      <c r="B675" s="135"/>
      <c r="C675" s="103" t="s">
        <v>1203</v>
      </c>
      <c r="D675" s="104"/>
      <c r="E675" s="104"/>
      <c r="F675" s="11" t="s">
        <v>1835</v>
      </c>
      <c r="G675" s="143">
        <v>0.3</v>
      </c>
      <c r="H675" s="137"/>
      <c r="I675" s="8">
        <v>0.3</v>
      </c>
      <c r="J675" s="137"/>
      <c r="K675" s="137"/>
      <c r="L675" s="137"/>
      <c r="M675" s="137"/>
      <c r="N675" s="137"/>
      <c r="O675" s="137"/>
      <c r="P675" s="100">
        <v>0.3</v>
      </c>
      <c r="Q675" s="101"/>
      <c r="R675" s="101"/>
      <c r="S675" s="101"/>
      <c r="T675" s="101"/>
      <c r="U675" s="101"/>
    </row>
    <row r="676" spans="1:21" s="15" customFormat="1" ht="21" hidden="1" customHeight="1" x14ac:dyDescent="0.2">
      <c r="A676" s="124"/>
      <c r="B676" s="125"/>
      <c r="C676" s="105" t="s">
        <v>1856</v>
      </c>
      <c r="D676" s="106"/>
      <c r="E676" s="106"/>
      <c r="F676" s="18"/>
      <c r="G676" s="144">
        <f>G674+G675</f>
        <v>1.6600000000000001</v>
      </c>
      <c r="H676" s="123"/>
      <c r="I676" s="13">
        <f>I674+I675</f>
        <v>1.6600000000000001</v>
      </c>
      <c r="J676" s="144">
        <f>J674+J675</f>
        <v>0.48</v>
      </c>
      <c r="K676" s="123"/>
      <c r="L676" s="123"/>
      <c r="M676" s="123"/>
      <c r="N676" s="123"/>
      <c r="O676" s="123"/>
      <c r="P676" s="100">
        <f>P674+P675</f>
        <v>2.14</v>
      </c>
      <c r="Q676" s="101"/>
      <c r="R676" s="101"/>
      <c r="S676" s="101"/>
      <c r="T676" s="101"/>
      <c r="U676" s="101"/>
    </row>
    <row r="677" spans="1:21" s="1" customFormat="1" ht="17.25" hidden="1" customHeight="1" x14ac:dyDescent="0.25">
      <c r="A677" s="124" t="s">
        <v>58</v>
      </c>
      <c r="B677" s="125"/>
      <c r="C677" s="105" t="s">
        <v>1209</v>
      </c>
      <c r="D677" s="106"/>
      <c r="E677" s="106"/>
      <c r="F677" s="9"/>
      <c r="G677" s="137"/>
      <c r="H677" s="137"/>
      <c r="I677" s="10"/>
      <c r="J677" s="137"/>
      <c r="K677" s="137"/>
      <c r="L677" s="137"/>
      <c r="M677" s="137"/>
      <c r="N677" s="137"/>
      <c r="O677" s="137"/>
      <c r="P677" s="101"/>
      <c r="Q677" s="101"/>
      <c r="R677" s="101"/>
      <c r="S677" s="101"/>
      <c r="T677" s="101"/>
      <c r="U677" s="101"/>
    </row>
    <row r="678" spans="1:21" s="1" customFormat="1" ht="51" hidden="1" customHeight="1" x14ac:dyDescent="0.25">
      <c r="A678" s="134" t="s">
        <v>122</v>
      </c>
      <c r="B678" s="135"/>
      <c r="C678" s="103" t="s">
        <v>1210</v>
      </c>
      <c r="D678" s="104"/>
      <c r="E678" s="104"/>
      <c r="F678" s="11" t="s">
        <v>1817</v>
      </c>
      <c r="G678" s="143">
        <v>0.68</v>
      </c>
      <c r="H678" s="137"/>
      <c r="I678" s="8">
        <v>0.68</v>
      </c>
      <c r="J678" s="143">
        <v>0.48</v>
      </c>
      <c r="K678" s="137"/>
      <c r="L678" s="137"/>
      <c r="M678" s="137"/>
      <c r="N678" s="137"/>
      <c r="O678" s="137"/>
      <c r="P678" s="100">
        <v>1.1599999999999999</v>
      </c>
      <c r="Q678" s="101"/>
      <c r="R678" s="101"/>
      <c r="S678" s="101"/>
      <c r="T678" s="101"/>
      <c r="U678" s="101"/>
    </row>
    <row r="679" spans="1:21" s="1" customFormat="1" ht="26.25" hidden="1" customHeight="1" x14ac:dyDescent="0.25">
      <c r="A679" s="134" t="s">
        <v>123</v>
      </c>
      <c r="B679" s="135"/>
      <c r="C679" s="103" t="s">
        <v>1203</v>
      </c>
      <c r="D679" s="104"/>
      <c r="E679" s="104"/>
      <c r="F679" s="11" t="s">
        <v>1835</v>
      </c>
      <c r="G679" s="143">
        <v>0.3</v>
      </c>
      <c r="H679" s="137"/>
      <c r="I679" s="8">
        <v>0.3</v>
      </c>
      <c r="J679" s="137"/>
      <c r="K679" s="137"/>
      <c r="L679" s="137"/>
      <c r="M679" s="137"/>
      <c r="N679" s="137"/>
      <c r="O679" s="137"/>
      <c r="P679" s="100">
        <v>0.3</v>
      </c>
      <c r="Q679" s="101"/>
      <c r="R679" s="101"/>
      <c r="S679" s="101"/>
      <c r="T679" s="101"/>
      <c r="U679" s="101"/>
    </row>
    <row r="680" spans="1:21" s="15" customFormat="1" ht="21" hidden="1" customHeight="1" x14ac:dyDescent="0.2">
      <c r="A680" s="124"/>
      <c r="B680" s="125"/>
      <c r="C680" s="105" t="s">
        <v>1856</v>
      </c>
      <c r="D680" s="106"/>
      <c r="E680" s="106"/>
      <c r="F680" s="18"/>
      <c r="G680" s="144">
        <f>SUM(G678+G679)</f>
        <v>0.98</v>
      </c>
      <c r="H680" s="123"/>
      <c r="I680" s="13">
        <f>I678+I679</f>
        <v>0.98</v>
      </c>
      <c r="J680" s="144">
        <f>J678+J679</f>
        <v>0.48</v>
      </c>
      <c r="K680" s="123"/>
      <c r="L680" s="123"/>
      <c r="M680" s="123"/>
      <c r="N680" s="123"/>
      <c r="O680" s="123"/>
      <c r="P680" s="100">
        <f>P678+P679</f>
        <v>1.46</v>
      </c>
      <c r="Q680" s="101"/>
      <c r="R680" s="101"/>
      <c r="S680" s="101"/>
      <c r="T680" s="101"/>
      <c r="U680" s="101"/>
    </row>
    <row r="681" spans="1:21" s="1" customFormat="1" ht="18" hidden="1" customHeight="1" x14ac:dyDescent="0.25">
      <c r="A681" s="124" t="s">
        <v>59</v>
      </c>
      <c r="B681" s="125"/>
      <c r="C681" s="105" t="s">
        <v>1211</v>
      </c>
      <c r="D681" s="106"/>
      <c r="E681" s="106"/>
      <c r="F681" s="9"/>
      <c r="G681" s="137"/>
      <c r="H681" s="137"/>
      <c r="I681" s="10"/>
      <c r="J681" s="137"/>
      <c r="K681" s="137"/>
      <c r="L681" s="137"/>
      <c r="M681" s="137"/>
      <c r="N681" s="137"/>
      <c r="O681" s="137"/>
      <c r="P681" s="101"/>
      <c r="Q681" s="101"/>
      <c r="R681" s="101"/>
      <c r="S681" s="101"/>
      <c r="T681" s="101"/>
      <c r="U681" s="101"/>
    </row>
    <row r="682" spans="1:21" s="1" customFormat="1" ht="51" hidden="1" customHeight="1" x14ac:dyDescent="0.25">
      <c r="A682" s="134" t="s">
        <v>127</v>
      </c>
      <c r="B682" s="135"/>
      <c r="C682" s="103" t="s">
        <v>1212</v>
      </c>
      <c r="D682" s="104"/>
      <c r="E682" s="104"/>
      <c r="F682" s="11" t="s">
        <v>1817</v>
      </c>
      <c r="G682" s="143">
        <v>0.68</v>
      </c>
      <c r="H682" s="137"/>
      <c r="I682" s="8">
        <v>0.68</v>
      </c>
      <c r="J682" s="143">
        <v>0.48</v>
      </c>
      <c r="K682" s="137"/>
      <c r="L682" s="137"/>
      <c r="M682" s="137"/>
      <c r="N682" s="137"/>
      <c r="O682" s="137"/>
      <c r="P682" s="100">
        <v>1.1599999999999999</v>
      </c>
      <c r="Q682" s="101"/>
      <c r="R682" s="101"/>
      <c r="S682" s="101"/>
      <c r="T682" s="101"/>
      <c r="U682" s="101"/>
    </row>
    <row r="683" spans="1:21" s="1" customFormat="1" ht="27.75" hidden="1" customHeight="1" x14ac:dyDescent="0.25">
      <c r="A683" s="134" t="s">
        <v>128</v>
      </c>
      <c r="B683" s="135"/>
      <c r="C683" s="103" t="s">
        <v>1203</v>
      </c>
      <c r="D683" s="104"/>
      <c r="E683" s="104"/>
      <c r="F683" s="11" t="s">
        <v>1835</v>
      </c>
      <c r="G683" s="143">
        <v>0.3</v>
      </c>
      <c r="H683" s="137"/>
      <c r="I683" s="8">
        <v>0.3</v>
      </c>
      <c r="J683" s="137"/>
      <c r="K683" s="137"/>
      <c r="L683" s="137"/>
      <c r="M683" s="137"/>
      <c r="N683" s="137"/>
      <c r="O683" s="137"/>
      <c r="P683" s="100">
        <v>0.3</v>
      </c>
      <c r="Q683" s="101"/>
      <c r="R683" s="101"/>
      <c r="S683" s="101"/>
      <c r="T683" s="101"/>
      <c r="U683" s="101"/>
    </row>
    <row r="684" spans="1:21" s="15" customFormat="1" ht="21" hidden="1" customHeight="1" x14ac:dyDescent="0.2">
      <c r="A684" s="124"/>
      <c r="B684" s="125"/>
      <c r="C684" s="105" t="s">
        <v>1856</v>
      </c>
      <c r="D684" s="106"/>
      <c r="E684" s="106"/>
      <c r="F684" s="18"/>
      <c r="G684" s="144">
        <f>G682+G683</f>
        <v>0.98</v>
      </c>
      <c r="H684" s="123"/>
      <c r="I684" s="13">
        <f>I682+I683</f>
        <v>0.98</v>
      </c>
      <c r="J684" s="144">
        <f>J682+J683</f>
        <v>0.48</v>
      </c>
      <c r="K684" s="123"/>
      <c r="L684" s="123"/>
      <c r="M684" s="123"/>
      <c r="N684" s="123"/>
      <c r="O684" s="123"/>
      <c r="P684" s="100">
        <f>P682+P683</f>
        <v>1.46</v>
      </c>
      <c r="Q684" s="101"/>
      <c r="R684" s="101"/>
      <c r="S684" s="101"/>
      <c r="T684" s="101"/>
      <c r="U684" s="101"/>
    </row>
    <row r="685" spans="1:21" s="1" customFormat="1" ht="16.5" hidden="1" customHeight="1" x14ac:dyDescent="0.25">
      <c r="A685" s="124" t="s">
        <v>60</v>
      </c>
      <c r="B685" s="125"/>
      <c r="C685" s="105" t="s">
        <v>1213</v>
      </c>
      <c r="D685" s="106"/>
      <c r="E685" s="106"/>
      <c r="F685" s="9"/>
      <c r="G685" s="137"/>
      <c r="H685" s="137"/>
      <c r="I685" s="10"/>
      <c r="J685" s="137"/>
      <c r="K685" s="137"/>
      <c r="L685" s="137"/>
      <c r="M685" s="137"/>
      <c r="N685" s="137"/>
      <c r="O685" s="137"/>
      <c r="P685" s="101"/>
      <c r="Q685" s="101"/>
      <c r="R685" s="101"/>
      <c r="S685" s="101"/>
      <c r="T685" s="101"/>
      <c r="U685" s="101"/>
    </row>
    <row r="686" spans="1:21" s="1" customFormat="1" ht="51" hidden="1" customHeight="1" x14ac:dyDescent="0.25">
      <c r="A686" s="134" t="s">
        <v>440</v>
      </c>
      <c r="B686" s="135"/>
      <c r="C686" s="103" t="s">
        <v>1214</v>
      </c>
      <c r="D686" s="104"/>
      <c r="E686" s="104"/>
      <c r="F686" s="11" t="s">
        <v>1817</v>
      </c>
      <c r="G686" s="143">
        <v>0.68</v>
      </c>
      <c r="H686" s="137"/>
      <c r="I686" s="8">
        <v>0.68</v>
      </c>
      <c r="J686" s="143">
        <v>0.48</v>
      </c>
      <c r="K686" s="137"/>
      <c r="L686" s="137"/>
      <c r="M686" s="137"/>
      <c r="N686" s="137"/>
      <c r="O686" s="137"/>
      <c r="P686" s="100">
        <v>1.1599999999999999</v>
      </c>
      <c r="Q686" s="101"/>
      <c r="R686" s="101"/>
      <c r="S686" s="101"/>
      <c r="T686" s="101"/>
      <c r="U686" s="101"/>
    </row>
    <row r="687" spans="1:21" s="1" customFormat="1" ht="28.5" hidden="1" customHeight="1" x14ac:dyDescent="0.25">
      <c r="A687" s="134" t="s">
        <v>441</v>
      </c>
      <c r="B687" s="135"/>
      <c r="C687" s="103" t="s">
        <v>1203</v>
      </c>
      <c r="D687" s="104"/>
      <c r="E687" s="104"/>
      <c r="F687" s="11" t="s">
        <v>1835</v>
      </c>
      <c r="G687" s="143">
        <v>0.3</v>
      </c>
      <c r="H687" s="137"/>
      <c r="I687" s="8">
        <v>0.3</v>
      </c>
      <c r="J687" s="137"/>
      <c r="K687" s="137"/>
      <c r="L687" s="137"/>
      <c r="M687" s="137"/>
      <c r="N687" s="137"/>
      <c r="O687" s="137"/>
      <c r="P687" s="100">
        <v>0.3</v>
      </c>
      <c r="Q687" s="101"/>
      <c r="R687" s="101"/>
      <c r="S687" s="101"/>
      <c r="T687" s="101"/>
      <c r="U687" s="101"/>
    </row>
    <row r="688" spans="1:21" s="15" customFormat="1" ht="18" hidden="1" customHeight="1" x14ac:dyDescent="0.2">
      <c r="A688" s="124"/>
      <c r="B688" s="125"/>
      <c r="C688" s="105" t="s">
        <v>1856</v>
      </c>
      <c r="D688" s="106"/>
      <c r="E688" s="106"/>
      <c r="F688" s="18"/>
      <c r="G688" s="144">
        <f>G686+G687</f>
        <v>0.98</v>
      </c>
      <c r="H688" s="123"/>
      <c r="I688" s="13">
        <f>I686+I687</f>
        <v>0.98</v>
      </c>
      <c r="J688" s="144">
        <f>J686+J687</f>
        <v>0.48</v>
      </c>
      <c r="K688" s="123"/>
      <c r="L688" s="123"/>
      <c r="M688" s="123"/>
      <c r="N688" s="123"/>
      <c r="O688" s="123"/>
      <c r="P688" s="100">
        <f>P686+P687</f>
        <v>1.46</v>
      </c>
      <c r="Q688" s="101"/>
      <c r="R688" s="101"/>
      <c r="S688" s="101"/>
      <c r="T688" s="101"/>
      <c r="U688" s="101"/>
    </row>
    <row r="689" spans="1:21" s="1" customFormat="1" ht="16.5" hidden="1" customHeight="1" x14ac:dyDescent="0.25">
      <c r="A689" s="124" t="s">
        <v>442</v>
      </c>
      <c r="B689" s="125"/>
      <c r="C689" s="105" t="s">
        <v>1215</v>
      </c>
      <c r="D689" s="106"/>
      <c r="E689" s="106"/>
      <c r="F689" s="9"/>
      <c r="G689" s="137"/>
      <c r="H689" s="137"/>
      <c r="I689" s="10"/>
      <c r="J689" s="137"/>
      <c r="K689" s="137"/>
      <c r="L689" s="137"/>
      <c r="M689" s="137"/>
      <c r="N689" s="137"/>
      <c r="O689" s="137"/>
      <c r="P689" s="101"/>
      <c r="Q689" s="101"/>
      <c r="R689" s="101"/>
      <c r="S689" s="101"/>
      <c r="T689" s="101"/>
      <c r="U689" s="101"/>
    </row>
    <row r="690" spans="1:21" s="1" customFormat="1" ht="21" hidden="1" customHeight="1" x14ac:dyDescent="0.25">
      <c r="A690" s="134" t="s">
        <v>443</v>
      </c>
      <c r="B690" s="135"/>
      <c r="C690" s="103" t="s">
        <v>1215</v>
      </c>
      <c r="D690" s="104"/>
      <c r="E690" s="104"/>
      <c r="F690" s="11" t="s">
        <v>1817</v>
      </c>
      <c r="G690" s="143">
        <v>0.68</v>
      </c>
      <c r="H690" s="137"/>
      <c r="I690" s="8">
        <v>0.68</v>
      </c>
      <c r="J690" s="143">
        <v>0.48</v>
      </c>
      <c r="K690" s="137"/>
      <c r="L690" s="137"/>
      <c r="M690" s="137"/>
      <c r="N690" s="137"/>
      <c r="O690" s="137"/>
      <c r="P690" s="100">
        <v>1.1599999999999999</v>
      </c>
      <c r="Q690" s="101"/>
      <c r="R690" s="101"/>
      <c r="S690" s="101"/>
      <c r="T690" s="101"/>
      <c r="U690" s="101"/>
    </row>
    <row r="691" spans="1:21" s="1" customFormat="1" ht="27" hidden="1" customHeight="1" x14ac:dyDescent="0.25">
      <c r="A691" s="134" t="s">
        <v>444</v>
      </c>
      <c r="B691" s="135"/>
      <c r="C691" s="103" t="s">
        <v>1203</v>
      </c>
      <c r="D691" s="104"/>
      <c r="E691" s="104"/>
      <c r="F691" s="11" t="s">
        <v>1835</v>
      </c>
      <c r="G691" s="143">
        <v>0.3</v>
      </c>
      <c r="H691" s="137"/>
      <c r="I691" s="8">
        <v>0.3</v>
      </c>
      <c r="J691" s="137"/>
      <c r="K691" s="137"/>
      <c r="L691" s="137"/>
      <c r="M691" s="137"/>
      <c r="N691" s="137"/>
      <c r="O691" s="137"/>
      <c r="P691" s="100">
        <v>0.3</v>
      </c>
      <c r="Q691" s="101"/>
      <c r="R691" s="101"/>
      <c r="S691" s="101"/>
      <c r="T691" s="101"/>
      <c r="U691" s="101"/>
    </row>
    <row r="692" spans="1:21" s="15" customFormat="1" ht="21" hidden="1" customHeight="1" x14ac:dyDescent="0.2">
      <c r="A692" s="124"/>
      <c r="B692" s="125"/>
      <c r="C692" s="105" t="s">
        <v>1856</v>
      </c>
      <c r="D692" s="106"/>
      <c r="E692" s="106"/>
      <c r="F692" s="18"/>
      <c r="G692" s="144">
        <f>G690+G691</f>
        <v>0.98</v>
      </c>
      <c r="H692" s="123"/>
      <c r="I692" s="13">
        <f>I690+I691</f>
        <v>0.98</v>
      </c>
      <c r="J692" s="144">
        <f>J690+J691</f>
        <v>0.48</v>
      </c>
      <c r="K692" s="123"/>
      <c r="L692" s="123"/>
      <c r="M692" s="123"/>
      <c r="N692" s="123"/>
      <c r="O692" s="123"/>
      <c r="P692" s="100">
        <f>P690+P691</f>
        <v>1.46</v>
      </c>
      <c r="Q692" s="101"/>
      <c r="R692" s="101"/>
      <c r="S692" s="101"/>
      <c r="T692" s="101"/>
      <c r="U692" s="101"/>
    </row>
    <row r="693" spans="1:21" s="1" customFormat="1" ht="18.75" hidden="1" customHeight="1" x14ac:dyDescent="0.25">
      <c r="A693" s="124" t="s">
        <v>445</v>
      </c>
      <c r="B693" s="125"/>
      <c r="C693" s="105" t="s">
        <v>1216</v>
      </c>
      <c r="D693" s="106"/>
      <c r="E693" s="106"/>
      <c r="F693" s="9"/>
      <c r="G693" s="137"/>
      <c r="H693" s="137"/>
      <c r="I693" s="10"/>
      <c r="J693" s="137"/>
      <c r="K693" s="137"/>
      <c r="L693" s="137"/>
      <c r="M693" s="137"/>
      <c r="N693" s="137"/>
      <c r="O693" s="137"/>
      <c r="P693" s="101"/>
      <c r="Q693" s="101"/>
      <c r="R693" s="101"/>
      <c r="S693" s="101"/>
      <c r="T693" s="101"/>
      <c r="U693" s="101"/>
    </row>
    <row r="694" spans="1:21" s="1" customFormat="1" ht="63" hidden="1" customHeight="1" x14ac:dyDescent="0.25">
      <c r="A694" s="134" t="s">
        <v>446</v>
      </c>
      <c r="B694" s="135"/>
      <c r="C694" s="103" t="s">
        <v>1217</v>
      </c>
      <c r="D694" s="104"/>
      <c r="E694" s="104"/>
      <c r="F694" s="11" t="s">
        <v>1817</v>
      </c>
      <c r="G694" s="143">
        <v>1.7</v>
      </c>
      <c r="H694" s="137"/>
      <c r="I694" s="8">
        <v>1.7</v>
      </c>
      <c r="J694" s="143">
        <v>0.48</v>
      </c>
      <c r="K694" s="137"/>
      <c r="L694" s="137"/>
      <c r="M694" s="137"/>
      <c r="N694" s="137"/>
      <c r="O694" s="137"/>
      <c r="P694" s="100">
        <v>2.1800000000000002</v>
      </c>
      <c r="Q694" s="101"/>
      <c r="R694" s="101"/>
      <c r="S694" s="101"/>
      <c r="T694" s="101"/>
      <c r="U694" s="101"/>
    </row>
    <row r="695" spans="1:21" s="1" customFormat="1" ht="26.25" hidden="1" customHeight="1" x14ac:dyDescent="0.25">
      <c r="A695" s="134" t="s">
        <v>447</v>
      </c>
      <c r="B695" s="135"/>
      <c r="C695" s="103" t="s">
        <v>1203</v>
      </c>
      <c r="D695" s="104"/>
      <c r="E695" s="104"/>
      <c r="F695" s="11" t="s">
        <v>1835</v>
      </c>
      <c r="G695" s="143">
        <v>0.3</v>
      </c>
      <c r="H695" s="137"/>
      <c r="I695" s="8">
        <v>0.3</v>
      </c>
      <c r="J695" s="137"/>
      <c r="K695" s="137"/>
      <c r="L695" s="137"/>
      <c r="M695" s="137"/>
      <c r="N695" s="137"/>
      <c r="O695" s="137"/>
      <c r="P695" s="100">
        <v>0.3</v>
      </c>
      <c r="Q695" s="101"/>
      <c r="R695" s="101"/>
      <c r="S695" s="101"/>
      <c r="T695" s="101"/>
      <c r="U695" s="101"/>
    </row>
    <row r="696" spans="1:21" s="15" customFormat="1" ht="17.25" hidden="1" customHeight="1" x14ac:dyDescent="0.2">
      <c r="A696" s="124"/>
      <c r="B696" s="125"/>
      <c r="C696" s="105" t="s">
        <v>1856</v>
      </c>
      <c r="D696" s="106"/>
      <c r="E696" s="106"/>
      <c r="F696" s="18"/>
      <c r="G696" s="144">
        <f>G694+G695</f>
        <v>2</v>
      </c>
      <c r="H696" s="123"/>
      <c r="I696" s="13">
        <f>I694+I695</f>
        <v>2</v>
      </c>
      <c r="J696" s="144">
        <f>J694+J695</f>
        <v>0.48</v>
      </c>
      <c r="K696" s="123"/>
      <c r="L696" s="123"/>
      <c r="M696" s="123"/>
      <c r="N696" s="123"/>
      <c r="O696" s="123"/>
      <c r="P696" s="100">
        <f>P694+P695</f>
        <v>2.48</v>
      </c>
      <c r="Q696" s="101"/>
      <c r="R696" s="101"/>
      <c r="S696" s="101"/>
      <c r="T696" s="101"/>
      <c r="U696" s="101"/>
    </row>
    <row r="697" spans="1:21" s="1" customFormat="1" ht="16.5" hidden="1" customHeight="1" x14ac:dyDescent="0.25">
      <c r="A697" s="124" t="s">
        <v>448</v>
      </c>
      <c r="B697" s="125"/>
      <c r="C697" s="105" t="s">
        <v>1218</v>
      </c>
      <c r="D697" s="106"/>
      <c r="E697" s="106"/>
      <c r="F697" s="9"/>
      <c r="G697" s="137"/>
      <c r="H697" s="137"/>
      <c r="I697" s="10"/>
      <c r="J697" s="137"/>
      <c r="K697" s="137"/>
      <c r="L697" s="137"/>
      <c r="M697" s="137"/>
      <c r="N697" s="137"/>
      <c r="O697" s="137"/>
      <c r="P697" s="101"/>
      <c r="Q697" s="101"/>
      <c r="R697" s="101"/>
      <c r="S697" s="101"/>
      <c r="T697" s="101"/>
      <c r="U697" s="101"/>
    </row>
    <row r="698" spans="1:21" s="1" customFormat="1" ht="75.75" hidden="1" customHeight="1" x14ac:dyDescent="0.25">
      <c r="A698" s="134" t="s">
        <v>449</v>
      </c>
      <c r="B698" s="135"/>
      <c r="C698" s="103" t="s">
        <v>1219</v>
      </c>
      <c r="D698" s="104"/>
      <c r="E698" s="104"/>
      <c r="F698" s="11" t="s">
        <v>1817</v>
      </c>
      <c r="G698" s="143">
        <v>0.88</v>
      </c>
      <c r="H698" s="137"/>
      <c r="I698" s="8">
        <v>0.88</v>
      </c>
      <c r="J698" s="143">
        <v>0.48</v>
      </c>
      <c r="K698" s="137"/>
      <c r="L698" s="137"/>
      <c r="M698" s="137"/>
      <c r="N698" s="137"/>
      <c r="O698" s="137"/>
      <c r="P698" s="100">
        <v>1.36</v>
      </c>
      <c r="Q698" s="101"/>
      <c r="R698" s="101"/>
      <c r="S698" s="101"/>
      <c r="T698" s="101"/>
      <c r="U698" s="101"/>
    </row>
    <row r="699" spans="1:21" s="1" customFormat="1" ht="27" hidden="1" customHeight="1" x14ac:dyDescent="0.25">
      <c r="A699" s="134" t="s">
        <v>450</v>
      </c>
      <c r="B699" s="135"/>
      <c r="C699" s="103" t="s">
        <v>1203</v>
      </c>
      <c r="D699" s="104"/>
      <c r="E699" s="104"/>
      <c r="F699" s="11" t="s">
        <v>1835</v>
      </c>
      <c r="G699" s="143">
        <v>0.3</v>
      </c>
      <c r="H699" s="137"/>
      <c r="I699" s="8">
        <v>0.3</v>
      </c>
      <c r="J699" s="137"/>
      <c r="K699" s="137"/>
      <c r="L699" s="137"/>
      <c r="M699" s="137"/>
      <c r="N699" s="137"/>
      <c r="O699" s="137"/>
      <c r="P699" s="100">
        <v>0.3</v>
      </c>
      <c r="Q699" s="101"/>
      <c r="R699" s="101"/>
      <c r="S699" s="101"/>
      <c r="T699" s="101"/>
      <c r="U699" s="101"/>
    </row>
    <row r="700" spans="1:21" s="15" customFormat="1" ht="15.75" hidden="1" customHeight="1" x14ac:dyDescent="0.2">
      <c r="A700" s="124"/>
      <c r="B700" s="125"/>
      <c r="C700" s="105" t="s">
        <v>1856</v>
      </c>
      <c r="D700" s="106"/>
      <c r="E700" s="106"/>
      <c r="F700" s="18"/>
      <c r="G700" s="144">
        <f>G698+G699</f>
        <v>1.18</v>
      </c>
      <c r="H700" s="123"/>
      <c r="I700" s="13">
        <f>I698+I699</f>
        <v>1.18</v>
      </c>
      <c r="J700" s="144">
        <f>J698+J699</f>
        <v>0.48</v>
      </c>
      <c r="K700" s="123"/>
      <c r="L700" s="123"/>
      <c r="M700" s="123"/>
      <c r="N700" s="123"/>
      <c r="O700" s="123"/>
      <c r="P700" s="100">
        <f>P698+P699</f>
        <v>1.6600000000000001</v>
      </c>
      <c r="Q700" s="101"/>
      <c r="R700" s="101"/>
      <c r="S700" s="101"/>
      <c r="T700" s="101"/>
      <c r="U700" s="101"/>
    </row>
    <row r="701" spans="1:21" s="15" customFormat="1" ht="27" hidden="1" customHeight="1" x14ac:dyDescent="0.2">
      <c r="A701" s="124" t="s">
        <v>451</v>
      </c>
      <c r="B701" s="125"/>
      <c r="C701" s="105" t="s">
        <v>1220</v>
      </c>
      <c r="D701" s="106"/>
      <c r="E701" s="106"/>
      <c r="F701" s="18"/>
      <c r="G701" s="123"/>
      <c r="H701" s="123"/>
      <c r="I701" s="14"/>
      <c r="J701" s="123"/>
      <c r="K701" s="123"/>
      <c r="L701" s="123"/>
      <c r="M701" s="123"/>
      <c r="N701" s="123"/>
      <c r="O701" s="123"/>
      <c r="P701" s="101"/>
      <c r="Q701" s="101"/>
      <c r="R701" s="101"/>
      <c r="S701" s="101"/>
      <c r="T701" s="101"/>
      <c r="U701" s="101"/>
    </row>
    <row r="702" spans="1:21" s="1" customFormat="1" ht="24.75" hidden="1" customHeight="1" x14ac:dyDescent="0.25">
      <c r="A702" s="134" t="s">
        <v>452</v>
      </c>
      <c r="B702" s="135"/>
      <c r="C702" s="103" t="s">
        <v>1221</v>
      </c>
      <c r="D702" s="104"/>
      <c r="E702" s="104"/>
      <c r="F702" s="11" t="s">
        <v>1817</v>
      </c>
      <c r="G702" s="143">
        <v>0.68</v>
      </c>
      <c r="H702" s="137"/>
      <c r="I702" s="8">
        <v>0.68</v>
      </c>
      <c r="J702" s="143">
        <v>0.48</v>
      </c>
      <c r="K702" s="137"/>
      <c r="L702" s="137"/>
      <c r="M702" s="137"/>
      <c r="N702" s="137"/>
      <c r="O702" s="137"/>
      <c r="P702" s="100">
        <v>1.1599999999999999</v>
      </c>
      <c r="Q702" s="101"/>
      <c r="R702" s="101"/>
      <c r="S702" s="101"/>
      <c r="T702" s="101"/>
      <c r="U702" s="101"/>
    </row>
    <row r="703" spans="1:21" s="1" customFormat="1" ht="27" hidden="1" customHeight="1" x14ac:dyDescent="0.25">
      <c r="A703" s="134" t="s">
        <v>453</v>
      </c>
      <c r="B703" s="135"/>
      <c r="C703" s="103" t="s">
        <v>1203</v>
      </c>
      <c r="D703" s="104"/>
      <c r="E703" s="104"/>
      <c r="F703" s="11" t="s">
        <v>1835</v>
      </c>
      <c r="G703" s="143">
        <v>0.3</v>
      </c>
      <c r="H703" s="137"/>
      <c r="I703" s="8">
        <v>0.3</v>
      </c>
      <c r="J703" s="137"/>
      <c r="K703" s="137"/>
      <c r="L703" s="137"/>
      <c r="M703" s="137"/>
      <c r="N703" s="137"/>
      <c r="O703" s="137"/>
      <c r="P703" s="100">
        <v>0.3</v>
      </c>
      <c r="Q703" s="101"/>
      <c r="R703" s="101"/>
      <c r="S703" s="101"/>
      <c r="T703" s="101"/>
      <c r="U703" s="101"/>
    </row>
    <row r="704" spans="1:21" s="15" customFormat="1" ht="17.25" hidden="1" customHeight="1" x14ac:dyDescent="0.2">
      <c r="A704" s="124"/>
      <c r="B704" s="125"/>
      <c r="C704" s="105" t="s">
        <v>1856</v>
      </c>
      <c r="D704" s="106"/>
      <c r="E704" s="106"/>
      <c r="F704" s="18"/>
      <c r="G704" s="144">
        <f>G702+G703</f>
        <v>0.98</v>
      </c>
      <c r="H704" s="123"/>
      <c r="I704" s="13">
        <f>I702+I703</f>
        <v>0.98</v>
      </c>
      <c r="J704" s="144">
        <f>J702+J703</f>
        <v>0.48</v>
      </c>
      <c r="K704" s="123"/>
      <c r="L704" s="123"/>
      <c r="M704" s="123"/>
      <c r="N704" s="123"/>
      <c r="O704" s="123"/>
      <c r="P704" s="100">
        <f>P702+P703</f>
        <v>1.46</v>
      </c>
      <c r="Q704" s="101"/>
      <c r="R704" s="101"/>
      <c r="S704" s="101"/>
      <c r="T704" s="101"/>
      <c r="U704" s="101"/>
    </row>
    <row r="705" spans="1:21" s="1" customFormat="1" ht="26.25" hidden="1" customHeight="1" x14ac:dyDescent="0.25">
      <c r="A705" s="124" t="s">
        <v>454</v>
      </c>
      <c r="B705" s="125"/>
      <c r="C705" s="105" t="s">
        <v>1222</v>
      </c>
      <c r="D705" s="106"/>
      <c r="E705" s="106"/>
      <c r="F705" s="9"/>
      <c r="G705" s="137"/>
      <c r="H705" s="137"/>
      <c r="I705" s="10"/>
      <c r="J705" s="137"/>
      <c r="K705" s="137"/>
      <c r="L705" s="137"/>
      <c r="M705" s="137"/>
      <c r="N705" s="137"/>
      <c r="O705" s="137"/>
      <c r="P705" s="101"/>
      <c r="Q705" s="101"/>
      <c r="R705" s="101"/>
      <c r="S705" s="101"/>
      <c r="T705" s="101"/>
      <c r="U705" s="101"/>
    </row>
    <row r="706" spans="1:21" s="1" customFormat="1" ht="51.75" hidden="1" customHeight="1" x14ac:dyDescent="0.25">
      <c r="A706" s="134" t="s">
        <v>455</v>
      </c>
      <c r="B706" s="135"/>
      <c r="C706" s="103" t="s">
        <v>1223</v>
      </c>
      <c r="D706" s="104"/>
      <c r="E706" s="104"/>
      <c r="F706" s="11" t="s">
        <v>1817</v>
      </c>
      <c r="G706" s="143">
        <v>0.68</v>
      </c>
      <c r="H706" s="137"/>
      <c r="I706" s="8">
        <v>0.68</v>
      </c>
      <c r="J706" s="143">
        <v>0.48</v>
      </c>
      <c r="K706" s="137"/>
      <c r="L706" s="137"/>
      <c r="M706" s="137"/>
      <c r="N706" s="137"/>
      <c r="O706" s="137"/>
      <c r="P706" s="100">
        <v>1.1599999999999999</v>
      </c>
      <c r="Q706" s="101"/>
      <c r="R706" s="101"/>
      <c r="S706" s="101"/>
      <c r="T706" s="101"/>
      <c r="U706" s="101"/>
    </row>
    <row r="707" spans="1:21" s="1" customFormat="1" ht="27" hidden="1" customHeight="1" x14ac:dyDescent="0.25">
      <c r="A707" s="134" t="s">
        <v>456</v>
      </c>
      <c r="B707" s="135"/>
      <c r="C707" s="103" t="s">
        <v>1203</v>
      </c>
      <c r="D707" s="104"/>
      <c r="E707" s="104"/>
      <c r="F707" s="11" t="s">
        <v>1835</v>
      </c>
      <c r="G707" s="143">
        <v>0.3</v>
      </c>
      <c r="H707" s="137"/>
      <c r="I707" s="8">
        <v>0.3</v>
      </c>
      <c r="J707" s="137"/>
      <c r="K707" s="137"/>
      <c r="L707" s="137"/>
      <c r="M707" s="137"/>
      <c r="N707" s="137"/>
      <c r="O707" s="137"/>
      <c r="P707" s="100">
        <v>0.3</v>
      </c>
      <c r="Q707" s="101"/>
      <c r="R707" s="101"/>
      <c r="S707" s="101"/>
      <c r="T707" s="101"/>
      <c r="U707" s="101"/>
    </row>
    <row r="708" spans="1:21" s="15" customFormat="1" ht="17.25" hidden="1" customHeight="1" x14ac:dyDescent="0.2">
      <c r="A708" s="124"/>
      <c r="B708" s="125"/>
      <c r="C708" s="105" t="s">
        <v>1856</v>
      </c>
      <c r="D708" s="106"/>
      <c r="E708" s="106"/>
      <c r="F708" s="18"/>
      <c r="G708" s="144">
        <f>G706+G707</f>
        <v>0.98</v>
      </c>
      <c r="H708" s="123"/>
      <c r="I708" s="13">
        <f>I706+I707</f>
        <v>0.98</v>
      </c>
      <c r="J708" s="144">
        <f>J706+J707</f>
        <v>0.48</v>
      </c>
      <c r="K708" s="123"/>
      <c r="L708" s="123"/>
      <c r="M708" s="123"/>
      <c r="N708" s="123"/>
      <c r="O708" s="123"/>
      <c r="P708" s="100">
        <f>P706+P707</f>
        <v>1.46</v>
      </c>
      <c r="Q708" s="101"/>
      <c r="R708" s="101"/>
      <c r="S708" s="101"/>
      <c r="T708" s="101"/>
      <c r="U708" s="101"/>
    </row>
    <row r="709" spans="1:21" s="1" customFormat="1" ht="18" hidden="1" customHeight="1" x14ac:dyDescent="0.25">
      <c r="A709" s="124" t="s">
        <v>457</v>
      </c>
      <c r="B709" s="125"/>
      <c r="C709" s="105" t="s">
        <v>1224</v>
      </c>
      <c r="D709" s="106"/>
      <c r="E709" s="106"/>
      <c r="F709" s="9"/>
      <c r="G709" s="137"/>
      <c r="H709" s="137"/>
      <c r="I709" s="10"/>
      <c r="J709" s="137"/>
      <c r="K709" s="137"/>
      <c r="L709" s="137"/>
      <c r="M709" s="137"/>
      <c r="N709" s="137"/>
      <c r="O709" s="137"/>
      <c r="P709" s="101"/>
      <c r="Q709" s="101"/>
      <c r="R709" s="101"/>
      <c r="S709" s="101"/>
      <c r="T709" s="101"/>
      <c r="U709" s="101"/>
    </row>
    <row r="710" spans="1:21" s="1" customFormat="1" ht="49.5" hidden="1" customHeight="1" x14ac:dyDescent="0.25">
      <c r="A710" s="134" t="s">
        <v>458</v>
      </c>
      <c r="B710" s="135"/>
      <c r="C710" s="103" t="s">
        <v>1225</v>
      </c>
      <c r="D710" s="104"/>
      <c r="E710" s="104"/>
      <c r="F710" s="11" t="s">
        <v>1817</v>
      </c>
      <c r="G710" s="143">
        <v>1.36</v>
      </c>
      <c r="H710" s="137"/>
      <c r="I710" s="8">
        <v>1.36</v>
      </c>
      <c r="J710" s="143">
        <v>0.48</v>
      </c>
      <c r="K710" s="137"/>
      <c r="L710" s="137"/>
      <c r="M710" s="137"/>
      <c r="N710" s="137"/>
      <c r="O710" s="137"/>
      <c r="P710" s="100">
        <v>1.84</v>
      </c>
      <c r="Q710" s="101"/>
      <c r="R710" s="101"/>
      <c r="S710" s="101"/>
      <c r="T710" s="101"/>
      <c r="U710" s="101"/>
    </row>
    <row r="711" spans="1:21" s="1" customFormat="1" ht="27" hidden="1" customHeight="1" x14ac:dyDescent="0.25">
      <c r="A711" s="134" t="s">
        <v>459</v>
      </c>
      <c r="B711" s="135"/>
      <c r="C711" s="103" t="s">
        <v>1203</v>
      </c>
      <c r="D711" s="104"/>
      <c r="E711" s="104"/>
      <c r="F711" s="11" t="s">
        <v>1835</v>
      </c>
      <c r="G711" s="143">
        <v>0.3</v>
      </c>
      <c r="H711" s="137"/>
      <c r="I711" s="8">
        <v>0.3</v>
      </c>
      <c r="J711" s="137"/>
      <c r="K711" s="137"/>
      <c r="L711" s="137"/>
      <c r="M711" s="137"/>
      <c r="N711" s="137"/>
      <c r="O711" s="137"/>
      <c r="P711" s="100">
        <v>0.3</v>
      </c>
      <c r="Q711" s="101"/>
      <c r="R711" s="101"/>
      <c r="S711" s="101"/>
      <c r="T711" s="101"/>
      <c r="U711" s="101"/>
    </row>
    <row r="712" spans="1:21" s="15" customFormat="1" ht="18" hidden="1" customHeight="1" x14ac:dyDescent="0.2">
      <c r="A712" s="124"/>
      <c r="B712" s="125"/>
      <c r="C712" s="105" t="s">
        <v>1856</v>
      </c>
      <c r="D712" s="106"/>
      <c r="E712" s="106"/>
      <c r="F712" s="18"/>
      <c r="G712" s="144">
        <f>G710+G711</f>
        <v>1.6600000000000001</v>
      </c>
      <c r="H712" s="123"/>
      <c r="I712" s="13">
        <f>I710+I711</f>
        <v>1.6600000000000001</v>
      </c>
      <c r="J712" s="144">
        <f>J710+J711</f>
        <v>0.48</v>
      </c>
      <c r="K712" s="123"/>
      <c r="L712" s="123"/>
      <c r="M712" s="123"/>
      <c r="N712" s="123"/>
      <c r="O712" s="123"/>
      <c r="P712" s="100">
        <f>P710+P711</f>
        <v>2.14</v>
      </c>
      <c r="Q712" s="101"/>
      <c r="R712" s="101"/>
      <c r="S712" s="101"/>
      <c r="T712" s="101"/>
      <c r="U712" s="101"/>
    </row>
    <row r="713" spans="1:21" s="1" customFormat="1" ht="27" hidden="1" customHeight="1" x14ac:dyDescent="0.25">
      <c r="A713" s="124" t="s">
        <v>460</v>
      </c>
      <c r="B713" s="125"/>
      <c r="C713" s="105" t="s">
        <v>1226</v>
      </c>
      <c r="D713" s="106"/>
      <c r="E713" s="106"/>
      <c r="F713" s="9"/>
      <c r="G713" s="137"/>
      <c r="H713" s="137"/>
      <c r="I713" s="10"/>
      <c r="J713" s="137"/>
      <c r="K713" s="137"/>
      <c r="L713" s="137"/>
      <c r="M713" s="137"/>
      <c r="N713" s="137"/>
      <c r="O713" s="137"/>
      <c r="P713" s="101"/>
      <c r="Q713" s="101"/>
      <c r="R713" s="101"/>
      <c r="S713" s="101"/>
      <c r="T713" s="101"/>
      <c r="U713" s="101"/>
    </row>
    <row r="714" spans="1:21" s="1" customFormat="1" ht="78.75" hidden="1" customHeight="1" x14ac:dyDescent="0.25">
      <c r="A714" s="134" t="s">
        <v>461</v>
      </c>
      <c r="B714" s="135"/>
      <c r="C714" s="103" t="s">
        <v>1227</v>
      </c>
      <c r="D714" s="104"/>
      <c r="E714" s="104"/>
      <c r="F714" s="11" t="s">
        <v>1817</v>
      </c>
      <c r="G714" s="143">
        <v>1.36</v>
      </c>
      <c r="H714" s="137"/>
      <c r="I714" s="8">
        <v>1.36</v>
      </c>
      <c r="J714" s="143">
        <v>0.48</v>
      </c>
      <c r="K714" s="137"/>
      <c r="L714" s="137"/>
      <c r="M714" s="137"/>
      <c r="N714" s="137"/>
      <c r="O714" s="137"/>
      <c r="P714" s="100">
        <v>1.84</v>
      </c>
      <c r="Q714" s="101"/>
      <c r="R714" s="101"/>
      <c r="S714" s="101"/>
      <c r="T714" s="101"/>
      <c r="U714" s="101"/>
    </row>
    <row r="715" spans="1:21" s="1" customFormat="1" ht="27" hidden="1" customHeight="1" x14ac:dyDescent="0.25">
      <c r="A715" s="134" t="s">
        <v>462</v>
      </c>
      <c r="B715" s="135"/>
      <c r="C715" s="103" t="s">
        <v>1203</v>
      </c>
      <c r="D715" s="104"/>
      <c r="E715" s="104"/>
      <c r="F715" s="11" t="s">
        <v>1835</v>
      </c>
      <c r="G715" s="143">
        <v>0.3</v>
      </c>
      <c r="H715" s="137"/>
      <c r="I715" s="8">
        <v>0.3</v>
      </c>
      <c r="J715" s="137"/>
      <c r="K715" s="137"/>
      <c r="L715" s="137"/>
      <c r="M715" s="137"/>
      <c r="N715" s="137"/>
      <c r="O715" s="137"/>
      <c r="P715" s="100">
        <v>0.3</v>
      </c>
      <c r="Q715" s="101"/>
      <c r="R715" s="101"/>
      <c r="S715" s="101"/>
      <c r="T715" s="101"/>
      <c r="U715" s="101"/>
    </row>
    <row r="716" spans="1:21" s="15" customFormat="1" ht="18.75" hidden="1" customHeight="1" x14ac:dyDescent="0.2">
      <c r="A716" s="124"/>
      <c r="B716" s="125"/>
      <c r="C716" s="105" t="s">
        <v>1856</v>
      </c>
      <c r="D716" s="106"/>
      <c r="E716" s="106"/>
      <c r="F716" s="18"/>
      <c r="G716" s="144">
        <f>G714+G715</f>
        <v>1.6600000000000001</v>
      </c>
      <c r="H716" s="123"/>
      <c r="I716" s="13">
        <f>I714+I715</f>
        <v>1.6600000000000001</v>
      </c>
      <c r="J716" s="144">
        <f>J714+J715</f>
        <v>0.48</v>
      </c>
      <c r="K716" s="123"/>
      <c r="L716" s="123"/>
      <c r="M716" s="123"/>
      <c r="N716" s="123"/>
      <c r="O716" s="123"/>
      <c r="P716" s="100">
        <f>P714+P715</f>
        <v>2.14</v>
      </c>
      <c r="Q716" s="101"/>
      <c r="R716" s="101"/>
      <c r="S716" s="101"/>
      <c r="T716" s="101"/>
      <c r="U716" s="101"/>
    </row>
    <row r="717" spans="1:21" s="1" customFormat="1" ht="18.75" hidden="1" customHeight="1" x14ac:dyDescent="0.25">
      <c r="A717" s="124" t="s">
        <v>463</v>
      </c>
      <c r="B717" s="125"/>
      <c r="C717" s="105" t="s">
        <v>1228</v>
      </c>
      <c r="D717" s="106"/>
      <c r="E717" s="106"/>
      <c r="F717" s="9"/>
      <c r="G717" s="137"/>
      <c r="H717" s="137"/>
      <c r="I717" s="10"/>
      <c r="J717" s="137"/>
      <c r="K717" s="137"/>
      <c r="L717" s="137"/>
      <c r="M717" s="137"/>
      <c r="N717" s="137"/>
      <c r="O717" s="137"/>
      <c r="P717" s="101"/>
      <c r="Q717" s="101"/>
      <c r="R717" s="101"/>
      <c r="S717" s="101"/>
      <c r="T717" s="101"/>
      <c r="U717" s="101"/>
    </row>
    <row r="718" spans="1:21" s="1" customFormat="1" ht="65.25" hidden="1" customHeight="1" x14ac:dyDescent="0.25">
      <c r="A718" s="134" t="s">
        <v>464</v>
      </c>
      <c r="B718" s="135"/>
      <c r="C718" s="103" t="s">
        <v>1229</v>
      </c>
      <c r="D718" s="104"/>
      <c r="E718" s="104"/>
      <c r="F718" s="11" t="s">
        <v>1817</v>
      </c>
      <c r="G718" s="143">
        <v>1.7</v>
      </c>
      <c r="H718" s="137"/>
      <c r="I718" s="8">
        <v>1.7</v>
      </c>
      <c r="J718" s="143">
        <v>0.48</v>
      </c>
      <c r="K718" s="137"/>
      <c r="L718" s="137"/>
      <c r="M718" s="137"/>
      <c r="N718" s="137"/>
      <c r="O718" s="137"/>
      <c r="P718" s="100">
        <v>2.1800000000000002</v>
      </c>
      <c r="Q718" s="101"/>
      <c r="R718" s="101"/>
      <c r="S718" s="101"/>
      <c r="T718" s="101"/>
      <c r="U718" s="101"/>
    </row>
    <row r="719" spans="1:21" s="1" customFormat="1" ht="27.75" hidden="1" customHeight="1" x14ac:dyDescent="0.25">
      <c r="A719" s="134" t="s">
        <v>465</v>
      </c>
      <c r="B719" s="135"/>
      <c r="C719" s="103" t="s">
        <v>1203</v>
      </c>
      <c r="D719" s="104"/>
      <c r="E719" s="104"/>
      <c r="F719" s="11" t="s">
        <v>1835</v>
      </c>
      <c r="G719" s="143">
        <v>0.3</v>
      </c>
      <c r="H719" s="137"/>
      <c r="I719" s="8">
        <v>0.3</v>
      </c>
      <c r="J719" s="137"/>
      <c r="K719" s="137"/>
      <c r="L719" s="137"/>
      <c r="M719" s="137"/>
      <c r="N719" s="137"/>
      <c r="O719" s="137"/>
      <c r="P719" s="100">
        <v>0.3</v>
      </c>
      <c r="Q719" s="101"/>
      <c r="R719" s="101"/>
      <c r="S719" s="101"/>
      <c r="T719" s="101"/>
      <c r="U719" s="101"/>
    </row>
    <row r="720" spans="1:21" s="15" customFormat="1" ht="19.5" hidden="1" customHeight="1" x14ac:dyDescent="0.2">
      <c r="A720" s="124"/>
      <c r="B720" s="125"/>
      <c r="C720" s="105" t="s">
        <v>1856</v>
      </c>
      <c r="D720" s="106"/>
      <c r="E720" s="106"/>
      <c r="F720" s="18"/>
      <c r="G720" s="144">
        <f>G718+G719</f>
        <v>2</v>
      </c>
      <c r="H720" s="123"/>
      <c r="I720" s="13">
        <f>I718+I719</f>
        <v>2</v>
      </c>
      <c r="J720" s="144">
        <f>J718+J719</f>
        <v>0.48</v>
      </c>
      <c r="K720" s="123"/>
      <c r="L720" s="123"/>
      <c r="M720" s="123"/>
      <c r="N720" s="123"/>
      <c r="O720" s="123"/>
      <c r="P720" s="100">
        <f>P718+P719</f>
        <v>2.48</v>
      </c>
      <c r="Q720" s="101"/>
      <c r="R720" s="101"/>
      <c r="S720" s="101"/>
      <c r="T720" s="101"/>
      <c r="U720" s="101"/>
    </row>
    <row r="721" spans="1:21" s="1" customFormat="1" ht="18.75" hidden="1" customHeight="1" x14ac:dyDescent="0.25">
      <c r="A721" s="124" t="s">
        <v>466</v>
      </c>
      <c r="B721" s="125"/>
      <c r="C721" s="105" t="s">
        <v>1230</v>
      </c>
      <c r="D721" s="106"/>
      <c r="E721" s="106"/>
      <c r="F721" s="9"/>
      <c r="G721" s="137"/>
      <c r="H721" s="137"/>
      <c r="I721" s="10"/>
      <c r="J721" s="137"/>
      <c r="K721" s="137"/>
      <c r="L721" s="137"/>
      <c r="M721" s="137"/>
      <c r="N721" s="137"/>
      <c r="O721" s="137"/>
      <c r="P721" s="101"/>
      <c r="Q721" s="101"/>
      <c r="R721" s="101"/>
      <c r="S721" s="101"/>
      <c r="T721" s="101"/>
      <c r="U721" s="101"/>
    </row>
    <row r="722" spans="1:21" s="1" customFormat="1" ht="24" hidden="1" customHeight="1" x14ac:dyDescent="0.25">
      <c r="A722" s="134" t="s">
        <v>467</v>
      </c>
      <c r="B722" s="135"/>
      <c r="C722" s="103" t="s">
        <v>1230</v>
      </c>
      <c r="D722" s="104"/>
      <c r="E722" s="104"/>
      <c r="F722" s="11" t="s">
        <v>1817</v>
      </c>
      <c r="G722" s="143">
        <v>1.02</v>
      </c>
      <c r="H722" s="137"/>
      <c r="I722" s="8">
        <v>1.02</v>
      </c>
      <c r="J722" s="143">
        <v>0.48</v>
      </c>
      <c r="K722" s="137"/>
      <c r="L722" s="137"/>
      <c r="M722" s="137"/>
      <c r="N722" s="137"/>
      <c r="O722" s="137"/>
      <c r="P722" s="100">
        <v>1.5</v>
      </c>
      <c r="Q722" s="101"/>
      <c r="R722" s="101"/>
      <c r="S722" s="101"/>
      <c r="T722" s="101"/>
      <c r="U722" s="101"/>
    </row>
    <row r="723" spans="1:21" s="1" customFormat="1" ht="27.75" hidden="1" customHeight="1" x14ac:dyDescent="0.25">
      <c r="A723" s="134" t="s">
        <v>468</v>
      </c>
      <c r="B723" s="135"/>
      <c r="C723" s="103" t="s">
        <v>1203</v>
      </c>
      <c r="D723" s="104"/>
      <c r="E723" s="104"/>
      <c r="F723" s="11" t="s">
        <v>1835</v>
      </c>
      <c r="G723" s="143">
        <v>0.3</v>
      </c>
      <c r="H723" s="137"/>
      <c r="I723" s="8">
        <v>0.3</v>
      </c>
      <c r="J723" s="137"/>
      <c r="K723" s="137"/>
      <c r="L723" s="137"/>
      <c r="M723" s="137"/>
      <c r="N723" s="137"/>
      <c r="O723" s="137"/>
      <c r="P723" s="100">
        <v>0.3</v>
      </c>
      <c r="Q723" s="101"/>
      <c r="R723" s="101"/>
      <c r="S723" s="101"/>
      <c r="T723" s="101"/>
      <c r="U723" s="101"/>
    </row>
    <row r="724" spans="1:21" s="15" customFormat="1" ht="18" hidden="1" customHeight="1" x14ac:dyDescent="0.2">
      <c r="A724" s="124"/>
      <c r="B724" s="125"/>
      <c r="C724" s="105" t="s">
        <v>1856</v>
      </c>
      <c r="D724" s="106"/>
      <c r="E724" s="106"/>
      <c r="F724" s="18"/>
      <c r="G724" s="144">
        <f>G722+G723</f>
        <v>1.32</v>
      </c>
      <c r="H724" s="123"/>
      <c r="I724" s="13">
        <f>I722+I723</f>
        <v>1.32</v>
      </c>
      <c r="J724" s="144">
        <f>J722+J723</f>
        <v>0.48</v>
      </c>
      <c r="K724" s="123"/>
      <c r="L724" s="123"/>
      <c r="M724" s="123"/>
      <c r="N724" s="123"/>
      <c r="O724" s="123"/>
      <c r="P724" s="100">
        <f>P722+P723</f>
        <v>1.8</v>
      </c>
      <c r="Q724" s="101"/>
      <c r="R724" s="101"/>
      <c r="S724" s="101"/>
      <c r="T724" s="101"/>
      <c r="U724" s="101"/>
    </row>
    <row r="725" spans="1:21" s="1" customFormat="1" ht="28.5" hidden="1" customHeight="1" x14ac:dyDescent="0.25">
      <c r="A725" s="124" t="s">
        <v>469</v>
      </c>
      <c r="B725" s="125"/>
      <c r="C725" s="105" t="s">
        <v>1231</v>
      </c>
      <c r="D725" s="106"/>
      <c r="E725" s="106"/>
      <c r="F725" s="9"/>
      <c r="G725" s="137"/>
      <c r="H725" s="137"/>
      <c r="I725" s="10"/>
      <c r="J725" s="137"/>
      <c r="K725" s="137"/>
      <c r="L725" s="137"/>
      <c r="M725" s="137"/>
      <c r="N725" s="137"/>
      <c r="O725" s="137"/>
      <c r="P725" s="101"/>
      <c r="Q725" s="101"/>
      <c r="R725" s="101"/>
      <c r="S725" s="101"/>
      <c r="T725" s="101"/>
      <c r="U725" s="101"/>
    </row>
    <row r="726" spans="1:21" s="1" customFormat="1" ht="51.75" hidden="1" customHeight="1" x14ac:dyDescent="0.25">
      <c r="A726" s="134" t="s">
        <v>470</v>
      </c>
      <c r="B726" s="135"/>
      <c r="C726" s="103" t="s">
        <v>1232</v>
      </c>
      <c r="D726" s="104"/>
      <c r="E726" s="104"/>
      <c r="F726" s="11" t="s">
        <v>1817</v>
      </c>
      <c r="G726" s="143">
        <v>1.36</v>
      </c>
      <c r="H726" s="137"/>
      <c r="I726" s="8">
        <v>1.36</v>
      </c>
      <c r="J726" s="143">
        <v>0.48</v>
      </c>
      <c r="K726" s="137"/>
      <c r="L726" s="137"/>
      <c r="M726" s="137"/>
      <c r="N726" s="137"/>
      <c r="O726" s="137"/>
      <c r="P726" s="100">
        <v>1.84</v>
      </c>
      <c r="Q726" s="101"/>
      <c r="R726" s="101"/>
      <c r="S726" s="101"/>
      <c r="T726" s="101"/>
      <c r="U726" s="101"/>
    </row>
    <row r="727" spans="1:21" s="1" customFormat="1" ht="27.75" hidden="1" customHeight="1" x14ac:dyDescent="0.25">
      <c r="A727" s="134" t="s">
        <v>471</v>
      </c>
      <c r="B727" s="135"/>
      <c r="C727" s="103" t="s">
        <v>1203</v>
      </c>
      <c r="D727" s="104"/>
      <c r="E727" s="104"/>
      <c r="F727" s="11" t="s">
        <v>1835</v>
      </c>
      <c r="G727" s="143">
        <v>0.3</v>
      </c>
      <c r="H727" s="137"/>
      <c r="I727" s="8">
        <v>0.3</v>
      </c>
      <c r="J727" s="137"/>
      <c r="K727" s="137"/>
      <c r="L727" s="137"/>
      <c r="M727" s="137"/>
      <c r="N727" s="137"/>
      <c r="O727" s="137"/>
      <c r="P727" s="100">
        <v>0.3</v>
      </c>
      <c r="Q727" s="101"/>
      <c r="R727" s="101"/>
      <c r="S727" s="101"/>
      <c r="T727" s="101"/>
      <c r="U727" s="101"/>
    </row>
    <row r="728" spans="1:21" s="15" customFormat="1" ht="16.5" hidden="1" customHeight="1" x14ac:dyDescent="0.2">
      <c r="A728" s="124"/>
      <c r="B728" s="125"/>
      <c r="C728" s="105" t="s">
        <v>1856</v>
      </c>
      <c r="D728" s="106"/>
      <c r="E728" s="106"/>
      <c r="F728" s="18"/>
      <c r="G728" s="144">
        <f>G726+G727</f>
        <v>1.6600000000000001</v>
      </c>
      <c r="H728" s="123"/>
      <c r="I728" s="13">
        <f>I726+I727</f>
        <v>1.6600000000000001</v>
      </c>
      <c r="J728" s="144">
        <f>J726+J727</f>
        <v>0.48</v>
      </c>
      <c r="K728" s="123"/>
      <c r="L728" s="123"/>
      <c r="M728" s="123"/>
      <c r="N728" s="123"/>
      <c r="O728" s="123"/>
      <c r="P728" s="100">
        <f>P726+P727</f>
        <v>2.14</v>
      </c>
      <c r="Q728" s="101"/>
      <c r="R728" s="101"/>
      <c r="S728" s="101"/>
      <c r="T728" s="101"/>
      <c r="U728" s="101"/>
    </row>
    <row r="729" spans="1:21" s="1" customFormat="1" ht="16.5" hidden="1" customHeight="1" x14ac:dyDescent="0.25">
      <c r="A729" s="124" t="s">
        <v>472</v>
      </c>
      <c r="B729" s="125"/>
      <c r="C729" s="105" t="s">
        <v>1233</v>
      </c>
      <c r="D729" s="106"/>
      <c r="E729" s="106"/>
      <c r="F729" s="9"/>
      <c r="G729" s="137"/>
      <c r="H729" s="137"/>
      <c r="I729" s="10"/>
      <c r="J729" s="137"/>
      <c r="K729" s="137"/>
      <c r="L729" s="137"/>
      <c r="M729" s="137"/>
      <c r="N729" s="137"/>
      <c r="O729" s="137"/>
      <c r="P729" s="101"/>
      <c r="Q729" s="101"/>
      <c r="R729" s="101"/>
      <c r="S729" s="101"/>
      <c r="T729" s="101"/>
      <c r="U729" s="101"/>
    </row>
    <row r="730" spans="1:21" s="1" customFormat="1" ht="66" hidden="1" customHeight="1" x14ac:dyDescent="0.25">
      <c r="A730" s="134" t="s">
        <v>473</v>
      </c>
      <c r="B730" s="135"/>
      <c r="C730" s="103" t="s">
        <v>1234</v>
      </c>
      <c r="D730" s="104"/>
      <c r="E730" s="104"/>
      <c r="F730" s="11" t="s">
        <v>1817</v>
      </c>
      <c r="G730" s="143">
        <v>0.68</v>
      </c>
      <c r="H730" s="137"/>
      <c r="I730" s="8">
        <v>0.68</v>
      </c>
      <c r="J730" s="143">
        <v>0.48</v>
      </c>
      <c r="K730" s="137"/>
      <c r="L730" s="137"/>
      <c r="M730" s="137"/>
      <c r="N730" s="137"/>
      <c r="O730" s="137"/>
      <c r="P730" s="100">
        <v>1.1599999999999999</v>
      </c>
      <c r="Q730" s="101"/>
      <c r="R730" s="101"/>
      <c r="S730" s="101"/>
      <c r="T730" s="101"/>
      <c r="U730" s="101"/>
    </row>
    <row r="731" spans="1:21" s="1" customFormat="1" ht="28.5" hidden="1" customHeight="1" x14ac:dyDescent="0.25">
      <c r="A731" s="134" t="s">
        <v>474</v>
      </c>
      <c r="B731" s="135"/>
      <c r="C731" s="103" t="s">
        <v>1203</v>
      </c>
      <c r="D731" s="104"/>
      <c r="E731" s="104"/>
      <c r="F731" s="11" t="s">
        <v>1835</v>
      </c>
      <c r="G731" s="143">
        <v>0.3</v>
      </c>
      <c r="H731" s="137"/>
      <c r="I731" s="8">
        <v>0.3</v>
      </c>
      <c r="J731" s="137"/>
      <c r="K731" s="137"/>
      <c r="L731" s="137"/>
      <c r="M731" s="137"/>
      <c r="N731" s="137"/>
      <c r="O731" s="137"/>
      <c r="P731" s="100">
        <v>0.3</v>
      </c>
      <c r="Q731" s="101"/>
      <c r="R731" s="101"/>
      <c r="S731" s="101"/>
      <c r="T731" s="101"/>
      <c r="U731" s="101"/>
    </row>
    <row r="732" spans="1:21" s="15" customFormat="1" ht="15.75" hidden="1" customHeight="1" x14ac:dyDescent="0.2">
      <c r="A732" s="124"/>
      <c r="B732" s="125"/>
      <c r="C732" s="105" t="s">
        <v>1856</v>
      </c>
      <c r="D732" s="106"/>
      <c r="E732" s="106"/>
      <c r="F732" s="18"/>
      <c r="G732" s="144">
        <f>G730+G731</f>
        <v>0.98</v>
      </c>
      <c r="H732" s="123"/>
      <c r="I732" s="13">
        <f>I730+I731</f>
        <v>0.98</v>
      </c>
      <c r="J732" s="144">
        <f>J730+J731</f>
        <v>0.48</v>
      </c>
      <c r="K732" s="123"/>
      <c r="L732" s="123"/>
      <c r="M732" s="123"/>
      <c r="N732" s="123"/>
      <c r="O732" s="123"/>
      <c r="P732" s="100">
        <f>P730+P731</f>
        <v>1.46</v>
      </c>
      <c r="Q732" s="101"/>
      <c r="R732" s="101"/>
      <c r="S732" s="101"/>
      <c r="T732" s="101"/>
      <c r="U732" s="101"/>
    </row>
    <row r="733" spans="1:21" s="1" customFormat="1" ht="18.75" hidden="1" customHeight="1" x14ac:dyDescent="0.25">
      <c r="A733" s="124" t="s">
        <v>475</v>
      </c>
      <c r="B733" s="125"/>
      <c r="C733" s="105" t="s">
        <v>1235</v>
      </c>
      <c r="D733" s="106"/>
      <c r="E733" s="106"/>
      <c r="F733" s="9"/>
      <c r="G733" s="137"/>
      <c r="H733" s="137"/>
      <c r="I733" s="10"/>
      <c r="J733" s="137"/>
      <c r="K733" s="137"/>
      <c r="L733" s="137"/>
      <c r="M733" s="137"/>
      <c r="N733" s="137"/>
      <c r="O733" s="137"/>
      <c r="P733" s="101"/>
      <c r="Q733" s="101"/>
      <c r="R733" s="101"/>
      <c r="S733" s="101"/>
      <c r="T733" s="101"/>
      <c r="U733" s="101"/>
    </row>
    <row r="734" spans="1:21" s="1" customFormat="1" ht="51.75" hidden="1" customHeight="1" x14ac:dyDescent="0.25">
      <c r="A734" s="134" t="s">
        <v>476</v>
      </c>
      <c r="B734" s="135"/>
      <c r="C734" s="103" t="s">
        <v>1236</v>
      </c>
      <c r="D734" s="104"/>
      <c r="E734" s="104"/>
      <c r="F734" s="11" t="s">
        <v>1817</v>
      </c>
      <c r="G734" s="143">
        <v>0.68</v>
      </c>
      <c r="H734" s="137"/>
      <c r="I734" s="8">
        <v>0.68</v>
      </c>
      <c r="J734" s="143">
        <v>0.48</v>
      </c>
      <c r="K734" s="137"/>
      <c r="L734" s="137"/>
      <c r="M734" s="137"/>
      <c r="N734" s="137"/>
      <c r="O734" s="137"/>
      <c r="P734" s="100">
        <v>1.1599999999999999</v>
      </c>
      <c r="Q734" s="101"/>
      <c r="R734" s="101"/>
      <c r="S734" s="101"/>
      <c r="T734" s="101"/>
      <c r="U734" s="101"/>
    </row>
    <row r="735" spans="1:21" s="1" customFormat="1" ht="29.25" hidden="1" customHeight="1" x14ac:dyDescent="0.25">
      <c r="A735" s="134" t="s">
        <v>477</v>
      </c>
      <c r="B735" s="135"/>
      <c r="C735" s="103" t="s">
        <v>1203</v>
      </c>
      <c r="D735" s="104"/>
      <c r="E735" s="104"/>
      <c r="F735" s="11" t="s">
        <v>1835</v>
      </c>
      <c r="G735" s="143">
        <v>0.3</v>
      </c>
      <c r="H735" s="137"/>
      <c r="I735" s="8">
        <v>0.3</v>
      </c>
      <c r="J735" s="137"/>
      <c r="K735" s="137"/>
      <c r="L735" s="137"/>
      <c r="M735" s="137"/>
      <c r="N735" s="137"/>
      <c r="O735" s="137"/>
      <c r="P735" s="100">
        <v>0.3</v>
      </c>
      <c r="Q735" s="101"/>
      <c r="R735" s="101"/>
      <c r="S735" s="101"/>
      <c r="T735" s="101"/>
      <c r="U735" s="101"/>
    </row>
    <row r="736" spans="1:21" s="15" customFormat="1" ht="18.75" hidden="1" customHeight="1" x14ac:dyDescent="0.2">
      <c r="A736" s="124"/>
      <c r="B736" s="125"/>
      <c r="C736" s="105" t="s">
        <v>1856</v>
      </c>
      <c r="D736" s="106"/>
      <c r="E736" s="106"/>
      <c r="F736" s="18"/>
      <c r="G736" s="144">
        <f>G734+G735</f>
        <v>0.98</v>
      </c>
      <c r="H736" s="123"/>
      <c r="I736" s="13">
        <f>I734+I735</f>
        <v>0.98</v>
      </c>
      <c r="J736" s="144">
        <f>J734+J735</f>
        <v>0.48</v>
      </c>
      <c r="K736" s="123"/>
      <c r="L736" s="123"/>
      <c r="M736" s="123"/>
      <c r="N736" s="123"/>
      <c r="O736" s="123"/>
      <c r="P736" s="100">
        <f>P734+P735</f>
        <v>1.46</v>
      </c>
      <c r="Q736" s="101"/>
      <c r="R736" s="101"/>
      <c r="S736" s="101"/>
      <c r="T736" s="101"/>
      <c r="U736" s="101"/>
    </row>
    <row r="737" spans="1:21" s="1" customFormat="1" ht="18" hidden="1" customHeight="1" x14ac:dyDescent="0.25">
      <c r="A737" s="124" t="s">
        <v>478</v>
      </c>
      <c r="B737" s="125"/>
      <c r="C737" s="105" t="s">
        <v>1237</v>
      </c>
      <c r="D737" s="106"/>
      <c r="E737" s="106"/>
      <c r="F737" s="9"/>
      <c r="G737" s="137"/>
      <c r="H737" s="137"/>
      <c r="I737" s="10"/>
      <c r="J737" s="137"/>
      <c r="K737" s="137"/>
      <c r="L737" s="137"/>
      <c r="M737" s="137"/>
      <c r="N737" s="137"/>
      <c r="O737" s="137"/>
      <c r="P737" s="101"/>
      <c r="Q737" s="101"/>
      <c r="R737" s="101"/>
      <c r="S737" s="101"/>
      <c r="T737" s="101"/>
      <c r="U737" s="101"/>
    </row>
    <row r="738" spans="1:21" s="1" customFormat="1" ht="52.5" hidden="1" customHeight="1" x14ac:dyDescent="0.25">
      <c r="A738" s="134" t="s">
        <v>479</v>
      </c>
      <c r="B738" s="135"/>
      <c r="C738" s="103" t="s">
        <v>1238</v>
      </c>
      <c r="D738" s="104"/>
      <c r="E738" s="104"/>
      <c r="F738" s="11" t="s">
        <v>1817</v>
      </c>
      <c r="G738" s="143">
        <v>0.68</v>
      </c>
      <c r="H738" s="137"/>
      <c r="I738" s="8">
        <v>0.68</v>
      </c>
      <c r="J738" s="143">
        <v>0.48</v>
      </c>
      <c r="K738" s="137"/>
      <c r="L738" s="137"/>
      <c r="M738" s="137"/>
      <c r="N738" s="137"/>
      <c r="O738" s="137"/>
      <c r="P738" s="100">
        <v>1.1599999999999999</v>
      </c>
      <c r="Q738" s="101"/>
      <c r="R738" s="101"/>
      <c r="S738" s="101"/>
      <c r="T738" s="101"/>
      <c r="U738" s="101"/>
    </row>
    <row r="739" spans="1:21" s="1" customFormat="1" ht="28.5" hidden="1" customHeight="1" x14ac:dyDescent="0.25">
      <c r="A739" s="134" t="s">
        <v>480</v>
      </c>
      <c r="B739" s="135"/>
      <c r="C739" s="103" t="s">
        <v>1203</v>
      </c>
      <c r="D739" s="104"/>
      <c r="E739" s="104"/>
      <c r="F739" s="11" t="s">
        <v>1835</v>
      </c>
      <c r="G739" s="143">
        <v>0.3</v>
      </c>
      <c r="H739" s="137"/>
      <c r="I739" s="8">
        <v>0.3</v>
      </c>
      <c r="J739" s="137"/>
      <c r="K739" s="137"/>
      <c r="L739" s="137"/>
      <c r="M739" s="137"/>
      <c r="N739" s="137"/>
      <c r="O739" s="137"/>
      <c r="P739" s="100">
        <v>0.3</v>
      </c>
      <c r="Q739" s="101"/>
      <c r="R739" s="101"/>
      <c r="S739" s="101"/>
      <c r="T739" s="101"/>
      <c r="U739" s="101"/>
    </row>
    <row r="740" spans="1:21" s="15" customFormat="1" ht="15" hidden="1" customHeight="1" x14ac:dyDescent="0.2">
      <c r="A740" s="124"/>
      <c r="B740" s="125"/>
      <c r="C740" s="105" t="s">
        <v>1856</v>
      </c>
      <c r="D740" s="106"/>
      <c r="E740" s="106"/>
      <c r="F740" s="18"/>
      <c r="G740" s="144">
        <f>G738+G739</f>
        <v>0.98</v>
      </c>
      <c r="H740" s="123"/>
      <c r="I740" s="13">
        <f>I738+I739</f>
        <v>0.98</v>
      </c>
      <c r="J740" s="144">
        <f>J738+J739</f>
        <v>0.48</v>
      </c>
      <c r="K740" s="123"/>
      <c r="L740" s="123"/>
      <c r="M740" s="123"/>
      <c r="N740" s="123"/>
      <c r="O740" s="123"/>
      <c r="P740" s="100">
        <f>P738+P739</f>
        <v>1.46</v>
      </c>
      <c r="Q740" s="101"/>
      <c r="R740" s="101"/>
      <c r="S740" s="101"/>
      <c r="T740" s="101"/>
      <c r="U740" s="101"/>
    </row>
    <row r="741" spans="1:21" s="1" customFormat="1" ht="15" hidden="1" customHeight="1" x14ac:dyDescent="0.25">
      <c r="A741" s="124" t="s">
        <v>481</v>
      </c>
      <c r="B741" s="125"/>
      <c r="C741" s="105" t="s">
        <v>1239</v>
      </c>
      <c r="D741" s="106"/>
      <c r="E741" s="106"/>
      <c r="F741" s="9"/>
      <c r="G741" s="137"/>
      <c r="H741" s="137"/>
      <c r="I741" s="10"/>
      <c r="J741" s="137"/>
      <c r="K741" s="137"/>
      <c r="L741" s="137"/>
      <c r="M741" s="137"/>
      <c r="N741" s="137"/>
      <c r="O741" s="137"/>
      <c r="P741" s="101"/>
      <c r="Q741" s="101"/>
      <c r="R741" s="101"/>
      <c r="S741" s="101"/>
      <c r="T741" s="101"/>
      <c r="U741" s="101"/>
    </row>
    <row r="742" spans="1:21" s="1" customFormat="1" ht="21" hidden="1" customHeight="1" x14ac:dyDescent="0.25">
      <c r="A742" s="134" t="s">
        <v>482</v>
      </c>
      <c r="B742" s="135"/>
      <c r="C742" s="103" t="s">
        <v>1239</v>
      </c>
      <c r="D742" s="104"/>
      <c r="E742" s="104"/>
      <c r="F742" s="11" t="s">
        <v>1817</v>
      </c>
      <c r="G742" s="143">
        <v>0.68</v>
      </c>
      <c r="H742" s="137"/>
      <c r="I742" s="8">
        <v>0.68</v>
      </c>
      <c r="J742" s="143">
        <v>0.48</v>
      </c>
      <c r="K742" s="137"/>
      <c r="L742" s="137"/>
      <c r="M742" s="137"/>
      <c r="N742" s="137"/>
      <c r="O742" s="137"/>
      <c r="P742" s="100">
        <v>1.1599999999999999</v>
      </c>
      <c r="Q742" s="101"/>
      <c r="R742" s="101"/>
      <c r="S742" s="101"/>
      <c r="T742" s="101"/>
      <c r="U742" s="101"/>
    </row>
    <row r="743" spans="1:21" s="1" customFormat="1" ht="27.75" hidden="1" customHeight="1" x14ac:dyDescent="0.25">
      <c r="A743" s="134" t="s">
        <v>483</v>
      </c>
      <c r="B743" s="135"/>
      <c r="C743" s="103" t="s">
        <v>1203</v>
      </c>
      <c r="D743" s="104"/>
      <c r="E743" s="104"/>
      <c r="F743" s="11" t="s">
        <v>1835</v>
      </c>
      <c r="G743" s="143">
        <v>0.3</v>
      </c>
      <c r="H743" s="137"/>
      <c r="I743" s="8">
        <v>0.3</v>
      </c>
      <c r="J743" s="137"/>
      <c r="K743" s="137"/>
      <c r="L743" s="137"/>
      <c r="M743" s="137"/>
      <c r="N743" s="137"/>
      <c r="O743" s="137"/>
      <c r="P743" s="100">
        <v>0.3</v>
      </c>
      <c r="Q743" s="101"/>
      <c r="R743" s="101"/>
      <c r="S743" s="101"/>
      <c r="T743" s="101"/>
      <c r="U743" s="101"/>
    </row>
    <row r="744" spans="1:21" s="15" customFormat="1" ht="18" hidden="1" customHeight="1" x14ac:dyDescent="0.2">
      <c r="A744" s="124"/>
      <c r="B744" s="125"/>
      <c r="C744" s="105" t="s">
        <v>1856</v>
      </c>
      <c r="D744" s="106"/>
      <c r="E744" s="106"/>
      <c r="F744" s="18"/>
      <c r="G744" s="144">
        <f>G742+G743</f>
        <v>0.98</v>
      </c>
      <c r="H744" s="123"/>
      <c r="I744" s="13">
        <f>I742+I743</f>
        <v>0.98</v>
      </c>
      <c r="J744" s="144">
        <f>J742+J743</f>
        <v>0.48</v>
      </c>
      <c r="K744" s="123"/>
      <c r="L744" s="123"/>
      <c r="M744" s="123"/>
      <c r="N744" s="123"/>
      <c r="O744" s="123"/>
      <c r="P744" s="100">
        <f>P742+P743</f>
        <v>1.46</v>
      </c>
      <c r="Q744" s="101"/>
      <c r="R744" s="101"/>
      <c r="S744" s="101"/>
      <c r="T744" s="101"/>
      <c r="U744" s="101"/>
    </row>
    <row r="745" spans="1:21" s="1" customFormat="1" ht="27.75" hidden="1" customHeight="1" x14ac:dyDescent="0.25">
      <c r="A745" s="124" t="s">
        <v>484</v>
      </c>
      <c r="B745" s="125"/>
      <c r="C745" s="105" t="s">
        <v>1240</v>
      </c>
      <c r="D745" s="106"/>
      <c r="E745" s="106"/>
      <c r="F745" s="9"/>
      <c r="G745" s="137"/>
      <c r="H745" s="137"/>
      <c r="I745" s="10"/>
      <c r="J745" s="137"/>
      <c r="K745" s="137"/>
      <c r="L745" s="137"/>
      <c r="M745" s="137"/>
      <c r="N745" s="137"/>
      <c r="O745" s="137"/>
      <c r="P745" s="101"/>
      <c r="Q745" s="101"/>
      <c r="R745" s="101"/>
      <c r="S745" s="101"/>
      <c r="T745" s="101"/>
      <c r="U745" s="101"/>
    </row>
    <row r="746" spans="1:21" s="1" customFormat="1" ht="37.5" hidden="1" customHeight="1" x14ac:dyDescent="0.25">
      <c r="A746" s="134" t="s">
        <v>485</v>
      </c>
      <c r="B746" s="135"/>
      <c r="C746" s="103" t="s">
        <v>1241</v>
      </c>
      <c r="D746" s="104"/>
      <c r="E746" s="104"/>
      <c r="F746" s="11" t="s">
        <v>1817</v>
      </c>
      <c r="G746" s="143">
        <v>2.04</v>
      </c>
      <c r="H746" s="137"/>
      <c r="I746" s="8">
        <v>2.04</v>
      </c>
      <c r="J746" s="143">
        <v>0.48</v>
      </c>
      <c r="K746" s="137"/>
      <c r="L746" s="137"/>
      <c r="M746" s="137"/>
      <c r="N746" s="137"/>
      <c r="O746" s="137"/>
      <c r="P746" s="100">
        <v>2.52</v>
      </c>
      <c r="Q746" s="101"/>
      <c r="R746" s="101"/>
      <c r="S746" s="101"/>
      <c r="T746" s="101"/>
      <c r="U746" s="101"/>
    </row>
    <row r="747" spans="1:21" s="1" customFormat="1" ht="27" hidden="1" customHeight="1" x14ac:dyDescent="0.25">
      <c r="A747" s="134" t="s">
        <v>486</v>
      </c>
      <c r="B747" s="135"/>
      <c r="C747" s="103" t="s">
        <v>1203</v>
      </c>
      <c r="D747" s="104"/>
      <c r="E747" s="104"/>
      <c r="F747" s="11" t="s">
        <v>1835</v>
      </c>
      <c r="G747" s="143">
        <v>0.3</v>
      </c>
      <c r="H747" s="137"/>
      <c r="I747" s="8">
        <v>0.3</v>
      </c>
      <c r="J747" s="137"/>
      <c r="K747" s="137"/>
      <c r="L747" s="137"/>
      <c r="M747" s="137"/>
      <c r="N747" s="137"/>
      <c r="O747" s="137"/>
      <c r="P747" s="100">
        <v>0.3</v>
      </c>
      <c r="Q747" s="101"/>
      <c r="R747" s="101"/>
      <c r="S747" s="101"/>
      <c r="T747" s="101"/>
      <c r="U747" s="101"/>
    </row>
    <row r="748" spans="1:21" s="15" customFormat="1" ht="16.5" hidden="1" customHeight="1" x14ac:dyDescent="0.2">
      <c r="A748" s="127"/>
      <c r="B748" s="128"/>
      <c r="C748" s="129" t="s">
        <v>1856</v>
      </c>
      <c r="D748" s="130"/>
      <c r="E748" s="130"/>
      <c r="F748" s="19"/>
      <c r="G748" s="131">
        <f>G746+G747</f>
        <v>2.34</v>
      </c>
      <c r="H748" s="132"/>
      <c r="I748" s="16">
        <f>I746+I747</f>
        <v>2.34</v>
      </c>
      <c r="J748" s="131">
        <f>J746+J747</f>
        <v>0.48</v>
      </c>
      <c r="K748" s="132"/>
      <c r="L748" s="132"/>
      <c r="M748" s="132"/>
      <c r="N748" s="132"/>
      <c r="O748" s="132"/>
      <c r="P748" s="133">
        <f>P746+P747</f>
        <v>2.82</v>
      </c>
      <c r="Q748" s="126"/>
      <c r="R748" s="126"/>
      <c r="S748" s="126"/>
      <c r="T748" s="126"/>
      <c r="U748" s="126"/>
    </row>
    <row r="749" spans="1:21" s="1" customFormat="1" ht="25.5" hidden="1" customHeight="1" x14ac:dyDescent="0.25">
      <c r="A749" s="165">
        <v>2</v>
      </c>
      <c r="B749" s="166"/>
      <c r="C749" s="129" t="s">
        <v>1242</v>
      </c>
      <c r="D749" s="130"/>
      <c r="E749" s="130"/>
      <c r="F749" s="4"/>
      <c r="G749" s="136"/>
      <c r="H749" s="136"/>
      <c r="I749" s="5"/>
      <c r="J749" s="136"/>
      <c r="K749" s="136"/>
      <c r="L749" s="136"/>
      <c r="M749" s="136"/>
      <c r="N749" s="136"/>
      <c r="O749" s="136"/>
      <c r="P749" s="126"/>
      <c r="Q749" s="126"/>
      <c r="R749" s="126"/>
      <c r="S749" s="126"/>
      <c r="T749" s="126"/>
      <c r="U749" s="126"/>
    </row>
    <row r="750" spans="1:21" s="1" customFormat="1" ht="26.25" hidden="1" customHeight="1" x14ac:dyDescent="0.25">
      <c r="A750" s="124" t="s">
        <v>61</v>
      </c>
      <c r="B750" s="125"/>
      <c r="C750" s="105" t="s">
        <v>1242</v>
      </c>
      <c r="D750" s="106"/>
      <c r="E750" s="106"/>
      <c r="F750" s="9"/>
      <c r="G750" s="137"/>
      <c r="H750" s="137"/>
      <c r="I750" s="10"/>
      <c r="J750" s="137"/>
      <c r="K750" s="137"/>
      <c r="L750" s="137"/>
      <c r="M750" s="137"/>
      <c r="N750" s="137"/>
      <c r="O750" s="137"/>
      <c r="P750" s="101"/>
      <c r="Q750" s="101"/>
      <c r="R750" s="101"/>
      <c r="S750" s="101"/>
      <c r="T750" s="101"/>
      <c r="U750" s="101"/>
    </row>
    <row r="751" spans="1:21" s="1" customFormat="1" ht="27" hidden="1" customHeight="1" x14ac:dyDescent="0.25">
      <c r="A751" s="124" t="s">
        <v>190</v>
      </c>
      <c r="B751" s="125"/>
      <c r="C751" s="105" t="s">
        <v>1243</v>
      </c>
      <c r="D751" s="106"/>
      <c r="E751" s="106"/>
      <c r="F751" s="9"/>
      <c r="G751" s="137"/>
      <c r="H751" s="137"/>
      <c r="I751" s="10"/>
      <c r="J751" s="137"/>
      <c r="K751" s="137"/>
      <c r="L751" s="137"/>
      <c r="M751" s="137"/>
      <c r="N751" s="137"/>
      <c r="O751" s="137"/>
      <c r="P751" s="101"/>
      <c r="Q751" s="101"/>
      <c r="R751" s="101"/>
      <c r="S751" s="101"/>
      <c r="T751" s="101"/>
      <c r="U751" s="101"/>
    </row>
    <row r="752" spans="1:21" s="1" customFormat="1" ht="26.25" hidden="1" customHeight="1" x14ac:dyDescent="0.25">
      <c r="A752" s="134" t="s">
        <v>487</v>
      </c>
      <c r="B752" s="135"/>
      <c r="C752" s="103" t="s">
        <v>1243</v>
      </c>
      <c r="D752" s="104"/>
      <c r="E752" s="104"/>
      <c r="F752" s="11" t="s">
        <v>1817</v>
      </c>
      <c r="G752" s="143">
        <v>0.95</v>
      </c>
      <c r="H752" s="137"/>
      <c r="I752" s="8">
        <v>0.95</v>
      </c>
      <c r="J752" s="143">
        <v>0.41</v>
      </c>
      <c r="K752" s="137"/>
      <c r="L752" s="137"/>
      <c r="M752" s="137"/>
      <c r="N752" s="137"/>
      <c r="O752" s="137"/>
      <c r="P752" s="100">
        <v>1.36</v>
      </c>
      <c r="Q752" s="101"/>
      <c r="R752" s="101"/>
      <c r="S752" s="101"/>
      <c r="T752" s="101"/>
      <c r="U752" s="101"/>
    </row>
    <row r="753" spans="1:21" s="1" customFormat="1" ht="27" hidden="1" customHeight="1" x14ac:dyDescent="0.25">
      <c r="A753" s="134" t="s">
        <v>488</v>
      </c>
      <c r="B753" s="135"/>
      <c r="C753" s="103" t="s">
        <v>1203</v>
      </c>
      <c r="D753" s="104"/>
      <c r="E753" s="104"/>
      <c r="F753" s="11" t="s">
        <v>1835</v>
      </c>
      <c r="G753" s="143">
        <v>0.46</v>
      </c>
      <c r="H753" s="137"/>
      <c r="I753" s="8">
        <v>0.46</v>
      </c>
      <c r="J753" s="137"/>
      <c r="K753" s="137"/>
      <c r="L753" s="137"/>
      <c r="M753" s="137"/>
      <c r="N753" s="137"/>
      <c r="O753" s="137"/>
      <c r="P753" s="100">
        <v>0.46</v>
      </c>
      <c r="Q753" s="101"/>
      <c r="R753" s="101"/>
      <c r="S753" s="101"/>
      <c r="T753" s="101"/>
      <c r="U753" s="101"/>
    </row>
    <row r="754" spans="1:21" s="15" customFormat="1" ht="17.25" hidden="1" customHeight="1" x14ac:dyDescent="0.2">
      <c r="A754" s="124"/>
      <c r="B754" s="125"/>
      <c r="C754" s="105" t="s">
        <v>1856</v>
      </c>
      <c r="D754" s="106"/>
      <c r="E754" s="106"/>
      <c r="F754" s="18"/>
      <c r="G754" s="144">
        <f>G752+G753</f>
        <v>1.41</v>
      </c>
      <c r="H754" s="123"/>
      <c r="I754" s="13">
        <f>I752+I753</f>
        <v>1.41</v>
      </c>
      <c r="J754" s="144">
        <f>J752+J753</f>
        <v>0.41</v>
      </c>
      <c r="K754" s="123"/>
      <c r="L754" s="123"/>
      <c r="M754" s="123"/>
      <c r="N754" s="123"/>
      <c r="O754" s="123"/>
      <c r="P754" s="100">
        <f>P752+P753</f>
        <v>1.82</v>
      </c>
      <c r="Q754" s="101"/>
      <c r="R754" s="101"/>
      <c r="S754" s="101"/>
      <c r="T754" s="101"/>
      <c r="U754" s="101"/>
    </row>
    <row r="755" spans="1:21" s="1" customFormat="1" ht="26.25" hidden="1" customHeight="1" x14ac:dyDescent="0.25">
      <c r="A755" s="124" t="s">
        <v>191</v>
      </c>
      <c r="B755" s="125"/>
      <c r="C755" s="105" t="s">
        <v>1244</v>
      </c>
      <c r="D755" s="106"/>
      <c r="E755" s="106"/>
      <c r="F755" s="9"/>
      <c r="G755" s="137"/>
      <c r="H755" s="137"/>
      <c r="I755" s="10"/>
      <c r="J755" s="137"/>
      <c r="K755" s="137"/>
      <c r="L755" s="137"/>
      <c r="M755" s="137"/>
      <c r="N755" s="137"/>
      <c r="O755" s="137"/>
      <c r="P755" s="101"/>
      <c r="Q755" s="101"/>
      <c r="R755" s="101"/>
      <c r="S755" s="101"/>
      <c r="T755" s="101"/>
      <c r="U755" s="101"/>
    </row>
    <row r="756" spans="1:21" s="1" customFormat="1" ht="25.5" hidden="1" customHeight="1" x14ac:dyDescent="0.25">
      <c r="A756" s="134" t="s">
        <v>489</v>
      </c>
      <c r="B756" s="135"/>
      <c r="C756" s="103" t="s">
        <v>1244</v>
      </c>
      <c r="D756" s="104"/>
      <c r="E756" s="104"/>
      <c r="F756" s="11" t="s">
        <v>1817</v>
      </c>
      <c r="G756" s="143">
        <v>0.95</v>
      </c>
      <c r="H756" s="137"/>
      <c r="I756" s="8">
        <v>0.95</v>
      </c>
      <c r="J756" s="143">
        <v>0.41</v>
      </c>
      <c r="K756" s="137"/>
      <c r="L756" s="137"/>
      <c r="M756" s="137"/>
      <c r="N756" s="137"/>
      <c r="O756" s="137"/>
      <c r="P756" s="100">
        <v>1.36</v>
      </c>
      <c r="Q756" s="101"/>
      <c r="R756" s="101"/>
      <c r="S756" s="101"/>
      <c r="T756" s="101"/>
      <c r="U756" s="101"/>
    </row>
    <row r="757" spans="1:21" s="1" customFormat="1" ht="27" hidden="1" customHeight="1" x14ac:dyDescent="0.25">
      <c r="A757" s="134" t="s">
        <v>490</v>
      </c>
      <c r="B757" s="135"/>
      <c r="C757" s="103" t="s">
        <v>1203</v>
      </c>
      <c r="D757" s="104"/>
      <c r="E757" s="104"/>
      <c r="F757" s="11" t="s">
        <v>1835</v>
      </c>
      <c r="G757" s="143">
        <v>0.46</v>
      </c>
      <c r="H757" s="137"/>
      <c r="I757" s="8">
        <v>0.46</v>
      </c>
      <c r="J757" s="137"/>
      <c r="K757" s="137"/>
      <c r="L757" s="137"/>
      <c r="M757" s="137"/>
      <c r="N757" s="137"/>
      <c r="O757" s="137"/>
      <c r="P757" s="100">
        <v>0.46</v>
      </c>
      <c r="Q757" s="101"/>
      <c r="R757" s="101"/>
      <c r="S757" s="101"/>
      <c r="T757" s="101"/>
      <c r="U757" s="101"/>
    </row>
    <row r="758" spans="1:21" s="15" customFormat="1" ht="18" hidden="1" customHeight="1" x14ac:dyDescent="0.2">
      <c r="A758" s="124"/>
      <c r="B758" s="125"/>
      <c r="C758" s="105" t="s">
        <v>1856</v>
      </c>
      <c r="D758" s="106"/>
      <c r="E758" s="106"/>
      <c r="F758" s="18"/>
      <c r="G758" s="144">
        <f>G756+G757</f>
        <v>1.41</v>
      </c>
      <c r="H758" s="123"/>
      <c r="I758" s="13">
        <f>I756+I757</f>
        <v>1.41</v>
      </c>
      <c r="J758" s="144">
        <f>J756+J757</f>
        <v>0.41</v>
      </c>
      <c r="K758" s="123"/>
      <c r="L758" s="123"/>
      <c r="M758" s="123"/>
      <c r="N758" s="123"/>
      <c r="O758" s="123"/>
      <c r="P758" s="100">
        <f>P756+P757</f>
        <v>1.82</v>
      </c>
      <c r="Q758" s="101"/>
      <c r="R758" s="101"/>
      <c r="S758" s="101"/>
      <c r="T758" s="101"/>
      <c r="U758" s="101"/>
    </row>
    <row r="759" spans="1:21" s="1" customFormat="1" ht="27.75" hidden="1" customHeight="1" x14ac:dyDescent="0.25">
      <c r="A759" s="124" t="s">
        <v>192</v>
      </c>
      <c r="B759" s="125"/>
      <c r="C759" s="105" t="s">
        <v>1245</v>
      </c>
      <c r="D759" s="106"/>
      <c r="E759" s="106"/>
      <c r="F759" s="9"/>
      <c r="G759" s="137"/>
      <c r="H759" s="137"/>
      <c r="I759" s="10"/>
      <c r="J759" s="137"/>
      <c r="K759" s="137"/>
      <c r="L759" s="137"/>
      <c r="M759" s="137"/>
      <c r="N759" s="137"/>
      <c r="O759" s="137"/>
      <c r="P759" s="101"/>
      <c r="Q759" s="101"/>
      <c r="R759" s="101"/>
      <c r="S759" s="101"/>
      <c r="T759" s="101"/>
      <c r="U759" s="101"/>
    </row>
    <row r="760" spans="1:21" s="1" customFormat="1" ht="27" hidden="1" customHeight="1" x14ac:dyDescent="0.25">
      <c r="A760" s="134" t="s">
        <v>491</v>
      </c>
      <c r="B760" s="135"/>
      <c r="C760" s="103" t="s">
        <v>1245</v>
      </c>
      <c r="D760" s="104"/>
      <c r="E760" s="104"/>
      <c r="F760" s="11" t="s">
        <v>1817</v>
      </c>
      <c r="G760" s="143">
        <v>1.42</v>
      </c>
      <c r="H760" s="137"/>
      <c r="I760" s="8">
        <v>1.42</v>
      </c>
      <c r="J760" s="143">
        <v>0.41</v>
      </c>
      <c r="K760" s="137"/>
      <c r="L760" s="137"/>
      <c r="M760" s="137"/>
      <c r="N760" s="137"/>
      <c r="O760" s="137"/>
      <c r="P760" s="100">
        <v>1.83</v>
      </c>
      <c r="Q760" s="101"/>
      <c r="R760" s="101"/>
      <c r="S760" s="101"/>
      <c r="T760" s="101"/>
      <c r="U760" s="101"/>
    </row>
    <row r="761" spans="1:21" s="1" customFormat="1" ht="27.75" hidden="1" customHeight="1" x14ac:dyDescent="0.25">
      <c r="A761" s="134" t="s">
        <v>492</v>
      </c>
      <c r="B761" s="135"/>
      <c r="C761" s="103" t="s">
        <v>1203</v>
      </c>
      <c r="D761" s="104"/>
      <c r="E761" s="104"/>
      <c r="F761" s="11" t="s">
        <v>1835</v>
      </c>
      <c r="G761" s="143">
        <v>0.46</v>
      </c>
      <c r="H761" s="137"/>
      <c r="I761" s="8">
        <v>0.46</v>
      </c>
      <c r="J761" s="137"/>
      <c r="K761" s="137"/>
      <c r="L761" s="137"/>
      <c r="M761" s="137"/>
      <c r="N761" s="137"/>
      <c r="O761" s="137"/>
      <c r="P761" s="100">
        <v>0.46</v>
      </c>
      <c r="Q761" s="101"/>
      <c r="R761" s="101"/>
      <c r="S761" s="101"/>
      <c r="T761" s="101"/>
      <c r="U761" s="101"/>
    </row>
    <row r="762" spans="1:21" s="15" customFormat="1" ht="18" hidden="1" customHeight="1" x14ac:dyDescent="0.2">
      <c r="A762" s="124"/>
      <c r="B762" s="125"/>
      <c r="C762" s="105" t="s">
        <v>1856</v>
      </c>
      <c r="D762" s="106"/>
      <c r="E762" s="106"/>
      <c r="F762" s="18"/>
      <c r="G762" s="144">
        <f>G760+G761</f>
        <v>1.88</v>
      </c>
      <c r="H762" s="123"/>
      <c r="I762" s="13">
        <f>I760+I761</f>
        <v>1.88</v>
      </c>
      <c r="J762" s="144">
        <f>J760+J761</f>
        <v>0.41</v>
      </c>
      <c r="K762" s="123"/>
      <c r="L762" s="123"/>
      <c r="M762" s="123"/>
      <c r="N762" s="123"/>
      <c r="O762" s="123"/>
      <c r="P762" s="100">
        <f>P760+P761</f>
        <v>2.29</v>
      </c>
      <c r="Q762" s="101"/>
      <c r="R762" s="101"/>
      <c r="S762" s="101"/>
      <c r="T762" s="101"/>
      <c r="U762" s="101"/>
    </row>
    <row r="763" spans="1:21" s="1" customFormat="1" ht="29.25" hidden="1" customHeight="1" x14ac:dyDescent="0.25">
      <c r="A763" s="124" t="s">
        <v>193</v>
      </c>
      <c r="B763" s="125"/>
      <c r="C763" s="105" t="s">
        <v>1246</v>
      </c>
      <c r="D763" s="106"/>
      <c r="E763" s="106"/>
      <c r="F763" s="9"/>
      <c r="G763" s="137"/>
      <c r="H763" s="137"/>
      <c r="I763" s="10"/>
      <c r="J763" s="137"/>
      <c r="K763" s="137"/>
      <c r="L763" s="137"/>
      <c r="M763" s="137"/>
      <c r="N763" s="137"/>
      <c r="O763" s="137"/>
      <c r="P763" s="101"/>
      <c r="Q763" s="101"/>
      <c r="R763" s="101"/>
      <c r="S763" s="101"/>
      <c r="T763" s="101"/>
      <c r="U763" s="101"/>
    </row>
    <row r="764" spans="1:21" s="1" customFormat="1" ht="31.5" hidden="1" customHeight="1" x14ac:dyDescent="0.25">
      <c r="A764" s="134" t="s">
        <v>493</v>
      </c>
      <c r="B764" s="135"/>
      <c r="C764" s="103" t="s">
        <v>1246</v>
      </c>
      <c r="D764" s="104"/>
      <c r="E764" s="104"/>
      <c r="F764" s="11" t="s">
        <v>1817</v>
      </c>
      <c r="G764" s="143">
        <v>1.42</v>
      </c>
      <c r="H764" s="137"/>
      <c r="I764" s="8">
        <v>1.42</v>
      </c>
      <c r="J764" s="143">
        <v>0.41</v>
      </c>
      <c r="K764" s="137"/>
      <c r="L764" s="137"/>
      <c r="M764" s="137"/>
      <c r="N764" s="137"/>
      <c r="O764" s="137"/>
      <c r="P764" s="100">
        <v>1.83</v>
      </c>
      <c r="Q764" s="101"/>
      <c r="R764" s="101"/>
      <c r="S764" s="101"/>
      <c r="T764" s="101"/>
      <c r="U764" s="101"/>
    </row>
    <row r="765" spans="1:21" s="1" customFormat="1" ht="27.75" hidden="1" customHeight="1" x14ac:dyDescent="0.25">
      <c r="A765" s="134" t="s">
        <v>494</v>
      </c>
      <c r="B765" s="135"/>
      <c r="C765" s="103" t="s">
        <v>1203</v>
      </c>
      <c r="D765" s="104"/>
      <c r="E765" s="104"/>
      <c r="F765" s="11" t="s">
        <v>1835</v>
      </c>
      <c r="G765" s="143">
        <v>0.46</v>
      </c>
      <c r="H765" s="137"/>
      <c r="I765" s="8">
        <v>0.46</v>
      </c>
      <c r="J765" s="137"/>
      <c r="K765" s="137"/>
      <c r="L765" s="137"/>
      <c r="M765" s="137"/>
      <c r="N765" s="137"/>
      <c r="O765" s="137"/>
      <c r="P765" s="100">
        <v>0.46</v>
      </c>
      <c r="Q765" s="101"/>
      <c r="R765" s="101"/>
      <c r="S765" s="101"/>
      <c r="T765" s="101"/>
      <c r="U765" s="101"/>
    </row>
    <row r="766" spans="1:21" s="15" customFormat="1" ht="19.5" hidden="1" customHeight="1" x14ac:dyDescent="0.2">
      <c r="A766" s="124"/>
      <c r="B766" s="125"/>
      <c r="C766" s="105" t="s">
        <v>1856</v>
      </c>
      <c r="D766" s="106"/>
      <c r="E766" s="106"/>
      <c r="F766" s="18"/>
      <c r="G766" s="144">
        <f>G764+G765</f>
        <v>1.88</v>
      </c>
      <c r="H766" s="123"/>
      <c r="I766" s="13">
        <f>I764+I765</f>
        <v>1.88</v>
      </c>
      <c r="J766" s="144">
        <f>J764+J765</f>
        <v>0.41</v>
      </c>
      <c r="K766" s="123"/>
      <c r="L766" s="123"/>
      <c r="M766" s="123"/>
      <c r="N766" s="123"/>
      <c r="O766" s="123"/>
      <c r="P766" s="100">
        <f>P764+P765</f>
        <v>2.29</v>
      </c>
      <c r="Q766" s="101"/>
      <c r="R766" s="101"/>
      <c r="S766" s="101"/>
      <c r="T766" s="101"/>
      <c r="U766" s="101"/>
    </row>
    <row r="767" spans="1:21" s="1" customFormat="1" ht="40.5" hidden="1" customHeight="1" x14ac:dyDescent="0.25">
      <c r="A767" s="124" t="s">
        <v>194</v>
      </c>
      <c r="B767" s="125"/>
      <c r="C767" s="105" t="s">
        <v>1247</v>
      </c>
      <c r="D767" s="106"/>
      <c r="E767" s="106"/>
      <c r="F767" s="9"/>
      <c r="G767" s="137"/>
      <c r="H767" s="137"/>
      <c r="I767" s="10"/>
      <c r="J767" s="137"/>
      <c r="K767" s="137"/>
      <c r="L767" s="137"/>
      <c r="M767" s="137"/>
      <c r="N767" s="137"/>
      <c r="O767" s="137"/>
      <c r="P767" s="101"/>
      <c r="Q767" s="101"/>
      <c r="R767" s="101"/>
      <c r="S767" s="101"/>
      <c r="T767" s="101"/>
      <c r="U767" s="101"/>
    </row>
    <row r="768" spans="1:21" s="1" customFormat="1" ht="39" hidden="1" customHeight="1" x14ac:dyDescent="0.25">
      <c r="A768" s="134" t="s">
        <v>495</v>
      </c>
      <c r="B768" s="135"/>
      <c r="C768" s="103" t="s">
        <v>1248</v>
      </c>
      <c r="D768" s="104"/>
      <c r="E768" s="104"/>
      <c r="F768" s="11" t="s">
        <v>1817</v>
      </c>
      <c r="G768" s="143">
        <v>1.9</v>
      </c>
      <c r="H768" s="137"/>
      <c r="I768" s="8">
        <v>1.9</v>
      </c>
      <c r="J768" s="143">
        <v>0.41</v>
      </c>
      <c r="K768" s="137"/>
      <c r="L768" s="137"/>
      <c r="M768" s="137"/>
      <c r="N768" s="137"/>
      <c r="O768" s="137"/>
      <c r="P768" s="100">
        <v>2.31</v>
      </c>
      <c r="Q768" s="101"/>
      <c r="R768" s="101"/>
      <c r="S768" s="101"/>
      <c r="T768" s="101"/>
      <c r="U768" s="101"/>
    </row>
    <row r="769" spans="1:21" s="1" customFormat="1" ht="27.75" hidden="1" customHeight="1" x14ac:dyDescent="0.25">
      <c r="A769" s="134" t="s">
        <v>496</v>
      </c>
      <c r="B769" s="135"/>
      <c r="C769" s="103" t="s">
        <v>1203</v>
      </c>
      <c r="D769" s="104"/>
      <c r="E769" s="104"/>
      <c r="F769" s="11" t="s">
        <v>1835</v>
      </c>
      <c r="G769" s="143">
        <v>0.46</v>
      </c>
      <c r="H769" s="137"/>
      <c r="I769" s="8">
        <v>0.46</v>
      </c>
      <c r="J769" s="137"/>
      <c r="K769" s="137"/>
      <c r="L769" s="137"/>
      <c r="M769" s="137"/>
      <c r="N769" s="137"/>
      <c r="O769" s="137"/>
      <c r="P769" s="100">
        <v>0.46</v>
      </c>
      <c r="Q769" s="101"/>
      <c r="R769" s="101"/>
      <c r="S769" s="101"/>
      <c r="T769" s="101"/>
      <c r="U769" s="101"/>
    </row>
    <row r="770" spans="1:21" s="15" customFormat="1" ht="18.75" hidden="1" customHeight="1" x14ac:dyDescent="0.2">
      <c r="A770" s="124"/>
      <c r="B770" s="125"/>
      <c r="C770" s="105" t="s">
        <v>1856</v>
      </c>
      <c r="D770" s="106"/>
      <c r="E770" s="106"/>
      <c r="F770" s="18"/>
      <c r="G770" s="144">
        <f>G768+G769</f>
        <v>2.36</v>
      </c>
      <c r="H770" s="123"/>
      <c r="I770" s="13">
        <f>I768+I769</f>
        <v>2.36</v>
      </c>
      <c r="J770" s="144">
        <f>J768+J769</f>
        <v>0.41</v>
      </c>
      <c r="K770" s="123"/>
      <c r="L770" s="123"/>
      <c r="M770" s="123"/>
      <c r="N770" s="123"/>
      <c r="O770" s="123"/>
      <c r="P770" s="100">
        <f>P768+P769</f>
        <v>2.77</v>
      </c>
      <c r="Q770" s="101"/>
      <c r="R770" s="101"/>
      <c r="S770" s="101"/>
      <c r="T770" s="101"/>
      <c r="U770" s="101"/>
    </row>
    <row r="771" spans="1:21" s="1" customFormat="1" ht="28.5" hidden="1" customHeight="1" x14ac:dyDescent="0.25">
      <c r="A771" s="124" t="s">
        <v>195</v>
      </c>
      <c r="B771" s="125"/>
      <c r="C771" s="105" t="s">
        <v>1249</v>
      </c>
      <c r="D771" s="106"/>
      <c r="E771" s="106"/>
      <c r="F771" s="9"/>
      <c r="G771" s="137"/>
      <c r="H771" s="137"/>
      <c r="I771" s="10"/>
      <c r="J771" s="137"/>
      <c r="K771" s="137"/>
      <c r="L771" s="137"/>
      <c r="M771" s="137"/>
      <c r="N771" s="137"/>
      <c r="O771" s="137"/>
      <c r="P771" s="101"/>
      <c r="Q771" s="101"/>
      <c r="R771" s="101"/>
      <c r="S771" s="101"/>
      <c r="T771" s="101"/>
      <c r="U771" s="101"/>
    </row>
    <row r="772" spans="1:21" s="1" customFormat="1" ht="28.5" hidden="1" customHeight="1" x14ac:dyDescent="0.25">
      <c r="A772" s="134" t="s">
        <v>497</v>
      </c>
      <c r="B772" s="135"/>
      <c r="C772" s="103" t="s">
        <v>1249</v>
      </c>
      <c r="D772" s="104"/>
      <c r="E772" s="104"/>
      <c r="F772" s="11" t="s">
        <v>1817</v>
      </c>
      <c r="G772" s="143">
        <v>0.95</v>
      </c>
      <c r="H772" s="137"/>
      <c r="I772" s="8">
        <v>0.95</v>
      </c>
      <c r="J772" s="143">
        <v>0.41</v>
      </c>
      <c r="K772" s="137"/>
      <c r="L772" s="137"/>
      <c r="M772" s="137"/>
      <c r="N772" s="137"/>
      <c r="O772" s="137"/>
      <c r="P772" s="100">
        <v>1.36</v>
      </c>
      <c r="Q772" s="101"/>
      <c r="R772" s="101"/>
      <c r="S772" s="101"/>
      <c r="T772" s="101"/>
      <c r="U772" s="101"/>
    </row>
    <row r="773" spans="1:21" s="1" customFormat="1" ht="28.5" hidden="1" customHeight="1" x14ac:dyDescent="0.25">
      <c r="A773" s="134" t="s">
        <v>498</v>
      </c>
      <c r="B773" s="135"/>
      <c r="C773" s="103" t="s">
        <v>1203</v>
      </c>
      <c r="D773" s="104"/>
      <c r="E773" s="104"/>
      <c r="F773" s="11" t="s">
        <v>1835</v>
      </c>
      <c r="G773" s="143">
        <v>0.46</v>
      </c>
      <c r="H773" s="137"/>
      <c r="I773" s="8">
        <v>0.46</v>
      </c>
      <c r="J773" s="137"/>
      <c r="K773" s="137"/>
      <c r="L773" s="137"/>
      <c r="M773" s="137"/>
      <c r="N773" s="137"/>
      <c r="O773" s="137"/>
      <c r="P773" s="100">
        <v>0.46</v>
      </c>
      <c r="Q773" s="101"/>
      <c r="R773" s="101"/>
      <c r="S773" s="101"/>
      <c r="T773" s="101"/>
      <c r="U773" s="101"/>
    </row>
    <row r="774" spans="1:21" s="15" customFormat="1" ht="17.25" hidden="1" customHeight="1" x14ac:dyDescent="0.2">
      <c r="A774" s="124"/>
      <c r="B774" s="125"/>
      <c r="C774" s="105" t="s">
        <v>1856</v>
      </c>
      <c r="D774" s="106"/>
      <c r="E774" s="106"/>
      <c r="F774" s="18"/>
      <c r="G774" s="144">
        <f>G772+G773</f>
        <v>1.41</v>
      </c>
      <c r="H774" s="123"/>
      <c r="I774" s="13">
        <f>I772+I773</f>
        <v>1.41</v>
      </c>
      <c r="J774" s="144">
        <f>J772+J773</f>
        <v>0.41</v>
      </c>
      <c r="K774" s="123"/>
      <c r="L774" s="123"/>
      <c r="M774" s="123"/>
      <c r="N774" s="123"/>
      <c r="O774" s="123"/>
      <c r="P774" s="100">
        <f>P772+P773</f>
        <v>1.82</v>
      </c>
      <c r="Q774" s="101"/>
      <c r="R774" s="101"/>
      <c r="S774" s="101"/>
      <c r="T774" s="101"/>
      <c r="U774" s="101"/>
    </row>
    <row r="775" spans="1:21" s="1" customFormat="1" ht="27" hidden="1" customHeight="1" x14ac:dyDescent="0.25">
      <c r="A775" s="124" t="s">
        <v>499</v>
      </c>
      <c r="B775" s="125"/>
      <c r="C775" s="105" t="s">
        <v>1250</v>
      </c>
      <c r="D775" s="106"/>
      <c r="E775" s="106"/>
      <c r="F775" s="9"/>
      <c r="G775" s="137"/>
      <c r="H775" s="137"/>
      <c r="I775" s="10"/>
      <c r="J775" s="137"/>
      <c r="K775" s="137"/>
      <c r="L775" s="137"/>
      <c r="M775" s="137"/>
      <c r="N775" s="137"/>
      <c r="O775" s="137"/>
      <c r="P775" s="101"/>
      <c r="Q775" s="101"/>
      <c r="R775" s="101"/>
      <c r="S775" s="101"/>
      <c r="T775" s="101"/>
      <c r="U775" s="101"/>
    </row>
    <row r="776" spans="1:21" s="1" customFormat="1" ht="28.5" hidden="1" customHeight="1" x14ac:dyDescent="0.25">
      <c r="A776" s="134" t="s">
        <v>500</v>
      </c>
      <c r="B776" s="135"/>
      <c r="C776" s="103" t="s">
        <v>1250</v>
      </c>
      <c r="D776" s="104"/>
      <c r="E776" s="104"/>
      <c r="F776" s="11" t="s">
        <v>1817</v>
      </c>
      <c r="G776" s="143">
        <v>0.95</v>
      </c>
      <c r="H776" s="137"/>
      <c r="I776" s="8">
        <v>0.95</v>
      </c>
      <c r="J776" s="143">
        <v>0.41</v>
      </c>
      <c r="K776" s="137"/>
      <c r="L776" s="137"/>
      <c r="M776" s="137"/>
      <c r="N776" s="137"/>
      <c r="O776" s="137"/>
      <c r="P776" s="100">
        <v>1.36</v>
      </c>
      <c r="Q776" s="101"/>
      <c r="R776" s="101"/>
      <c r="S776" s="101"/>
      <c r="T776" s="101"/>
      <c r="U776" s="101"/>
    </row>
    <row r="777" spans="1:21" s="1" customFormat="1" ht="26.25" hidden="1" customHeight="1" x14ac:dyDescent="0.25">
      <c r="A777" s="134" t="s">
        <v>501</v>
      </c>
      <c r="B777" s="135"/>
      <c r="C777" s="103" t="s">
        <v>1203</v>
      </c>
      <c r="D777" s="104"/>
      <c r="E777" s="104"/>
      <c r="F777" s="11" t="s">
        <v>1835</v>
      </c>
      <c r="G777" s="143">
        <v>0.46</v>
      </c>
      <c r="H777" s="137"/>
      <c r="I777" s="8">
        <v>0.46</v>
      </c>
      <c r="J777" s="137"/>
      <c r="K777" s="137"/>
      <c r="L777" s="137"/>
      <c r="M777" s="137"/>
      <c r="N777" s="137"/>
      <c r="O777" s="137"/>
      <c r="P777" s="100">
        <v>0.46</v>
      </c>
      <c r="Q777" s="101"/>
      <c r="R777" s="101"/>
      <c r="S777" s="101"/>
      <c r="T777" s="101"/>
      <c r="U777" s="101"/>
    </row>
    <row r="778" spans="1:21" s="15" customFormat="1" ht="15.75" hidden="1" customHeight="1" x14ac:dyDescent="0.2">
      <c r="A778" s="124"/>
      <c r="B778" s="125"/>
      <c r="C778" s="105" t="s">
        <v>1856</v>
      </c>
      <c r="D778" s="106"/>
      <c r="E778" s="106"/>
      <c r="F778" s="18"/>
      <c r="G778" s="144">
        <f>G776+G777</f>
        <v>1.41</v>
      </c>
      <c r="H778" s="123"/>
      <c r="I778" s="13">
        <f>I776+I777</f>
        <v>1.41</v>
      </c>
      <c r="J778" s="144">
        <f>J776+J777</f>
        <v>0.41</v>
      </c>
      <c r="K778" s="123"/>
      <c r="L778" s="123"/>
      <c r="M778" s="123"/>
      <c r="N778" s="123"/>
      <c r="O778" s="123"/>
      <c r="P778" s="100">
        <f>P776+P777</f>
        <v>1.82</v>
      </c>
      <c r="Q778" s="101"/>
      <c r="R778" s="101"/>
      <c r="S778" s="101"/>
      <c r="T778" s="101"/>
      <c r="U778" s="101"/>
    </row>
    <row r="779" spans="1:21" s="1" customFormat="1" ht="37.5" hidden="1" customHeight="1" x14ac:dyDescent="0.25">
      <c r="A779" s="124" t="s">
        <v>502</v>
      </c>
      <c r="B779" s="125"/>
      <c r="C779" s="105" t="s">
        <v>1251</v>
      </c>
      <c r="D779" s="106"/>
      <c r="E779" s="106"/>
      <c r="F779" s="9"/>
      <c r="G779" s="137"/>
      <c r="H779" s="137"/>
      <c r="I779" s="10"/>
      <c r="J779" s="137"/>
      <c r="K779" s="137"/>
      <c r="L779" s="137"/>
      <c r="M779" s="137"/>
      <c r="N779" s="137"/>
      <c r="O779" s="137"/>
      <c r="P779" s="101"/>
      <c r="Q779" s="101"/>
      <c r="R779" s="101"/>
      <c r="S779" s="101"/>
      <c r="T779" s="101"/>
      <c r="U779" s="101"/>
    </row>
    <row r="780" spans="1:21" s="1" customFormat="1" ht="42" hidden="1" customHeight="1" x14ac:dyDescent="0.25">
      <c r="A780" s="134" t="s">
        <v>503</v>
      </c>
      <c r="B780" s="135"/>
      <c r="C780" s="103" t="s">
        <v>1251</v>
      </c>
      <c r="D780" s="104"/>
      <c r="E780" s="104"/>
      <c r="F780" s="11" t="s">
        <v>1817</v>
      </c>
      <c r="G780" s="143">
        <v>0.95</v>
      </c>
      <c r="H780" s="137"/>
      <c r="I780" s="8">
        <v>0.95</v>
      </c>
      <c r="J780" s="143">
        <v>0.41</v>
      </c>
      <c r="K780" s="137"/>
      <c r="L780" s="137"/>
      <c r="M780" s="137"/>
      <c r="N780" s="137"/>
      <c r="O780" s="137"/>
      <c r="P780" s="100">
        <v>1.36</v>
      </c>
      <c r="Q780" s="101"/>
      <c r="R780" s="101"/>
      <c r="S780" s="101"/>
      <c r="T780" s="101"/>
      <c r="U780" s="101"/>
    </row>
    <row r="781" spans="1:21" s="1" customFormat="1" ht="26.25" hidden="1" customHeight="1" x14ac:dyDescent="0.25">
      <c r="A781" s="134" t="s">
        <v>504</v>
      </c>
      <c r="B781" s="135"/>
      <c r="C781" s="103" t="s">
        <v>1203</v>
      </c>
      <c r="D781" s="104"/>
      <c r="E781" s="104"/>
      <c r="F781" s="11" t="s">
        <v>1835</v>
      </c>
      <c r="G781" s="143">
        <v>0.46</v>
      </c>
      <c r="H781" s="137"/>
      <c r="I781" s="8">
        <v>0.46</v>
      </c>
      <c r="J781" s="137"/>
      <c r="K781" s="137"/>
      <c r="L781" s="137"/>
      <c r="M781" s="137"/>
      <c r="N781" s="137"/>
      <c r="O781" s="137"/>
      <c r="P781" s="100">
        <v>0.46</v>
      </c>
      <c r="Q781" s="101"/>
      <c r="R781" s="101"/>
      <c r="S781" s="101"/>
      <c r="T781" s="101"/>
      <c r="U781" s="101"/>
    </row>
    <row r="782" spans="1:21" s="15" customFormat="1" ht="18" hidden="1" customHeight="1" x14ac:dyDescent="0.2">
      <c r="A782" s="124"/>
      <c r="B782" s="125"/>
      <c r="C782" s="105" t="s">
        <v>1856</v>
      </c>
      <c r="D782" s="106"/>
      <c r="E782" s="106"/>
      <c r="F782" s="18"/>
      <c r="G782" s="144">
        <f>G780+G781</f>
        <v>1.41</v>
      </c>
      <c r="H782" s="123"/>
      <c r="I782" s="13">
        <f>I780+I781</f>
        <v>1.41</v>
      </c>
      <c r="J782" s="144">
        <f>J780+J781</f>
        <v>0.41</v>
      </c>
      <c r="K782" s="123"/>
      <c r="L782" s="123"/>
      <c r="M782" s="123"/>
      <c r="N782" s="123"/>
      <c r="O782" s="123"/>
      <c r="P782" s="100">
        <f>P780+P781</f>
        <v>1.82</v>
      </c>
      <c r="Q782" s="101"/>
      <c r="R782" s="101"/>
      <c r="S782" s="101"/>
      <c r="T782" s="101"/>
      <c r="U782" s="101"/>
    </row>
    <row r="783" spans="1:21" s="15" customFormat="1" ht="26.25" hidden="1" customHeight="1" x14ac:dyDescent="0.2">
      <c r="A783" s="124" t="s">
        <v>505</v>
      </c>
      <c r="B783" s="125"/>
      <c r="C783" s="105" t="s">
        <v>1252</v>
      </c>
      <c r="D783" s="106"/>
      <c r="E783" s="106"/>
      <c r="F783" s="18"/>
      <c r="G783" s="123"/>
      <c r="H783" s="123"/>
      <c r="I783" s="14"/>
      <c r="J783" s="123"/>
      <c r="K783" s="123"/>
      <c r="L783" s="123"/>
      <c r="M783" s="123"/>
      <c r="N783" s="123"/>
      <c r="O783" s="123"/>
      <c r="P783" s="101"/>
      <c r="Q783" s="101"/>
      <c r="R783" s="101"/>
      <c r="S783" s="101"/>
      <c r="T783" s="101"/>
      <c r="U783" s="101"/>
    </row>
    <row r="784" spans="1:21" s="1" customFormat="1" ht="28.5" hidden="1" customHeight="1" x14ac:dyDescent="0.25">
      <c r="A784" s="134" t="s">
        <v>506</v>
      </c>
      <c r="B784" s="135"/>
      <c r="C784" s="103" t="s">
        <v>1252</v>
      </c>
      <c r="D784" s="104"/>
      <c r="E784" s="104"/>
      <c r="F784" s="11" t="s">
        <v>1817</v>
      </c>
      <c r="G784" s="143">
        <v>0.95</v>
      </c>
      <c r="H784" s="137"/>
      <c r="I784" s="8">
        <v>0.95</v>
      </c>
      <c r="J784" s="143">
        <v>0.41</v>
      </c>
      <c r="K784" s="137"/>
      <c r="L784" s="137"/>
      <c r="M784" s="137"/>
      <c r="N784" s="137"/>
      <c r="O784" s="137"/>
      <c r="P784" s="100">
        <v>1.36</v>
      </c>
      <c r="Q784" s="101"/>
      <c r="R784" s="101"/>
      <c r="S784" s="101"/>
      <c r="T784" s="101"/>
      <c r="U784" s="101"/>
    </row>
    <row r="785" spans="1:21" s="1" customFormat="1" ht="26.25" hidden="1" customHeight="1" x14ac:dyDescent="0.25">
      <c r="A785" s="134" t="s">
        <v>507</v>
      </c>
      <c r="B785" s="135"/>
      <c r="C785" s="103" t="s">
        <v>1203</v>
      </c>
      <c r="D785" s="104"/>
      <c r="E785" s="104"/>
      <c r="F785" s="11" t="s">
        <v>1835</v>
      </c>
      <c r="G785" s="143">
        <v>0.46</v>
      </c>
      <c r="H785" s="137"/>
      <c r="I785" s="8">
        <v>0.46</v>
      </c>
      <c r="J785" s="137"/>
      <c r="K785" s="137"/>
      <c r="L785" s="137"/>
      <c r="M785" s="137"/>
      <c r="N785" s="137"/>
      <c r="O785" s="137"/>
      <c r="P785" s="100">
        <v>0.46</v>
      </c>
      <c r="Q785" s="101"/>
      <c r="R785" s="101"/>
      <c r="S785" s="101"/>
      <c r="T785" s="101"/>
      <c r="U785" s="101"/>
    </row>
    <row r="786" spans="1:21" s="15" customFormat="1" ht="16.5" hidden="1" customHeight="1" x14ac:dyDescent="0.2">
      <c r="A786" s="124"/>
      <c r="B786" s="125"/>
      <c r="C786" s="105" t="s">
        <v>1856</v>
      </c>
      <c r="D786" s="106"/>
      <c r="E786" s="106"/>
      <c r="F786" s="18"/>
      <c r="G786" s="144">
        <f>G784+G785</f>
        <v>1.41</v>
      </c>
      <c r="H786" s="123"/>
      <c r="I786" s="13">
        <f>I784+I785</f>
        <v>1.41</v>
      </c>
      <c r="J786" s="144">
        <f>J784+J785</f>
        <v>0.41</v>
      </c>
      <c r="K786" s="123"/>
      <c r="L786" s="123"/>
      <c r="M786" s="123"/>
      <c r="N786" s="123"/>
      <c r="O786" s="123"/>
      <c r="P786" s="100">
        <f>P784+P785</f>
        <v>1.82</v>
      </c>
      <c r="Q786" s="101"/>
      <c r="R786" s="101"/>
      <c r="S786" s="101"/>
      <c r="T786" s="101"/>
      <c r="U786" s="101"/>
    </row>
    <row r="787" spans="1:21" s="1" customFormat="1" ht="37.5" hidden="1" customHeight="1" x14ac:dyDescent="0.25">
      <c r="A787" s="124" t="s">
        <v>508</v>
      </c>
      <c r="B787" s="125"/>
      <c r="C787" s="105" t="s">
        <v>1253</v>
      </c>
      <c r="D787" s="106"/>
      <c r="E787" s="106"/>
      <c r="F787" s="9"/>
      <c r="G787" s="137"/>
      <c r="H787" s="137"/>
      <c r="I787" s="10"/>
      <c r="J787" s="137"/>
      <c r="K787" s="137"/>
      <c r="L787" s="137"/>
      <c r="M787" s="137"/>
      <c r="N787" s="137"/>
      <c r="O787" s="137"/>
      <c r="P787" s="101"/>
      <c r="Q787" s="101"/>
      <c r="R787" s="101"/>
      <c r="S787" s="101"/>
      <c r="T787" s="101"/>
      <c r="U787" s="101"/>
    </row>
    <row r="788" spans="1:21" s="1" customFormat="1" ht="39" hidden="1" customHeight="1" x14ac:dyDescent="0.25">
      <c r="A788" s="134" t="s">
        <v>509</v>
      </c>
      <c r="B788" s="135"/>
      <c r="C788" s="103" t="s">
        <v>1253</v>
      </c>
      <c r="D788" s="104"/>
      <c r="E788" s="104"/>
      <c r="F788" s="11" t="s">
        <v>1817</v>
      </c>
      <c r="G788" s="143">
        <v>2.37</v>
      </c>
      <c r="H788" s="137"/>
      <c r="I788" s="8">
        <v>2.37</v>
      </c>
      <c r="J788" s="143">
        <v>0.41</v>
      </c>
      <c r="K788" s="137"/>
      <c r="L788" s="137"/>
      <c r="M788" s="137"/>
      <c r="N788" s="137"/>
      <c r="O788" s="137"/>
      <c r="P788" s="100">
        <v>2.78</v>
      </c>
      <c r="Q788" s="101"/>
      <c r="R788" s="101"/>
      <c r="S788" s="101"/>
      <c r="T788" s="101"/>
      <c r="U788" s="101"/>
    </row>
    <row r="789" spans="1:21" s="1" customFormat="1" ht="25.5" hidden="1" customHeight="1" x14ac:dyDescent="0.25">
      <c r="A789" s="134" t="s">
        <v>510</v>
      </c>
      <c r="B789" s="135"/>
      <c r="C789" s="103" t="s">
        <v>1203</v>
      </c>
      <c r="D789" s="104"/>
      <c r="E789" s="104"/>
      <c r="F789" s="11" t="s">
        <v>1835</v>
      </c>
      <c r="G789" s="143">
        <v>0.46</v>
      </c>
      <c r="H789" s="137"/>
      <c r="I789" s="8">
        <v>0.46</v>
      </c>
      <c r="J789" s="137"/>
      <c r="K789" s="137"/>
      <c r="L789" s="137"/>
      <c r="M789" s="137"/>
      <c r="N789" s="137"/>
      <c r="O789" s="137"/>
      <c r="P789" s="100">
        <v>0.46</v>
      </c>
      <c r="Q789" s="101"/>
      <c r="R789" s="101"/>
      <c r="S789" s="101"/>
      <c r="T789" s="101"/>
      <c r="U789" s="101"/>
    </row>
    <row r="790" spans="1:21" s="15" customFormat="1" ht="17.25" hidden="1" customHeight="1" x14ac:dyDescent="0.2">
      <c r="A790" s="124"/>
      <c r="B790" s="125"/>
      <c r="C790" s="105" t="s">
        <v>1856</v>
      </c>
      <c r="D790" s="106"/>
      <c r="E790" s="106"/>
      <c r="F790" s="18"/>
      <c r="G790" s="144">
        <f>G788+G789</f>
        <v>2.83</v>
      </c>
      <c r="H790" s="123"/>
      <c r="I790" s="13">
        <f>I788+I789</f>
        <v>2.83</v>
      </c>
      <c r="J790" s="144">
        <f>J788+J789</f>
        <v>0.41</v>
      </c>
      <c r="K790" s="123"/>
      <c r="L790" s="123"/>
      <c r="M790" s="123"/>
      <c r="N790" s="123"/>
      <c r="O790" s="123"/>
      <c r="P790" s="100">
        <f>P788+P789</f>
        <v>3.2399999999999998</v>
      </c>
      <c r="Q790" s="101"/>
      <c r="R790" s="101"/>
      <c r="S790" s="101"/>
      <c r="T790" s="101"/>
      <c r="U790" s="101"/>
    </row>
    <row r="791" spans="1:21" s="15" customFormat="1" ht="27.75" hidden="1" customHeight="1" x14ac:dyDescent="0.2">
      <c r="A791" s="124" t="s">
        <v>511</v>
      </c>
      <c r="B791" s="125"/>
      <c r="C791" s="105" t="s">
        <v>1254</v>
      </c>
      <c r="D791" s="106"/>
      <c r="E791" s="106"/>
      <c r="F791" s="18"/>
      <c r="G791" s="123"/>
      <c r="H791" s="123"/>
      <c r="I791" s="14"/>
      <c r="J791" s="123"/>
      <c r="K791" s="123"/>
      <c r="L791" s="123"/>
      <c r="M791" s="123"/>
      <c r="N791" s="123"/>
      <c r="O791" s="123"/>
      <c r="P791" s="101"/>
      <c r="Q791" s="101"/>
      <c r="R791" s="101"/>
      <c r="S791" s="101"/>
      <c r="T791" s="101"/>
      <c r="U791" s="101"/>
    </row>
    <row r="792" spans="1:21" s="1" customFormat="1" ht="29.25" hidden="1" customHeight="1" x14ac:dyDescent="0.25">
      <c r="A792" s="134" t="s">
        <v>512</v>
      </c>
      <c r="B792" s="135"/>
      <c r="C792" s="103" t="s">
        <v>1254</v>
      </c>
      <c r="D792" s="104"/>
      <c r="E792" s="104"/>
      <c r="F792" s="11" t="s">
        <v>1817</v>
      </c>
      <c r="G792" s="143">
        <v>1.42</v>
      </c>
      <c r="H792" s="137"/>
      <c r="I792" s="8">
        <v>1.42</v>
      </c>
      <c r="J792" s="143">
        <v>0.41</v>
      </c>
      <c r="K792" s="137"/>
      <c r="L792" s="137"/>
      <c r="M792" s="137"/>
      <c r="N792" s="137"/>
      <c r="O792" s="137"/>
      <c r="P792" s="100">
        <v>1.83</v>
      </c>
      <c r="Q792" s="101"/>
      <c r="R792" s="101"/>
      <c r="S792" s="101"/>
      <c r="T792" s="101"/>
      <c r="U792" s="101"/>
    </row>
    <row r="793" spans="1:21" s="1" customFormat="1" ht="27" hidden="1" customHeight="1" x14ac:dyDescent="0.25">
      <c r="A793" s="134" t="s">
        <v>513</v>
      </c>
      <c r="B793" s="135"/>
      <c r="C793" s="103" t="s">
        <v>1203</v>
      </c>
      <c r="D793" s="104"/>
      <c r="E793" s="104"/>
      <c r="F793" s="11" t="s">
        <v>1835</v>
      </c>
      <c r="G793" s="143">
        <v>0.46</v>
      </c>
      <c r="H793" s="137"/>
      <c r="I793" s="8">
        <v>0.46</v>
      </c>
      <c r="J793" s="137"/>
      <c r="K793" s="137"/>
      <c r="L793" s="137"/>
      <c r="M793" s="137"/>
      <c r="N793" s="137"/>
      <c r="O793" s="137"/>
      <c r="P793" s="100">
        <v>0.46</v>
      </c>
      <c r="Q793" s="101"/>
      <c r="R793" s="101"/>
      <c r="S793" s="101"/>
      <c r="T793" s="101"/>
      <c r="U793" s="101"/>
    </row>
    <row r="794" spans="1:21" s="15" customFormat="1" ht="18" hidden="1" customHeight="1" x14ac:dyDescent="0.2">
      <c r="A794" s="124"/>
      <c r="B794" s="125"/>
      <c r="C794" s="105" t="s">
        <v>1856</v>
      </c>
      <c r="D794" s="106"/>
      <c r="E794" s="106"/>
      <c r="F794" s="18"/>
      <c r="G794" s="144">
        <f>G792+G793</f>
        <v>1.88</v>
      </c>
      <c r="H794" s="123"/>
      <c r="I794" s="13">
        <f>I792+I793</f>
        <v>1.88</v>
      </c>
      <c r="J794" s="144">
        <f>J792+J793</f>
        <v>0.41</v>
      </c>
      <c r="K794" s="123"/>
      <c r="L794" s="123"/>
      <c r="M794" s="123"/>
      <c r="N794" s="123"/>
      <c r="O794" s="123"/>
      <c r="P794" s="100">
        <f>P792+P793</f>
        <v>2.29</v>
      </c>
      <c r="Q794" s="101"/>
      <c r="R794" s="101"/>
      <c r="S794" s="101"/>
      <c r="T794" s="101"/>
      <c r="U794" s="101"/>
    </row>
    <row r="795" spans="1:21" s="1" customFormat="1" ht="39.75" hidden="1" customHeight="1" x14ac:dyDescent="0.25">
      <c r="A795" s="124" t="s">
        <v>514</v>
      </c>
      <c r="B795" s="125"/>
      <c r="C795" s="105" t="s">
        <v>1255</v>
      </c>
      <c r="D795" s="106"/>
      <c r="E795" s="106"/>
      <c r="F795" s="9"/>
      <c r="G795" s="137"/>
      <c r="H795" s="137"/>
      <c r="I795" s="10"/>
      <c r="J795" s="137"/>
      <c r="K795" s="137"/>
      <c r="L795" s="137"/>
      <c r="M795" s="137"/>
      <c r="N795" s="137"/>
      <c r="O795" s="137"/>
      <c r="P795" s="101"/>
      <c r="Q795" s="101"/>
      <c r="R795" s="101"/>
      <c r="S795" s="101"/>
      <c r="T795" s="101"/>
      <c r="U795" s="101"/>
    </row>
    <row r="796" spans="1:21" s="1" customFormat="1" ht="38.25" hidden="1" customHeight="1" x14ac:dyDescent="0.25">
      <c r="A796" s="134" t="s">
        <v>515</v>
      </c>
      <c r="B796" s="135"/>
      <c r="C796" s="103" t="s">
        <v>1255</v>
      </c>
      <c r="D796" s="104"/>
      <c r="E796" s="104"/>
      <c r="F796" s="11" t="s">
        <v>1817</v>
      </c>
      <c r="G796" s="143">
        <v>0.95</v>
      </c>
      <c r="H796" s="137"/>
      <c r="I796" s="8">
        <v>0.95</v>
      </c>
      <c r="J796" s="143">
        <v>0.41</v>
      </c>
      <c r="K796" s="137"/>
      <c r="L796" s="137"/>
      <c r="M796" s="137"/>
      <c r="N796" s="137"/>
      <c r="O796" s="137"/>
      <c r="P796" s="100">
        <v>1.36</v>
      </c>
      <c r="Q796" s="101"/>
      <c r="R796" s="101"/>
      <c r="S796" s="101"/>
      <c r="T796" s="101"/>
      <c r="U796" s="101"/>
    </row>
    <row r="797" spans="1:21" s="1" customFormat="1" ht="25.5" hidden="1" customHeight="1" x14ac:dyDescent="0.25">
      <c r="A797" s="134" t="s">
        <v>516</v>
      </c>
      <c r="B797" s="135"/>
      <c r="C797" s="103" t="s">
        <v>1203</v>
      </c>
      <c r="D797" s="104"/>
      <c r="E797" s="104"/>
      <c r="F797" s="11" t="s">
        <v>1835</v>
      </c>
      <c r="G797" s="143">
        <v>0.46</v>
      </c>
      <c r="H797" s="137"/>
      <c r="I797" s="8">
        <v>0.46</v>
      </c>
      <c r="J797" s="137"/>
      <c r="K797" s="137"/>
      <c r="L797" s="137"/>
      <c r="M797" s="137"/>
      <c r="N797" s="137"/>
      <c r="O797" s="137"/>
      <c r="P797" s="100">
        <v>0.46</v>
      </c>
      <c r="Q797" s="101"/>
      <c r="R797" s="101"/>
      <c r="S797" s="101"/>
      <c r="T797" s="101"/>
      <c r="U797" s="101"/>
    </row>
    <row r="798" spans="1:21" s="15" customFormat="1" ht="18" hidden="1" customHeight="1" x14ac:dyDescent="0.2">
      <c r="A798" s="124"/>
      <c r="B798" s="125"/>
      <c r="C798" s="105" t="s">
        <v>1856</v>
      </c>
      <c r="D798" s="106"/>
      <c r="E798" s="106"/>
      <c r="F798" s="18"/>
      <c r="G798" s="144">
        <f>G796+G797</f>
        <v>1.41</v>
      </c>
      <c r="H798" s="123"/>
      <c r="I798" s="13">
        <f>I796+I797</f>
        <v>1.41</v>
      </c>
      <c r="J798" s="144">
        <f>J796+J797</f>
        <v>0.41</v>
      </c>
      <c r="K798" s="123"/>
      <c r="L798" s="123"/>
      <c r="M798" s="123"/>
      <c r="N798" s="123"/>
      <c r="O798" s="123"/>
      <c r="P798" s="100">
        <f>P796+P797</f>
        <v>1.82</v>
      </c>
      <c r="Q798" s="101"/>
      <c r="R798" s="101"/>
      <c r="S798" s="101"/>
      <c r="T798" s="101"/>
      <c r="U798" s="101"/>
    </row>
    <row r="799" spans="1:21" s="1" customFormat="1" ht="39" hidden="1" customHeight="1" x14ac:dyDescent="0.25">
      <c r="A799" s="124" t="s">
        <v>517</v>
      </c>
      <c r="B799" s="125"/>
      <c r="C799" s="105" t="s">
        <v>1256</v>
      </c>
      <c r="D799" s="106"/>
      <c r="E799" s="106"/>
      <c r="F799" s="9"/>
      <c r="G799" s="137"/>
      <c r="H799" s="137"/>
      <c r="I799" s="10"/>
      <c r="J799" s="137"/>
      <c r="K799" s="137"/>
      <c r="L799" s="137"/>
      <c r="M799" s="137"/>
      <c r="N799" s="137"/>
      <c r="O799" s="137"/>
      <c r="P799" s="101"/>
      <c r="Q799" s="101"/>
      <c r="R799" s="101"/>
      <c r="S799" s="101"/>
      <c r="T799" s="101"/>
      <c r="U799" s="101"/>
    </row>
    <row r="800" spans="1:21" s="1" customFormat="1" ht="41.25" hidden="1" customHeight="1" x14ac:dyDescent="0.25">
      <c r="A800" s="134" t="s">
        <v>518</v>
      </c>
      <c r="B800" s="135"/>
      <c r="C800" s="103" t="s">
        <v>1256</v>
      </c>
      <c r="D800" s="104"/>
      <c r="E800" s="104"/>
      <c r="F800" s="11" t="s">
        <v>1817</v>
      </c>
      <c r="G800" s="143">
        <v>0.95</v>
      </c>
      <c r="H800" s="137"/>
      <c r="I800" s="8">
        <v>0.95</v>
      </c>
      <c r="J800" s="143">
        <v>0.41</v>
      </c>
      <c r="K800" s="137"/>
      <c r="L800" s="137"/>
      <c r="M800" s="137"/>
      <c r="N800" s="137"/>
      <c r="O800" s="137"/>
      <c r="P800" s="100">
        <v>1.36</v>
      </c>
      <c r="Q800" s="101"/>
      <c r="R800" s="101"/>
      <c r="S800" s="101"/>
      <c r="T800" s="101"/>
      <c r="U800" s="101"/>
    </row>
    <row r="801" spans="1:21" s="1" customFormat="1" ht="27.75" hidden="1" customHeight="1" x14ac:dyDescent="0.25">
      <c r="A801" s="134" t="s">
        <v>519</v>
      </c>
      <c r="B801" s="135"/>
      <c r="C801" s="103" t="s">
        <v>1203</v>
      </c>
      <c r="D801" s="104"/>
      <c r="E801" s="104"/>
      <c r="F801" s="11" t="s">
        <v>1835</v>
      </c>
      <c r="G801" s="143">
        <v>0.46</v>
      </c>
      <c r="H801" s="137"/>
      <c r="I801" s="8">
        <v>0.46</v>
      </c>
      <c r="J801" s="137"/>
      <c r="K801" s="137"/>
      <c r="L801" s="137"/>
      <c r="M801" s="137"/>
      <c r="N801" s="137"/>
      <c r="O801" s="137"/>
      <c r="P801" s="100">
        <v>0.46</v>
      </c>
      <c r="Q801" s="101"/>
      <c r="R801" s="101"/>
      <c r="S801" s="101"/>
      <c r="T801" s="101"/>
      <c r="U801" s="101"/>
    </row>
    <row r="802" spans="1:21" s="15" customFormat="1" ht="18.75" hidden="1" customHeight="1" x14ac:dyDescent="0.2">
      <c r="A802" s="124"/>
      <c r="B802" s="125"/>
      <c r="C802" s="105" t="s">
        <v>1856</v>
      </c>
      <c r="D802" s="106"/>
      <c r="E802" s="106"/>
      <c r="F802" s="18"/>
      <c r="G802" s="144">
        <f>G800+G801</f>
        <v>1.41</v>
      </c>
      <c r="H802" s="123"/>
      <c r="I802" s="13">
        <f>I800+I801</f>
        <v>1.41</v>
      </c>
      <c r="J802" s="144">
        <f>J800+J801</f>
        <v>0.41</v>
      </c>
      <c r="K802" s="123"/>
      <c r="L802" s="123"/>
      <c r="M802" s="123"/>
      <c r="N802" s="123"/>
      <c r="O802" s="123"/>
      <c r="P802" s="100">
        <f>P800+P801</f>
        <v>1.82</v>
      </c>
      <c r="Q802" s="101"/>
      <c r="R802" s="101"/>
      <c r="S802" s="101"/>
      <c r="T802" s="101"/>
      <c r="U802" s="101"/>
    </row>
    <row r="803" spans="1:21" s="1" customFormat="1" ht="76.5" hidden="1" customHeight="1" x14ac:dyDescent="0.25">
      <c r="A803" s="124" t="s">
        <v>520</v>
      </c>
      <c r="B803" s="125"/>
      <c r="C803" s="105" t="s">
        <v>1257</v>
      </c>
      <c r="D803" s="106"/>
      <c r="E803" s="106"/>
      <c r="F803" s="9"/>
      <c r="G803" s="137"/>
      <c r="H803" s="137"/>
      <c r="I803" s="10"/>
      <c r="J803" s="137"/>
      <c r="K803" s="137"/>
      <c r="L803" s="137"/>
      <c r="M803" s="137"/>
      <c r="N803" s="137"/>
      <c r="O803" s="137"/>
      <c r="P803" s="101"/>
      <c r="Q803" s="101"/>
      <c r="R803" s="101"/>
      <c r="S803" s="101"/>
      <c r="T803" s="101"/>
      <c r="U803" s="101"/>
    </row>
    <row r="804" spans="1:21" s="1" customFormat="1" ht="63" hidden="1" customHeight="1" x14ac:dyDescent="0.25">
      <c r="A804" s="134" t="s">
        <v>521</v>
      </c>
      <c r="B804" s="135"/>
      <c r="C804" s="103" t="s">
        <v>1258</v>
      </c>
      <c r="D804" s="104"/>
      <c r="E804" s="104"/>
      <c r="F804" s="11" t="s">
        <v>1817</v>
      </c>
      <c r="G804" s="143">
        <v>1.9</v>
      </c>
      <c r="H804" s="137"/>
      <c r="I804" s="8">
        <v>1.9</v>
      </c>
      <c r="J804" s="143">
        <v>0.41</v>
      </c>
      <c r="K804" s="137"/>
      <c r="L804" s="137"/>
      <c r="M804" s="137"/>
      <c r="N804" s="137"/>
      <c r="O804" s="137"/>
      <c r="P804" s="100">
        <v>2.31</v>
      </c>
      <c r="Q804" s="101"/>
      <c r="R804" s="101"/>
      <c r="S804" s="101"/>
      <c r="T804" s="101"/>
      <c r="U804" s="101"/>
    </row>
    <row r="805" spans="1:21" s="1" customFormat="1" ht="27" hidden="1" customHeight="1" x14ac:dyDescent="0.25">
      <c r="A805" s="134" t="s">
        <v>522</v>
      </c>
      <c r="B805" s="135"/>
      <c r="C805" s="103" t="s">
        <v>1203</v>
      </c>
      <c r="D805" s="104"/>
      <c r="E805" s="104"/>
      <c r="F805" s="11" t="s">
        <v>1835</v>
      </c>
      <c r="G805" s="143">
        <v>0.46</v>
      </c>
      <c r="H805" s="137"/>
      <c r="I805" s="8">
        <v>0.46</v>
      </c>
      <c r="J805" s="137"/>
      <c r="K805" s="137"/>
      <c r="L805" s="137"/>
      <c r="M805" s="137"/>
      <c r="N805" s="137"/>
      <c r="O805" s="137"/>
      <c r="P805" s="100">
        <v>0.46</v>
      </c>
      <c r="Q805" s="101"/>
      <c r="R805" s="101"/>
      <c r="S805" s="101"/>
      <c r="T805" s="101"/>
      <c r="U805" s="101"/>
    </row>
    <row r="806" spans="1:21" s="1" customFormat="1" ht="18" hidden="1" customHeight="1" x14ac:dyDescent="0.25">
      <c r="A806" s="124"/>
      <c r="B806" s="125"/>
      <c r="C806" s="145" t="s">
        <v>1856</v>
      </c>
      <c r="D806" s="146"/>
      <c r="E806" s="146"/>
      <c r="F806" s="12"/>
      <c r="G806" s="144">
        <f>G804+G805</f>
        <v>2.36</v>
      </c>
      <c r="H806" s="123"/>
      <c r="I806" s="13">
        <f>I804+I805</f>
        <v>2.36</v>
      </c>
      <c r="J806" s="144">
        <f>J804+J805</f>
        <v>0.41</v>
      </c>
      <c r="K806" s="123"/>
      <c r="L806" s="123"/>
      <c r="M806" s="123"/>
      <c r="N806" s="123"/>
      <c r="O806" s="123"/>
      <c r="P806" s="100">
        <f>P804+P805</f>
        <v>2.77</v>
      </c>
      <c r="Q806" s="101"/>
      <c r="R806" s="101"/>
      <c r="S806" s="101"/>
      <c r="T806" s="101"/>
      <c r="U806" s="101"/>
    </row>
    <row r="807" spans="1:21" s="1" customFormat="1" ht="87.75" hidden="1" customHeight="1" x14ac:dyDescent="0.25">
      <c r="A807" s="124" t="s">
        <v>523</v>
      </c>
      <c r="B807" s="125"/>
      <c r="C807" s="105" t="s">
        <v>1259</v>
      </c>
      <c r="D807" s="106"/>
      <c r="E807" s="106"/>
      <c r="F807" s="9"/>
      <c r="G807" s="137"/>
      <c r="H807" s="137"/>
      <c r="I807" s="10"/>
      <c r="J807" s="137"/>
      <c r="K807" s="137"/>
      <c r="L807" s="137"/>
      <c r="M807" s="137"/>
      <c r="N807" s="137"/>
      <c r="O807" s="137"/>
      <c r="P807" s="101"/>
      <c r="Q807" s="101"/>
      <c r="R807" s="101"/>
      <c r="S807" s="101"/>
      <c r="T807" s="101"/>
      <c r="U807" s="101"/>
    </row>
    <row r="808" spans="1:21" s="1" customFormat="1" ht="88.5" hidden="1" customHeight="1" x14ac:dyDescent="0.25">
      <c r="A808" s="134" t="s">
        <v>524</v>
      </c>
      <c r="B808" s="135"/>
      <c r="C808" s="103" t="s">
        <v>1260</v>
      </c>
      <c r="D808" s="104"/>
      <c r="E808" s="104"/>
      <c r="F808" s="11" t="s">
        <v>1817</v>
      </c>
      <c r="G808" s="143">
        <v>1.9</v>
      </c>
      <c r="H808" s="137"/>
      <c r="I808" s="8">
        <v>1.9</v>
      </c>
      <c r="J808" s="143">
        <v>0.41</v>
      </c>
      <c r="K808" s="137"/>
      <c r="L808" s="137"/>
      <c r="M808" s="137"/>
      <c r="N808" s="137"/>
      <c r="O808" s="137"/>
      <c r="P808" s="100">
        <v>2.31</v>
      </c>
      <c r="Q808" s="101"/>
      <c r="R808" s="101"/>
      <c r="S808" s="101"/>
      <c r="T808" s="101"/>
      <c r="U808" s="101"/>
    </row>
    <row r="809" spans="1:21" s="1" customFormat="1" ht="27" hidden="1" customHeight="1" x14ac:dyDescent="0.25">
      <c r="A809" s="134" t="s">
        <v>525</v>
      </c>
      <c r="B809" s="135"/>
      <c r="C809" s="103" t="s">
        <v>1203</v>
      </c>
      <c r="D809" s="104"/>
      <c r="E809" s="104"/>
      <c r="F809" s="11" t="s">
        <v>1835</v>
      </c>
      <c r="G809" s="143">
        <v>0.46</v>
      </c>
      <c r="H809" s="137"/>
      <c r="I809" s="8">
        <v>0.46</v>
      </c>
      <c r="J809" s="137"/>
      <c r="K809" s="137"/>
      <c r="L809" s="137"/>
      <c r="M809" s="137"/>
      <c r="N809" s="137"/>
      <c r="O809" s="137"/>
      <c r="P809" s="100">
        <v>0.46</v>
      </c>
      <c r="Q809" s="101"/>
      <c r="R809" s="101"/>
      <c r="S809" s="101"/>
      <c r="T809" s="101"/>
      <c r="U809" s="101"/>
    </row>
    <row r="810" spans="1:21" s="15" customFormat="1" ht="17.25" hidden="1" customHeight="1" x14ac:dyDescent="0.2">
      <c r="A810" s="124"/>
      <c r="B810" s="125"/>
      <c r="C810" s="105" t="s">
        <v>1856</v>
      </c>
      <c r="D810" s="106"/>
      <c r="E810" s="106"/>
      <c r="F810" s="18"/>
      <c r="G810" s="144">
        <f>G808+G809</f>
        <v>2.36</v>
      </c>
      <c r="H810" s="123"/>
      <c r="I810" s="13">
        <f>I808+I809</f>
        <v>2.36</v>
      </c>
      <c r="J810" s="144">
        <f>J808+J809</f>
        <v>0.41</v>
      </c>
      <c r="K810" s="123"/>
      <c r="L810" s="123"/>
      <c r="M810" s="123"/>
      <c r="N810" s="123"/>
      <c r="O810" s="123"/>
      <c r="P810" s="100">
        <f>P808+P809</f>
        <v>2.77</v>
      </c>
      <c r="Q810" s="101"/>
      <c r="R810" s="101"/>
      <c r="S810" s="101"/>
      <c r="T810" s="101"/>
      <c r="U810" s="101"/>
    </row>
    <row r="811" spans="1:21" s="1" customFormat="1" ht="38.25" hidden="1" customHeight="1" x14ac:dyDescent="0.25">
      <c r="A811" s="124" t="s">
        <v>526</v>
      </c>
      <c r="B811" s="125"/>
      <c r="C811" s="105" t="s">
        <v>1261</v>
      </c>
      <c r="D811" s="106"/>
      <c r="E811" s="106"/>
      <c r="F811" s="9"/>
      <c r="G811" s="137"/>
      <c r="H811" s="137"/>
      <c r="I811" s="10"/>
      <c r="J811" s="137"/>
      <c r="K811" s="137"/>
      <c r="L811" s="137"/>
      <c r="M811" s="137"/>
      <c r="N811" s="137"/>
      <c r="O811" s="137"/>
      <c r="P811" s="101"/>
      <c r="Q811" s="101"/>
      <c r="R811" s="101"/>
      <c r="S811" s="101"/>
      <c r="T811" s="101"/>
      <c r="U811" s="101"/>
    </row>
    <row r="812" spans="1:21" s="1" customFormat="1" ht="38.25" hidden="1" customHeight="1" x14ac:dyDescent="0.25">
      <c r="A812" s="134" t="s">
        <v>527</v>
      </c>
      <c r="B812" s="135"/>
      <c r="C812" s="103" t="s">
        <v>1261</v>
      </c>
      <c r="D812" s="104"/>
      <c r="E812" s="104"/>
      <c r="F812" s="11" t="s">
        <v>1817</v>
      </c>
      <c r="G812" s="143">
        <v>2.37</v>
      </c>
      <c r="H812" s="137"/>
      <c r="I812" s="8">
        <v>2.37</v>
      </c>
      <c r="J812" s="143">
        <v>0.41</v>
      </c>
      <c r="K812" s="137"/>
      <c r="L812" s="137"/>
      <c r="M812" s="137"/>
      <c r="N812" s="137"/>
      <c r="O812" s="137"/>
      <c r="P812" s="100">
        <v>2.78</v>
      </c>
      <c r="Q812" s="101"/>
      <c r="R812" s="101"/>
      <c r="S812" s="101"/>
      <c r="T812" s="101"/>
      <c r="U812" s="101"/>
    </row>
    <row r="813" spans="1:21" s="1" customFormat="1" ht="26.25" hidden="1" customHeight="1" x14ac:dyDescent="0.25">
      <c r="A813" s="134" t="s">
        <v>528</v>
      </c>
      <c r="B813" s="135"/>
      <c r="C813" s="103" t="s">
        <v>1203</v>
      </c>
      <c r="D813" s="104"/>
      <c r="E813" s="104"/>
      <c r="F813" s="11" t="s">
        <v>1835</v>
      </c>
      <c r="G813" s="143">
        <v>0.46</v>
      </c>
      <c r="H813" s="137"/>
      <c r="I813" s="8">
        <v>0.46</v>
      </c>
      <c r="J813" s="137"/>
      <c r="K813" s="137"/>
      <c r="L813" s="137"/>
      <c r="M813" s="137"/>
      <c r="N813" s="137"/>
      <c r="O813" s="137"/>
      <c r="P813" s="100">
        <v>0.46</v>
      </c>
      <c r="Q813" s="101"/>
      <c r="R813" s="101"/>
      <c r="S813" s="101"/>
      <c r="T813" s="101"/>
      <c r="U813" s="101"/>
    </row>
    <row r="814" spans="1:21" s="15" customFormat="1" ht="18.75" hidden="1" customHeight="1" x14ac:dyDescent="0.2">
      <c r="A814" s="124"/>
      <c r="B814" s="125"/>
      <c r="C814" s="105" t="s">
        <v>1856</v>
      </c>
      <c r="D814" s="106"/>
      <c r="E814" s="106"/>
      <c r="F814" s="18"/>
      <c r="G814" s="144">
        <f>G812+G813</f>
        <v>2.83</v>
      </c>
      <c r="H814" s="123"/>
      <c r="I814" s="13">
        <f>I812+I813</f>
        <v>2.83</v>
      </c>
      <c r="J814" s="144">
        <f>J812+J813</f>
        <v>0.41</v>
      </c>
      <c r="K814" s="123"/>
      <c r="L814" s="123"/>
      <c r="M814" s="123"/>
      <c r="N814" s="123"/>
      <c r="O814" s="123"/>
      <c r="P814" s="100">
        <f>P812+P813</f>
        <v>3.2399999999999998</v>
      </c>
      <c r="Q814" s="101"/>
      <c r="R814" s="101"/>
      <c r="S814" s="101"/>
      <c r="T814" s="101"/>
      <c r="U814" s="101"/>
    </row>
    <row r="815" spans="1:21" s="1" customFormat="1" ht="28.5" hidden="1" customHeight="1" x14ac:dyDescent="0.25">
      <c r="A815" s="124" t="s">
        <v>529</v>
      </c>
      <c r="B815" s="125"/>
      <c r="C815" s="105" t="s">
        <v>1262</v>
      </c>
      <c r="D815" s="106"/>
      <c r="E815" s="106"/>
      <c r="F815" s="9"/>
      <c r="G815" s="137"/>
      <c r="H815" s="137"/>
      <c r="I815" s="10"/>
      <c r="J815" s="137"/>
      <c r="K815" s="137"/>
      <c r="L815" s="137"/>
      <c r="M815" s="137"/>
      <c r="N815" s="137"/>
      <c r="O815" s="137"/>
      <c r="P815" s="101"/>
      <c r="Q815" s="101"/>
      <c r="R815" s="101"/>
      <c r="S815" s="101"/>
      <c r="T815" s="101"/>
      <c r="U815" s="101"/>
    </row>
    <row r="816" spans="1:21" s="1" customFormat="1" ht="30" hidden="1" customHeight="1" x14ac:dyDescent="0.25">
      <c r="A816" s="134" t="s">
        <v>530</v>
      </c>
      <c r="B816" s="135"/>
      <c r="C816" s="103" t="s">
        <v>1262</v>
      </c>
      <c r="D816" s="104"/>
      <c r="E816" s="104"/>
      <c r="F816" s="11" t="s">
        <v>1817</v>
      </c>
      <c r="G816" s="143">
        <v>1.42</v>
      </c>
      <c r="H816" s="137"/>
      <c r="I816" s="8">
        <v>1.42</v>
      </c>
      <c r="J816" s="143">
        <v>0.41</v>
      </c>
      <c r="K816" s="137"/>
      <c r="L816" s="137"/>
      <c r="M816" s="137"/>
      <c r="N816" s="137"/>
      <c r="O816" s="137"/>
      <c r="P816" s="100">
        <v>1.83</v>
      </c>
      <c r="Q816" s="101"/>
      <c r="R816" s="101"/>
      <c r="S816" s="101"/>
      <c r="T816" s="101"/>
      <c r="U816" s="101"/>
    </row>
    <row r="817" spans="1:21" s="1" customFormat="1" ht="29.25" hidden="1" customHeight="1" x14ac:dyDescent="0.25">
      <c r="A817" s="134" t="s">
        <v>531</v>
      </c>
      <c r="B817" s="135"/>
      <c r="C817" s="103" t="s">
        <v>1203</v>
      </c>
      <c r="D817" s="104"/>
      <c r="E817" s="104"/>
      <c r="F817" s="11" t="s">
        <v>1835</v>
      </c>
      <c r="G817" s="143">
        <v>0.46</v>
      </c>
      <c r="H817" s="137"/>
      <c r="I817" s="8">
        <v>0.46</v>
      </c>
      <c r="J817" s="137"/>
      <c r="K817" s="137"/>
      <c r="L817" s="137"/>
      <c r="M817" s="137"/>
      <c r="N817" s="137"/>
      <c r="O817" s="137"/>
      <c r="P817" s="100">
        <v>0.46</v>
      </c>
      <c r="Q817" s="101"/>
      <c r="R817" s="101"/>
      <c r="S817" s="101"/>
      <c r="T817" s="101"/>
      <c r="U817" s="101"/>
    </row>
    <row r="818" spans="1:21" s="15" customFormat="1" ht="20.25" hidden="1" customHeight="1" x14ac:dyDescent="0.2">
      <c r="A818" s="124"/>
      <c r="B818" s="125"/>
      <c r="C818" s="105" t="s">
        <v>1856</v>
      </c>
      <c r="D818" s="106"/>
      <c r="E818" s="106"/>
      <c r="F818" s="18"/>
      <c r="G818" s="144">
        <f>G816+G817</f>
        <v>1.88</v>
      </c>
      <c r="H818" s="123"/>
      <c r="I818" s="13">
        <f>I816+I817</f>
        <v>1.88</v>
      </c>
      <c r="J818" s="144">
        <f>J816+J817</f>
        <v>0.41</v>
      </c>
      <c r="K818" s="123"/>
      <c r="L818" s="123"/>
      <c r="M818" s="123"/>
      <c r="N818" s="123"/>
      <c r="O818" s="123"/>
      <c r="P818" s="100">
        <f>P816+P817</f>
        <v>2.29</v>
      </c>
      <c r="Q818" s="101"/>
      <c r="R818" s="101"/>
      <c r="S818" s="101"/>
      <c r="T818" s="101"/>
      <c r="U818" s="101"/>
    </row>
    <row r="819" spans="1:21" s="15" customFormat="1" ht="63.75" hidden="1" customHeight="1" x14ac:dyDescent="0.2">
      <c r="A819" s="124" t="s">
        <v>532</v>
      </c>
      <c r="B819" s="125"/>
      <c r="C819" s="105" t="s">
        <v>1263</v>
      </c>
      <c r="D819" s="106"/>
      <c r="E819" s="106"/>
      <c r="F819" s="18"/>
      <c r="G819" s="123"/>
      <c r="H819" s="123"/>
      <c r="I819" s="14"/>
      <c r="J819" s="123"/>
      <c r="K819" s="123"/>
      <c r="L819" s="123"/>
      <c r="M819" s="123"/>
      <c r="N819" s="123"/>
      <c r="O819" s="123"/>
      <c r="P819" s="101"/>
      <c r="Q819" s="101"/>
      <c r="R819" s="101"/>
      <c r="S819" s="101"/>
      <c r="T819" s="101"/>
      <c r="U819" s="101"/>
    </row>
    <row r="820" spans="1:21" s="1" customFormat="1" ht="63.75" hidden="1" customHeight="1" x14ac:dyDescent="0.25">
      <c r="A820" s="134" t="s">
        <v>533</v>
      </c>
      <c r="B820" s="135"/>
      <c r="C820" s="103" t="s">
        <v>1264</v>
      </c>
      <c r="D820" s="104"/>
      <c r="E820" s="104"/>
      <c r="F820" s="11" t="s">
        <v>1817</v>
      </c>
      <c r="G820" s="143">
        <v>1.9</v>
      </c>
      <c r="H820" s="137"/>
      <c r="I820" s="8">
        <v>1.9</v>
      </c>
      <c r="J820" s="143">
        <v>0.41</v>
      </c>
      <c r="K820" s="137"/>
      <c r="L820" s="137"/>
      <c r="M820" s="137"/>
      <c r="N820" s="137"/>
      <c r="O820" s="137"/>
      <c r="P820" s="100">
        <v>2.31</v>
      </c>
      <c r="Q820" s="101"/>
      <c r="R820" s="101"/>
      <c r="S820" s="101"/>
      <c r="T820" s="101"/>
      <c r="U820" s="101"/>
    </row>
    <row r="821" spans="1:21" s="1" customFormat="1" ht="27.75" hidden="1" customHeight="1" x14ac:dyDescent="0.25">
      <c r="A821" s="134" t="s">
        <v>534</v>
      </c>
      <c r="B821" s="135"/>
      <c r="C821" s="103" t="s">
        <v>1203</v>
      </c>
      <c r="D821" s="104"/>
      <c r="E821" s="104"/>
      <c r="F821" s="11" t="s">
        <v>1835</v>
      </c>
      <c r="G821" s="143">
        <v>0.46</v>
      </c>
      <c r="H821" s="137"/>
      <c r="I821" s="8">
        <v>0.46</v>
      </c>
      <c r="J821" s="137"/>
      <c r="K821" s="137"/>
      <c r="L821" s="137"/>
      <c r="M821" s="137"/>
      <c r="N821" s="137"/>
      <c r="O821" s="137"/>
      <c r="P821" s="100">
        <v>0.46</v>
      </c>
      <c r="Q821" s="101"/>
      <c r="R821" s="101"/>
      <c r="S821" s="101"/>
      <c r="T821" s="101"/>
      <c r="U821" s="101"/>
    </row>
    <row r="822" spans="1:21" s="15" customFormat="1" ht="15" hidden="1" customHeight="1" x14ac:dyDescent="0.2">
      <c r="A822" s="124"/>
      <c r="B822" s="125"/>
      <c r="C822" s="105" t="s">
        <v>1856</v>
      </c>
      <c r="D822" s="106"/>
      <c r="E822" s="106"/>
      <c r="F822" s="18"/>
      <c r="G822" s="144">
        <f>G820+G821</f>
        <v>2.36</v>
      </c>
      <c r="H822" s="123"/>
      <c r="I822" s="13">
        <f>I820+I821</f>
        <v>2.36</v>
      </c>
      <c r="J822" s="144">
        <f>J820+J821</f>
        <v>0.41</v>
      </c>
      <c r="K822" s="123"/>
      <c r="L822" s="123"/>
      <c r="M822" s="123"/>
      <c r="N822" s="123"/>
      <c r="O822" s="123"/>
      <c r="P822" s="100">
        <f>P820+P821</f>
        <v>2.77</v>
      </c>
      <c r="Q822" s="101"/>
      <c r="R822" s="101"/>
      <c r="S822" s="101"/>
      <c r="T822" s="101"/>
      <c r="U822" s="101"/>
    </row>
    <row r="823" spans="1:21" s="1" customFormat="1" ht="51" hidden="1" customHeight="1" x14ac:dyDescent="0.25">
      <c r="A823" s="124" t="s">
        <v>535</v>
      </c>
      <c r="B823" s="125"/>
      <c r="C823" s="105" t="s">
        <v>1265</v>
      </c>
      <c r="D823" s="106"/>
      <c r="E823" s="106"/>
      <c r="F823" s="9"/>
      <c r="G823" s="137"/>
      <c r="H823" s="137"/>
      <c r="I823" s="10"/>
      <c r="J823" s="137"/>
      <c r="K823" s="137"/>
      <c r="L823" s="137"/>
      <c r="M823" s="137"/>
      <c r="N823" s="137"/>
      <c r="O823" s="137"/>
      <c r="P823" s="101"/>
      <c r="Q823" s="101"/>
      <c r="R823" s="101"/>
      <c r="S823" s="101"/>
      <c r="T823" s="101"/>
      <c r="U823" s="101"/>
    </row>
    <row r="824" spans="1:21" s="1" customFormat="1" ht="51.75" hidden="1" customHeight="1" x14ac:dyDescent="0.25">
      <c r="A824" s="134" t="s">
        <v>536</v>
      </c>
      <c r="B824" s="135"/>
      <c r="C824" s="103" t="s">
        <v>1265</v>
      </c>
      <c r="D824" s="104"/>
      <c r="E824" s="104"/>
      <c r="F824" s="11" t="s">
        <v>1817</v>
      </c>
      <c r="G824" s="143">
        <v>0.95</v>
      </c>
      <c r="H824" s="137"/>
      <c r="I824" s="8">
        <v>0.95</v>
      </c>
      <c r="J824" s="143">
        <v>0.41</v>
      </c>
      <c r="K824" s="137"/>
      <c r="L824" s="137"/>
      <c r="M824" s="137"/>
      <c r="N824" s="137"/>
      <c r="O824" s="137"/>
      <c r="P824" s="100">
        <v>1.36</v>
      </c>
      <c r="Q824" s="101"/>
      <c r="R824" s="101"/>
      <c r="S824" s="101"/>
      <c r="T824" s="101"/>
      <c r="U824" s="101"/>
    </row>
    <row r="825" spans="1:21" s="1" customFormat="1" ht="27.75" hidden="1" customHeight="1" x14ac:dyDescent="0.25">
      <c r="A825" s="134" t="s">
        <v>537</v>
      </c>
      <c r="B825" s="135"/>
      <c r="C825" s="103" t="s">
        <v>1203</v>
      </c>
      <c r="D825" s="104"/>
      <c r="E825" s="104"/>
      <c r="F825" s="11" t="s">
        <v>1835</v>
      </c>
      <c r="G825" s="143">
        <v>0.46</v>
      </c>
      <c r="H825" s="137"/>
      <c r="I825" s="8">
        <v>0.46</v>
      </c>
      <c r="J825" s="137"/>
      <c r="K825" s="137"/>
      <c r="L825" s="137"/>
      <c r="M825" s="137"/>
      <c r="N825" s="137"/>
      <c r="O825" s="137"/>
      <c r="P825" s="100">
        <v>0.46</v>
      </c>
      <c r="Q825" s="101"/>
      <c r="R825" s="101"/>
      <c r="S825" s="101"/>
      <c r="T825" s="101"/>
      <c r="U825" s="101"/>
    </row>
    <row r="826" spans="1:21" s="15" customFormat="1" ht="17.25" hidden="1" customHeight="1" x14ac:dyDescent="0.2">
      <c r="A826" s="124"/>
      <c r="B826" s="125"/>
      <c r="C826" s="105" t="s">
        <v>1856</v>
      </c>
      <c r="D826" s="106"/>
      <c r="E826" s="106"/>
      <c r="F826" s="18"/>
      <c r="G826" s="144">
        <f>G824+G825</f>
        <v>1.41</v>
      </c>
      <c r="H826" s="123"/>
      <c r="I826" s="13">
        <f>I824+I825</f>
        <v>1.41</v>
      </c>
      <c r="J826" s="144">
        <f>J824+J825</f>
        <v>0.41</v>
      </c>
      <c r="K826" s="123"/>
      <c r="L826" s="123"/>
      <c r="M826" s="123"/>
      <c r="N826" s="123"/>
      <c r="O826" s="123"/>
      <c r="P826" s="100">
        <f>P824+P825</f>
        <v>1.82</v>
      </c>
      <c r="Q826" s="101"/>
      <c r="R826" s="101"/>
      <c r="S826" s="101"/>
      <c r="T826" s="101"/>
      <c r="U826" s="101"/>
    </row>
    <row r="827" spans="1:21" s="15" customFormat="1" ht="27" hidden="1" customHeight="1" x14ac:dyDescent="0.2">
      <c r="A827" s="124" t="s">
        <v>538</v>
      </c>
      <c r="B827" s="125"/>
      <c r="C827" s="105" t="s">
        <v>1266</v>
      </c>
      <c r="D827" s="106"/>
      <c r="E827" s="106"/>
      <c r="F827" s="18"/>
      <c r="G827" s="123"/>
      <c r="H827" s="123"/>
      <c r="I827" s="14"/>
      <c r="J827" s="123"/>
      <c r="K827" s="123"/>
      <c r="L827" s="123"/>
      <c r="M827" s="123"/>
      <c r="N827" s="123"/>
      <c r="O827" s="123"/>
      <c r="P827" s="101"/>
      <c r="Q827" s="101"/>
      <c r="R827" s="101"/>
      <c r="S827" s="101"/>
      <c r="T827" s="101"/>
      <c r="U827" s="101"/>
    </row>
    <row r="828" spans="1:21" s="1" customFormat="1" ht="26.25" hidden="1" customHeight="1" x14ac:dyDescent="0.25">
      <c r="A828" s="134" t="s">
        <v>539</v>
      </c>
      <c r="B828" s="135"/>
      <c r="C828" s="103" t="s">
        <v>1266</v>
      </c>
      <c r="D828" s="104"/>
      <c r="E828" s="104"/>
      <c r="F828" s="11" t="s">
        <v>1817</v>
      </c>
      <c r="G828" s="143">
        <v>0.95</v>
      </c>
      <c r="H828" s="137"/>
      <c r="I828" s="8">
        <v>0.95</v>
      </c>
      <c r="J828" s="143">
        <v>0.41</v>
      </c>
      <c r="K828" s="137"/>
      <c r="L828" s="137"/>
      <c r="M828" s="137"/>
      <c r="N828" s="137"/>
      <c r="O828" s="137"/>
      <c r="P828" s="100">
        <v>1.36</v>
      </c>
      <c r="Q828" s="101"/>
      <c r="R828" s="101"/>
      <c r="S828" s="101"/>
      <c r="T828" s="101"/>
      <c r="U828" s="101"/>
    </row>
    <row r="829" spans="1:21" s="1" customFormat="1" ht="27" hidden="1" customHeight="1" x14ac:dyDescent="0.25">
      <c r="A829" s="134" t="s">
        <v>540</v>
      </c>
      <c r="B829" s="135"/>
      <c r="C829" s="103" t="s">
        <v>1203</v>
      </c>
      <c r="D829" s="104"/>
      <c r="E829" s="104"/>
      <c r="F829" s="11" t="s">
        <v>1835</v>
      </c>
      <c r="G829" s="143">
        <v>0.46</v>
      </c>
      <c r="H829" s="137"/>
      <c r="I829" s="8">
        <v>0.46</v>
      </c>
      <c r="J829" s="137"/>
      <c r="K829" s="137"/>
      <c r="L829" s="137"/>
      <c r="M829" s="137"/>
      <c r="N829" s="137"/>
      <c r="O829" s="137"/>
      <c r="P829" s="100">
        <v>0.46</v>
      </c>
      <c r="Q829" s="101"/>
      <c r="R829" s="101"/>
      <c r="S829" s="101"/>
      <c r="T829" s="101"/>
      <c r="U829" s="101"/>
    </row>
    <row r="830" spans="1:21" s="15" customFormat="1" ht="16.5" hidden="1" customHeight="1" x14ac:dyDescent="0.2">
      <c r="A830" s="124"/>
      <c r="B830" s="125"/>
      <c r="C830" s="105" t="s">
        <v>1856</v>
      </c>
      <c r="D830" s="106"/>
      <c r="E830" s="106"/>
      <c r="F830" s="18"/>
      <c r="G830" s="144">
        <f>G828+G829</f>
        <v>1.41</v>
      </c>
      <c r="H830" s="123"/>
      <c r="I830" s="13">
        <f>I828+I829</f>
        <v>1.41</v>
      </c>
      <c r="J830" s="144">
        <f>J828+J829</f>
        <v>0.41</v>
      </c>
      <c r="K830" s="123"/>
      <c r="L830" s="123"/>
      <c r="M830" s="123"/>
      <c r="N830" s="123"/>
      <c r="O830" s="123"/>
      <c r="P830" s="100">
        <f>P828+P829</f>
        <v>1.82</v>
      </c>
      <c r="Q830" s="101"/>
      <c r="R830" s="101"/>
      <c r="S830" s="101"/>
      <c r="T830" s="101"/>
      <c r="U830" s="101"/>
    </row>
    <row r="831" spans="1:21" s="1" customFormat="1" ht="38.25" hidden="1" customHeight="1" x14ac:dyDescent="0.25">
      <c r="A831" s="124" t="s">
        <v>541</v>
      </c>
      <c r="B831" s="125"/>
      <c r="C831" s="105" t="s">
        <v>1267</v>
      </c>
      <c r="D831" s="106"/>
      <c r="E831" s="106"/>
      <c r="F831" s="9"/>
      <c r="G831" s="137"/>
      <c r="H831" s="137"/>
      <c r="I831" s="10"/>
      <c r="J831" s="137"/>
      <c r="K831" s="137"/>
      <c r="L831" s="137"/>
      <c r="M831" s="137"/>
      <c r="N831" s="137"/>
      <c r="O831" s="137"/>
      <c r="P831" s="101"/>
      <c r="Q831" s="101"/>
      <c r="R831" s="101"/>
      <c r="S831" s="101"/>
      <c r="T831" s="101"/>
      <c r="U831" s="101"/>
    </row>
    <row r="832" spans="1:21" s="1" customFormat="1" ht="38.25" hidden="1" customHeight="1" x14ac:dyDescent="0.25">
      <c r="A832" s="134" t="s">
        <v>542</v>
      </c>
      <c r="B832" s="135"/>
      <c r="C832" s="103" t="s">
        <v>1267</v>
      </c>
      <c r="D832" s="104"/>
      <c r="E832" s="104"/>
      <c r="F832" s="11" t="s">
        <v>1817</v>
      </c>
      <c r="G832" s="143">
        <v>0.95</v>
      </c>
      <c r="H832" s="137"/>
      <c r="I832" s="8">
        <v>0.95</v>
      </c>
      <c r="J832" s="143">
        <v>0.41</v>
      </c>
      <c r="K832" s="137"/>
      <c r="L832" s="137"/>
      <c r="M832" s="137"/>
      <c r="N832" s="137"/>
      <c r="O832" s="137"/>
      <c r="P832" s="100">
        <v>1.36</v>
      </c>
      <c r="Q832" s="101"/>
      <c r="R832" s="101"/>
      <c r="S832" s="101"/>
      <c r="T832" s="101"/>
      <c r="U832" s="101"/>
    </row>
    <row r="833" spans="1:21" s="1" customFormat="1" ht="27" hidden="1" customHeight="1" x14ac:dyDescent="0.25">
      <c r="A833" s="134" t="s">
        <v>543</v>
      </c>
      <c r="B833" s="135"/>
      <c r="C833" s="103" t="s">
        <v>1203</v>
      </c>
      <c r="D833" s="104"/>
      <c r="E833" s="104"/>
      <c r="F833" s="11" t="s">
        <v>1835</v>
      </c>
      <c r="G833" s="143">
        <v>0.46</v>
      </c>
      <c r="H833" s="137"/>
      <c r="I833" s="8">
        <v>0.46</v>
      </c>
      <c r="J833" s="137"/>
      <c r="K833" s="137"/>
      <c r="L833" s="137"/>
      <c r="M833" s="137"/>
      <c r="N833" s="137"/>
      <c r="O833" s="137"/>
      <c r="P833" s="100">
        <v>0.46</v>
      </c>
      <c r="Q833" s="101"/>
      <c r="R833" s="101"/>
      <c r="S833" s="101"/>
      <c r="T833" s="101"/>
      <c r="U833" s="101"/>
    </row>
    <row r="834" spans="1:21" s="15" customFormat="1" ht="16.5" hidden="1" customHeight="1" x14ac:dyDescent="0.2">
      <c r="A834" s="124"/>
      <c r="B834" s="125"/>
      <c r="C834" s="105" t="s">
        <v>1856</v>
      </c>
      <c r="D834" s="106"/>
      <c r="E834" s="106"/>
      <c r="F834" s="18"/>
      <c r="G834" s="144">
        <f>G832+G833</f>
        <v>1.41</v>
      </c>
      <c r="H834" s="123"/>
      <c r="I834" s="13">
        <f>I832+I833</f>
        <v>1.41</v>
      </c>
      <c r="J834" s="144">
        <f>J832+J833</f>
        <v>0.41</v>
      </c>
      <c r="K834" s="123"/>
      <c r="L834" s="123"/>
      <c r="M834" s="123"/>
      <c r="N834" s="123"/>
      <c r="O834" s="123"/>
      <c r="P834" s="100">
        <f>P832+P833</f>
        <v>1.82</v>
      </c>
      <c r="Q834" s="101"/>
      <c r="R834" s="101"/>
      <c r="S834" s="101"/>
      <c r="T834" s="101"/>
      <c r="U834" s="101"/>
    </row>
    <row r="835" spans="1:21" s="15" customFormat="1" ht="25.5" hidden="1" customHeight="1" x14ac:dyDescent="0.2">
      <c r="A835" s="124" t="s">
        <v>544</v>
      </c>
      <c r="B835" s="125"/>
      <c r="C835" s="105" t="s">
        <v>1268</v>
      </c>
      <c r="D835" s="106"/>
      <c r="E835" s="106"/>
      <c r="F835" s="18"/>
      <c r="G835" s="123"/>
      <c r="H835" s="123"/>
      <c r="I835" s="14"/>
      <c r="J835" s="123"/>
      <c r="K835" s="123"/>
      <c r="L835" s="123"/>
      <c r="M835" s="123"/>
      <c r="N835" s="123"/>
      <c r="O835" s="123"/>
      <c r="P835" s="101"/>
      <c r="Q835" s="101"/>
      <c r="R835" s="101"/>
      <c r="S835" s="101"/>
      <c r="T835" s="101"/>
      <c r="U835" s="101"/>
    </row>
    <row r="836" spans="1:21" s="1" customFormat="1" ht="25.5" hidden="1" customHeight="1" x14ac:dyDescent="0.25">
      <c r="A836" s="134" t="s">
        <v>545</v>
      </c>
      <c r="B836" s="135"/>
      <c r="C836" s="103" t="s">
        <v>1268</v>
      </c>
      <c r="D836" s="104"/>
      <c r="E836" s="104"/>
      <c r="F836" s="11" t="s">
        <v>1817</v>
      </c>
      <c r="G836" s="143">
        <v>0.95</v>
      </c>
      <c r="H836" s="137"/>
      <c r="I836" s="8">
        <v>0.95</v>
      </c>
      <c r="J836" s="143">
        <v>0.41</v>
      </c>
      <c r="K836" s="137"/>
      <c r="L836" s="137"/>
      <c r="M836" s="137"/>
      <c r="N836" s="137"/>
      <c r="O836" s="137"/>
      <c r="P836" s="100">
        <v>1.36</v>
      </c>
      <c r="Q836" s="101"/>
      <c r="R836" s="101"/>
      <c r="S836" s="101"/>
      <c r="T836" s="101"/>
      <c r="U836" s="101"/>
    </row>
    <row r="837" spans="1:21" s="1" customFormat="1" ht="27" hidden="1" customHeight="1" x14ac:dyDescent="0.25">
      <c r="A837" s="134" t="s">
        <v>546</v>
      </c>
      <c r="B837" s="135"/>
      <c r="C837" s="103" t="s">
        <v>1203</v>
      </c>
      <c r="D837" s="104"/>
      <c r="E837" s="104"/>
      <c r="F837" s="11" t="s">
        <v>1835</v>
      </c>
      <c r="G837" s="143">
        <v>0.46</v>
      </c>
      <c r="H837" s="137"/>
      <c r="I837" s="8">
        <v>0.46</v>
      </c>
      <c r="J837" s="137"/>
      <c r="K837" s="137"/>
      <c r="L837" s="137"/>
      <c r="M837" s="137"/>
      <c r="N837" s="137"/>
      <c r="O837" s="137"/>
      <c r="P837" s="100">
        <v>0.46</v>
      </c>
      <c r="Q837" s="101"/>
      <c r="R837" s="101"/>
      <c r="S837" s="101"/>
      <c r="T837" s="101"/>
      <c r="U837" s="101"/>
    </row>
    <row r="838" spans="1:21" s="15" customFormat="1" ht="18" hidden="1" customHeight="1" x14ac:dyDescent="0.2">
      <c r="A838" s="124"/>
      <c r="B838" s="125"/>
      <c r="C838" s="105" t="s">
        <v>1856</v>
      </c>
      <c r="D838" s="106"/>
      <c r="E838" s="106"/>
      <c r="F838" s="18"/>
      <c r="G838" s="144">
        <f>G836+G837</f>
        <v>1.41</v>
      </c>
      <c r="H838" s="123"/>
      <c r="I838" s="13">
        <f>I836+I837</f>
        <v>1.41</v>
      </c>
      <c r="J838" s="144">
        <f>J836+J837</f>
        <v>0.41</v>
      </c>
      <c r="K838" s="123"/>
      <c r="L838" s="123"/>
      <c r="M838" s="123"/>
      <c r="N838" s="123"/>
      <c r="O838" s="123"/>
      <c r="P838" s="100">
        <f>P836+P837</f>
        <v>1.82</v>
      </c>
      <c r="Q838" s="101"/>
      <c r="R838" s="101"/>
      <c r="S838" s="101"/>
      <c r="T838" s="101"/>
      <c r="U838" s="101"/>
    </row>
    <row r="839" spans="1:21" s="1" customFormat="1" ht="27" hidden="1" customHeight="1" x14ac:dyDescent="0.25">
      <c r="A839" s="124" t="s">
        <v>62</v>
      </c>
      <c r="B839" s="125"/>
      <c r="C839" s="105" t="s">
        <v>1269</v>
      </c>
      <c r="D839" s="106"/>
      <c r="E839" s="106"/>
      <c r="F839" s="9"/>
      <c r="G839" s="137"/>
      <c r="H839" s="137"/>
      <c r="I839" s="10"/>
      <c r="J839" s="137"/>
      <c r="K839" s="137"/>
      <c r="L839" s="137"/>
      <c r="M839" s="137"/>
      <c r="N839" s="137"/>
      <c r="O839" s="137"/>
      <c r="P839" s="101"/>
      <c r="Q839" s="101"/>
      <c r="R839" s="101"/>
      <c r="S839" s="101"/>
      <c r="T839" s="101"/>
      <c r="U839" s="101"/>
    </row>
    <row r="840" spans="1:21" s="1" customFormat="1" ht="27.75" hidden="1" customHeight="1" x14ac:dyDescent="0.25">
      <c r="A840" s="124" t="s">
        <v>196</v>
      </c>
      <c r="B840" s="125"/>
      <c r="C840" s="105" t="s">
        <v>1270</v>
      </c>
      <c r="D840" s="106"/>
      <c r="E840" s="106"/>
      <c r="F840" s="9"/>
      <c r="G840" s="137"/>
      <c r="H840" s="137"/>
      <c r="I840" s="10"/>
      <c r="J840" s="137"/>
      <c r="K840" s="137"/>
      <c r="L840" s="137"/>
      <c r="M840" s="137"/>
      <c r="N840" s="137"/>
      <c r="O840" s="137"/>
      <c r="P840" s="101"/>
      <c r="Q840" s="101"/>
      <c r="R840" s="101"/>
      <c r="S840" s="101"/>
      <c r="T840" s="101"/>
      <c r="U840" s="101"/>
    </row>
    <row r="841" spans="1:21" s="1" customFormat="1" ht="27" hidden="1" customHeight="1" x14ac:dyDescent="0.25">
      <c r="A841" s="134" t="s">
        <v>547</v>
      </c>
      <c r="B841" s="135"/>
      <c r="C841" s="103" t="s">
        <v>1271</v>
      </c>
      <c r="D841" s="104"/>
      <c r="E841" s="104"/>
      <c r="F841" s="11" t="s">
        <v>1817</v>
      </c>
      <c r="G841" s="143">
        <v>0.95</v>
      </c>
      <c r="H841" s="137"/>
      <c r="I841" s="8">
        <v>0.95</v>
      </c>
      <c r="J841" s="143">
        <v>0.06</v>
      </c>
      <c r="K841" s="137"/>
      <c r="L841" s="137"/>
      <c r="M841" s="137"/>
      <c r="N841" s="137"/>
      <c r="O841" s="137"/>
      <c r="P841" s="100">
        <v>1.01</v>
      </c>
      <c r="Q841" s="101"/>
      <c r="R841" s="101"/>
      <c r="S841" s="101"/>
      <c r="T841" s="101"/>
      <c r="U841" s="101"/>
    </row>
    <row r="842" spans="1:21" s="1" customFormat="1" ht="26.25" hidden="1" customHeight="1" x14ac:dyDescent="0.25">
      <c r="A842" s="134" t="s">
        <v>548</v>
      </c>
      <c r="B842" s="135"/>
      <c r="C842" s="103" t="s">
        <v>1203</v>
      </c>
      <c r="D842" s="104"/>
      <c r="E842" s="104"/>
      <c r="F842" s="11" t="s">
        <v>1835</v>
      </c>
      <c r="G842" s="143">
        <v>0.46</v>
      </c>
      <c r="H842" s="137"/>
      <c r="I842" s="8">
        <v>0.95</v>
      </c>
      <c r="J842" s="137"/>
      <c r="K842" s="137"/>
      <c r="L842" s="137"/>
      <c r="M842" s="137"/>
      <c r="N842" s="137"/>
      <c r="O842" s="137"/>
      <c r="P842" s="100">
        <v>0.95</v>
      </c>
      <c r="Q842" s="101"/>
      <c r="R842" s="101"/>
      <c r="S842" s="101"/>
      <c r="T842" s="101"/>
      <c r="U842" s="101"/>
    </row>
    <row r="843" spans="1:21" s="15" customFormat="1" ht="15" hidden="1" customHeight="1" x14ac:dyDescent="0.2">
      <c r="A843" s="124"/>
      <c r="B843" s="125"/>
      <c r="C843" s="105" t="s">
        <v>1856</v>
      </c>
      <c r="D843" s="106"/>
      <c r="E843" s="106"/>
      <c r="F843" s="18"/>
      <c r="G843" s="144">
        <f>G841+G842</f>
        <v>1.41</v>
      </c>
      <c r="H843" s="123"/>
      <c r="I843" s="13">
        <f>I841+I842</f>
        <v>1.9</v>
      </c>
      <c r="J843" s="144">
        <f>J841+J842</f>
        <v>0.06</v>
      </c>
      <c r="K843" s="123"/>
      <c r="L843" s="123"/>
      <c r="M843" s="123"/>
      <c r="N843" s="123"/>
      <c r="O843" s="123"/>
      <c r="P843" s="100">
        <f>P841+P842</f>
        <v>1.96</v>
      </c>
      <c r="Q843" s="101"/>
      <c r="R843" s="101"/>
      <c r="S843" s="101"/>
      <c r="T843" s="101"/>
      <c r="U843" s="101"/>
    </row>
    <row r="844" spans="1:21" s="1" customFormat="1" ht="25.5" hidden="1" customHeight="1" x14ac:dyDescent="0.25">
      <c r="A844" s="124" t="s">
        <v>197</v>
      </c>
      <c r="B844" s="125"/>
      <c r="C844" s="105" t="s">
        <v>1272</v>
      </c>
      <c r="D844" s="106"/>
      <c r="E844" s="106"/>
      <c r="F844" s="9"/>
      <c r="G844" s="137"/>
      <c r="H844" s="137"/>
      <c r="I844" s="10"/>
      <c r="J844" s="137"/>
      <c r="K844" s="137"/>
      <c r="L844" s="137"/>
      <c r="M844" s="137"/>
      <c r="N844" s="137"/>
      <c r="O844" s="137"/>
      <c r="P844" s="101"/>
      <c r="Q844" s="101"/>
      <c r="R844" s="101"/>
      <c r="S844" s="101"/>
      <c r="T844" s="101"/>
      <c r="U844" s="101"/>
    </row>
    <row r="845" spans="1:21" s="1" customFormat="1" ht="26.25" hidden="1" customHeight="1" x14ac:dyDescent="0.25">
      <c r="A845" s="134" t="s">
        <v>549</v>
      </c>
      <c r="B845" s="135"/>
      <c r="C845" s="103" t="s">
        <v>1273</v>
      </c>
      <c r="D845" s="104"/>
      <c r="E845" s="104"/>
      <c r="F845" s="11" t="s">
        <v>1817</v>
      </c>
      <c r="G845" s="143">
        <v>0.95</v>
      </c>
      <c r="H845" s="137"/>
      <c r="I845" s="8">
        <v>0.95</v>
      </c>
      <c r="J845" s="143">
        <v>0.06</v>
      </c>
      <c r="K845" s="137"/>
      <c r="L845" s="137"/>
      <c r="M845" s="137"/>
      <c r="N845" s="137"/>
      <c r="O845" s="137"/>
      <c r="P845" s="100">
        <v>1.01</v>
      </c>
      <c r="Q845" s="101"/>
      <c r="R845" s="101"/>
      <c r="S845" s="101"/>
      <c r="T845" s="101"/>
      <c r="U845" s="101"/>
    </row>
    <row r="846" spans="1:21" s="1" customFormat="1" ht="26.25" hidden="1" customHeight="1" x14ac:dyDescent="0.25">
      <c r="A846" s="134" t="s">
        <v>550</v>
      </c>
      <c r="B846" s="135"/>
      <c r="C846" s="103" t="s">
        <v>1203</v>
      </c>
      <c r="D846" s="104"/>
      <c r="E846" s="104"/>
      <c r="F846" s="11" t="s">
        <v>1835</v>
      </c>
      <c r="G846" s="143">
        <v>0.46</v>
      </c>
      <c r="H846" s="137"/>
      <c r="I846" s="8">
        <v>0.46</v>
      </c>
      <c r="J846" s="137"/>
      <c r="K846" s="137"/>
      <c r="L846" s="137"/>
      <c r="M846" s="137"/>
      <c r="N846" s="137"/>
      <c r="O846" s="137"/>
      <c r="P846" s="100">
        <v>0.46</v>
      </c>
      <c r="Q846" s="101"/>
      <c r="R846" s="101"/>
      <c r="S846" s="101"/>
      <c r="T846" s="101"/>
      <c r="U846" s="101"/>
    </row>
    <row r="847" spans="1:21" s="15" customFormat="1" ht="19.5" hidden="1" customHeight="1" x14ac:dyDescent="0.2">
      <c r="A847" s="124"/>
      <c r="B847" s="125"/>
      <c r="C847" s="105" t="s">
        <v>1856</v>
      </c>
      <c r="D847" s="106"/>
      <c r="E847" s="106"/>
      <c r="F847" s="18"/>
      <c r="G847" s="144">
        <f>G845+G846</f>
        <v>1.41</v>
      </c>
      <c r="H847" s="123"/>
      <c r="I847" s="13">
        <f>I845+I846</f>
        <v>1.41</v>
      </c>
      <c r="J847" s="144">
        <f>J845+J846</f>
        <v>0.06</v>
      </c>
      <c r="K847" s="123"/>
      <c r="L847" s="123"/>
      <c r="M847" s="123"/>
      <c r="N847" s="123"/>
      <c r="O847" s="123"/>
      <c r="P847" s="100">
        <f>P845+P846</f>
        <v>1.47</v>
      </c>
      <c r="Q847" s="101"/>
      <c r="R847" s="101"/>
      <c r="S847" s="101"/>
      <c r="T847" s="101"/>
      <c r="U847" s="101"/>
    </row>
    <row r="848" spans="1:21" s="1" customFormat="1" ht="27.75" hidden="1" customHeight="1" x14ac:dyDescent="0.25">
      <c r="A848" s="124" t="s">
        <v>198</v>
      </c>
      <c r="B848" s="125"/>
      <c r="C848" s="105" t="s">
        <v>1274</v>
      </c>
      <c r="D848" s="106"/>
      <c r="E848" s="106"/>
      <c r="F848" s="9"/>
      <c r="G848" s="137"/>
      <c r="H848" s="137"/>
      <c r="I848" s="10"/>
      <c r="J848" s="137"/>
      <c r="K848" s="137"/>
      <c r="L848" s="137"/>
      <c r="M848" s="137"/>
      <c r="N848" s="137"/>
      <c r="O848" s="137"/>
      <c r="P848" s="101"/>
      <c r="Q848" s="101"/>
      <c r="R848" s="101"/>
      <c r="S848" s="101"/>
      <c r="T848" s="101"/>
      <c r="U848" s="101"/>
    </row>
    <row r="849" spans="1:21" s="1" customFormat="1" ht="27" hidden="1" customHeight="1" x14ac:dyDescent="0.25">
      <c r="A849" s="134" t="s">
        <v>551</v>
      </c>
      <c r="B849" s="135"/>
      <c r="C849" s="103" t="s">
        <v>1275</v>
      </c>
      <c r="D849" s="104"/>
      <c r="E849" s="104"/>
      <c r="F849" s="11" t="s">
        <v>1817</v>
      </c>
      <c r="G849" s="143">
        <v>1.42</v>
      </c>
      <c r="H849" s="137"/>
      <c r="I849" s="8">
        <v>1.42</v>
      </c>
      <c r="J849" s="143">
        <v>0.06</v>
      </c>
      <c r="K849" s="137"/>
      <c r="L849" s="137"/>
      <c r="M849" s="137"/>
      <c r="N849" s="137"/>
      <c r="O849" s="137"/>
      <c r="P849" s="100">
        <v>1.48</v>
      </c>
      <c r="Q849" s="101"/>
      <c r="R849" s="101"/>
      <c r="S849" s="101"/>
      <c r="T849" s="101"/>
      <c r="U849" s="101"/>
    </row>
    <row r="850" spans="1:21" s="1" customFormat="1" ht="27.75" hidden="1" customHeight="1" x14ac:dyDescent="0.25">
      <c r="A850" s="134" t="s">
        <v>552</v>
      </c>
      <c r="B850" s="135"/>
      <c r="C850" s="103" t="s">
        <v>1203</v>
      </c>
      <c r="D850" s="104"/>
      <c r="E850" s="104"/>
      <c r="F850" s="11" t="s">
        <v>1835</v>
      </c>
      <c r="G850" s="143">
        <v>0.46</v>
      </c>
      <c r="H850" s="137"/>
      <c r="I850" s="8">
        <v>0.46</v>
      </c>
      <c r="J850" s="137"/>
      <c r="K850" s="137"/>
      <c r="L850" s="137"/>
      <c r="M850" s="137"/>
      <c r="N850" s="137"/>
      <c r="O850" s="137"/>
      <c r="P850" s="100">
        <v>0.46</v>
      </c>
      <c r="Q850" s="101"/>
      <c r="R850" s="101"/>
      <c r="S850" s="101"/>
      <c r="T850" s="101"/>
      <c r="U850" s="101"/>
    </row>
    <row r="851" spans="1:21" s="15" customFormat="1" ht="16.5" hidden="1" customHeight="1" x14ac:dyDescent="0.2">
      <c r="A851" s="124"/>
      <c r="B851" s="125"/>
      <c r="C851" s="105" t="s">
        <v>1856</v>
      </c>
      <c r="D851" s="106"/>
      <c r="E851" s="106"/>
      <c r="F851" s="18"/>
      <c r="G851" s="144">
        <f>G849+G850</f>
        <v>1.88</v>
      </c>
      <c r="H851" s="123"/>
      <c r="I851" s="13">
        <f>I849+I850</f>
        <v>1.88</v>
      </c>
      <c r="J851" s="144">
        <f>J849+J850</f>
        <v>0.06</v>
      </c>
      <c r="K851" s="123"/>
      <c r="L851" s="123"/>
      <c r="M851" s="123"/>
      <c r="N851" s="123"/>
      <c r="O851" s="123"/>
      <c r="P851" s="100">
        <f>P849+P850</f>
        <v>1.94</v>
      </c>
      <c r="Q851" s="101"/>
      <c r="R851" s="101"/>
      <c r="S851" s="101"/>
      <c r="T851" s="101"/>
      <c r="U851" s="101"/>
    </row>
    <row r="852" spans="1:21" s="1" customFormat="1" ht="27.75" hidden="1" customHeight="1" x14ac:dyDescent="0.25">
      <c r="A852" s="124" t="s">
        <v>199</v>
      </c>
      <c r="B852" s="125"/>
      <c r="C852" s="105" t="s">
        <v>1276</v>
      </c>
      <c r="D852" s="106"/>
      <c r="E852" s="106"/>
      <c r="F852" s="9"/>
      <c r="G852" s="137"/>
      <c r="H852" s="137"/>
      <c r="I852" s="10"/>
      <c r="J852" s="137"/>
      <c r="K852" s="137"/>
      <c r="L852" s="137"/>
      <c r="M852" s="137"/>
      <c r="N852" s="137"/>
      <c r="O852" s="137"/>
      <c r="P852" s="101"/>
      <c r="Q852" s="101"/>
      <c r="R852" s="101"/>
      <c r="S852" s="101"/>
      <c r="T852" s="101"/>
      <c r="U852" s="101"/>
    </row>
    <row r="853" spans="1:21" s="1" customFormat="1" ht="42" hidden="1" customHeight="1" x14ac:dyDescent="0.25">
      <c r="A853" s="134" t="s">
        <v>553</v>
      </c>
      <c r="B853" s="135"/>
      <c r="C853" s="103" t="s">
        <v>1277</v>
      </c>
      <c r="D853" s="104"/>
      <c r="E853" s="104"/>
      <c r="F853" s="11" t="s">
        <v>1817</v>
      </c>
      <c r="G853" s="143">
        <v>1.42</v>
      </c>
      <c r="H853" s="137"/>
      <c r="I853" s="8">
        <v>1.42</v>
      </c>
      <c r="J853" s="143">
        <v>0.06</v>
      </c>
      <c r="K853" s="137"/>
      <c r="L853" s="137"/>
      <c r="M853" s="137"/>
      <c r="N853" s="137"/>
      <c r="O853" s="137"/>
      <c r="P853" s="100">
        <v>1.48</v>
      </c>
      <c r="Q853" s="101"/>
      <c r="R853" s="101"/>
      <c r="S853" s="101"/>
      <c r="T853" s="101"/>
      <c r="U853" s="101"/>
    </row>
    <row r="854" spans="1:21" s="1" customFormat="1" ht="27.75" hidden="1" customHeight="1" x14ac:dyDescent="0.25">
      <c r="A854" s="134" t="s">
        <v>554</v>
      </c>
      <c r="B854" s="135"/>
      <c r="C854" s="103" t="s">
        <v>1203</v>
      </c>
      <c r="D854" s="104"/>
      <c r="E854" s="104"/>
      <c r="F854" s="11" t="s">
        <v>1835</v>
      </c>
      <c r="G854" s="143">
        <v>0.46</v>
      </c>
      <c r="H854" s="137"/>
      <c r="I854" s="8">
        <v>0.46</v>
      </c>
      <c r="J854" s="137"/>
      <c r="K854" s="137"/>
      <c r="L854" s="137"/>
      <c r="M854" s="137"/>
      <c r="N854" s="137"/>
      <c r="O854" s="137"/>
      <c r="P854" s="100">
        <v>0.46</v>
      </c>
      <c r="Q854" s="101"/>
      <c r="R854" s="101"/>
      <c r="S854" s="101"/>
      <c r="T854" s="101"/>
      <c r="U854" s="101"/>
    </row>
    <row r="855" spans="1:21" s="15" customFormat="1" ht="17.25" hidden="1" customHeight="1" x14ac:dyDescent="0.2">
      <c r="A855" s="124"/>
      <c r="B855" s="125"/>
      <c r="C855" s="105" t="s">
        <v>1856</v>
      </c>
      <c r="D855" s="106"/>
      <c r="E855" s="106"/>
      <c r="F855" s="18"/>
      <c r="G855" s="144">
        <f>G853+G854</f>
        <v>1.88</v>
      </c>
      <c r="H855" s="123"/>
      <c r="I855" s="13">
        <f>I853+I854</f>
        <v>1.88</v>
      </c>
      <c r="J855" s="144">
        <f>J853+J854</f>
        <v>0.06</v>
      </c>
      <c r="K855" s="123"/>
      <c r="L855" s="123"/>
      <c r="M855" s="123"/>
      <c r="N855" s="123"/>
      <c r="O855" s="123"/>
      <c r="P855" s="100">
        <f>P853+P854</f>
        <v>1.94</v>
      </c>
      <c r="Q855" s="101"/>
      <c r="R855" s="101"/>
      <c r="S855" s="101"/>
      <c r="T855" s="101"/>
      <c r="U855" s="101"/>
    </row>
    <row r="856" spans="1:21" s="1" customFormat="1" ht="38.25" hidden="1" customHeight="1" x14ac:dyDescent="0.25">
      <c r="A856" s="124" t="s">
        <v>200</v>
      </c>
      <c r="B856" s="125"/>
      <c r="C856" s="105" t="s">
        <v>1278</v>
      </c>
      <c r="D856" s="106"/>
      <c r="E856" s="106"/>
      <c r="F856" s="9"/>
      <c r="G856" s="137"/>
      <c r="H856" s="137"/>
      <c r="I856" s="10"/>
      <c r="J856" s="137"/>
      <c r="K856" s="137"/>
      <c r="L856" s="137"/>
      <c r="M856" s="137"/>
      <c r="N856" s="137"/>
      <c r="O856" s="137"/>
      <c r="P856" s="101"/>
      <c r="Q856" s="101"/>
      <c r="R856" s="101"/>
      <c r="S856" s="101"/>
      <c r="T856" s="101"/>
      <c r="U856" s="101"/>
    </row>
    <row r="857" spans="1:21" s="1" customFormat="1" ht="39.75" hidden="1" customHeight="1" x14ac:dyDescent="0.25">
      <c r="A857" s="134" t="s">
        <v>555</v>
      </c>
      <c r="B857" s="135"/>
      <c r="C857" s="103" t="s">
        <v>1279</v>
      </c>
      <c r="D857" s="104"/>
      <c r="E857" s="104"/>
      <c r="F857" s="11" t="s">
        <v>1817</v>
      </c>
      <c r="G857" s="143">
        <v>1.9</v>
      </c>
      <c r="H857" s="137"/>
      <c r="I857" s="8">
        <v>1.9</v>
      </c>
      <c r="J857" s="143">
        <v>0.06</v>
      </c>
      <c r="K857" s="137"/>
      <c r="L857" s="137"/>
      <c r="M857" s="137"/>
      <c r="N857" s="137"/>
      <c r="O857" s="137"/>
      <c r="P857" s="100">
        <v>1.96</v>
      </c>
      <c r="Q857" s="101"/>
      <c r="R857" s="101"/>
      <c r="S857" s="101"/>
      <c r="T857" s="101"/>
      <c r="U857" s="101"/>
    </row>
    <row r="858" spans="1:21" s="1" customFormat="1" ht="28.5" hidden="1" customHeight="1" x14ac:dyDescent="0.25">
      <c r="A858" s="134" t="s">
        <v>556</v>
      </c>
      <c r="B858" s="135"/>
      <c r="C858" s="103" t="s">
        <v>1203</v>
      </c>
      <c r="D858" s="104"/>
      <c r="E858" s="104"/>
      <c r="F858" s="11" t="s">
        <v>1835</v>
      </c>
      <c r="G858" s="143">
        <v>0.46</v>
      </c>
      <c r="H858" s="137"/>
      <c r="I858" s="8">
        <v>0.46</v>
      </c>
      <c r="J858" s="137"/>
      <c r="K858" s="137"/>
      <c r="L858" s="137"/>
      <c r="M858" s="137"/>
      <c r="N858" s="137"/>
      <c r="O858" s="137"/>
      <c r="P858" s="100">
        <v>0.46</v>
      </c>
      <c r="Q858" s="101"/>
      <c r="R858" s="101"/>
      <c r="S858" s="101"/>
      <c r="T858" s="101"/>
      <c r="U858" s="101"/>
    </row>
    <row r="859" spans="1:21" s="15" customFormat="1" ht="15" hidden="1" customHeight="1" x14ac:dyDescent="0.2">
      <c r="A859" s="124"/>
      <c r="B859" s="125"/>
      <c r="C859" s="105" t="s">
        <v>1856</v>
      </c>
      <c r="D859" s="106"/>
      <c r="E859" s="106"/>
      <c r="F859" s="18"/>
      <c r="G859" s="144">
        <f>G857+G858</f>
        <v>2.36</v>
      </c>
      <c r="H859" s="123"/>
      <c r="I859" s="13">
        <f>I857+I858</f>
        <v>2.36</v>
      </c>
      <c r="J859" s="144">
        <f>J857+J858</f>
        <v>0.06</v>
      </c>
      <c r="K859" s="123"/>
      <c r="L859" s="123"/>
      <c r="M859" s="123"/>
      <c r="N859" s="123"/>
      <c r="O859" s="123"/>
      <c r="P859" s="100">
        <f>P857+P858</f>
        <v>2.42</v>
      </c>
      <c r="Q859" s="101"/>
      <c r="R859" s="101"/>
      <c r="S859" s="101"/>
      <c r="T859" s="101"/>
      <c r="U859" s="101"/>
    </row>
    <row r="860" spans="1:21" s="1" customFormat="1" ht="28.5" hidden="1" customHeight="1" x14ac:dyDescent="0.25">
      <c r="A860" s="124" t="s">
        <v>201</v>
      </c>
      <c r="B860" s="125"/>
      <c r="C860" s="105" t="s">
        <v>1280</v>
      </c>
      <c r="D860" s="106"/>
      <c r="E860" s="106"/>
      <c r="F860" s="9"/>
      <c r="G860" s="137"/>
      <c r="H860" s="137"/>
      <c r="I860" s="10"/>
      <c r="J860" s="137"/>
      <c r="K860" s="137"/>
      <c r="L860" s="137"/>
      <c r="M860" s="137"/>
      <c r="N860" s="137"/>
      <c r="O860" s="137"/>
      <c r="P860" s="101"/>
      <c r="Q860" s="101"/>
      <c r="R860" s="101"/>
      <c r="S860" s="101"/>
      <c r="T860" s="101"/>
      <c r="U860" s="101"/>
    </row>
    <row r="861" spans="1:21" s="1" customFormat="1" ht="28.5" hidden="1" customHeight="1" x14ac:dyDescent="0.25">
      <c r="A861" s="134" t="s">
        <v>557</v>
      </c>
      <c r="B861" s="135"/>
      <c r="C861" s="103" t="s">
        <v>1281</v>
      </c>
      <c r="D861" s="104"/>
      <c r="E861" s="104"/>
      <c r="F861" s="11" t="s">
        <v>1817</v>
      </c>
      <c r="G861" s="143">
        <v>0.95</v>
      </c>
      <c r="H861" s="137"/>
      <c r="I861" s="8">
        <v>0.95</v>
      </c>
      <c r="J861" s="143">
        <v>0.06</v>
      </c>
      <c r="K861" s="137"/>
      <c r="L861" s="137"/>
      <c r="M861" s="137"/>
      <c r="N861" s="137"/>
      <c r="O861" s="137"/>
      <c r="P861" s="100">
        <v>1.01</v>
      </c>
      <c r="Q861" s="101"/>
      <c r="R861" s="101"/>
      <c r="S861" s="101"/>
      <c r="T861" s="101"/>
      <c r="U861" s="101"/>
    </row>
    <row r="862" spans="1:21" s="1" customFormat="1" ht="25.5" hidden="1" customHeight="1" x14ac:dyDescent="0.25">
      <c r="A862" s="134" t="s">
        <v>558</v>
      </c>
      <c r="B862" s="135"/>
      <c r="C862" s="103" t="s">
        <v>1203</v>
      </c>
      <c r="D862" s="104"/>
      <c r="E862" s="104"/>
      <c r="F862" s="11" t="s">
        <v>1835</v>
      </c>
      <c r="G862" s="143">
        <v>0.46</v>
      </c>
      <c r="H862" s="137"/>
      <c r="I862" s="8">
        <v>0.46</v>
      </c>
      <c r="J862" s="137"/>
      <c r="K862" s="137"/>
      <c r="L862" s="137"/>
      <c r="M862" s="137"/>
      <c r="N862" s="137"/>
      <c r="O862" s="137"/>
      <c r="P862" s="100">
        <v>0.46</v>
      </c>
      <c r="Q862" s="101"/>
      <c r="R862" s="101"/>
      <c r="S862" s="101"/>
      <c r="T862" s="101"/>
      <c r="U862" s="101"/>
    </row>
    <row r="863" spans="1:21" s="15" customFormat="1" ht="18" hidden="1" customHeight="1" x14ac:dyDescent="0.2">
      <c r="A863" s="124"/>
      <c r="B863" s="125"/>
      <c r="C863" s="105" t="s">
        <v>1856</v>
      </c>
      <c r="D863" s="106"/>
      <c r="E863" s="106"/>
      <c r="F863" s="18"/>
      <c r="G863" s="144">
        <f>G861+G862</f>
        <v>1.41</v>
      </c>
      <c r="H863" s="123"/>
      <c r="I863" s="13">
        <f>I861+I862</f>
        <v>1.41</v>
      </c>
      <c r="J863" s="144">
        <f>J861+J862</f>
        <v>0.06</v>
      </c>
      <c r="K863" s="123"/>
      <c r="L863" s="123"/>
      <c r="M863" s="123"/>
      <c r="N863" s="123"/>
      <c r="O863" s="123"/>
      <c r="P863" s="100">
        <f>P861+P862</f>
        <v>1.47</v>
      </c>
      <c r="Q863" s="101"/>
      <c r="R863" s="101"/>
      <c r="S863" s="101"/>
      <c r="T863" s="101"/>
      <c r="U863" s="101"/>
    </row>
    <row r="864" spans="1:21" s="1" customFormat="1" ht="26.25" hidden="1" customHeight="1" x14ac:dyDescent="0.25">
      <c r="A864" s="124" t="s">
        <v>202</v>
      </c>
      <c r="B864" s="125"/>
      <c r="C864" s="105" t="s">
        <v>1282</v>
      </c>
      <c r="D864" s="106"/>
      <c r="E864" s="106"/>
      <c r="F864" s="9"/>
      <c r="G864" s="137"/>
      <c r="H864" s="137"/>
      <c r="I864" s="10"/>
      <c r="J864" s="137"/>
      <c r="K864" s="137"/>
      <c r="L864" s="137"/>
      <c r="M864" s="137"/>
      <c r="N864" s="137"/>
      <c r="O864" s="137"/>
      <c r="P864" s="101"/>
      <c r="Q864" s="101"/>
      <c r="R864" s="101"/>
      <c r="S864" s="101"/>
      <c r="T864" s="101"/>
      <c r="U864" s="101"/>
    </row>
    <row r="865" spans="1:21" s="1" customFormat="1" ht="27.75" hidden="1" customHeight="1" x14ac:dyDescent="0.25">
      <c r="A865" s="134" t="s">
        <v>559</v>
      </c>
      <c r="B865" s="135"/>
      <c r="C865" s="103" t="s">
        <v>1283</v>
      </c>
      <c r="D865" s="104"/>
      <c r="E865" s="104"/>
      <c r="F865" s="11" t="s">
        <v>1817</v>
      </c>
      <c r="G865" s="143">
        <v>0.95</v>
      </c>
      <c r="H865" s="137"/>
      <c r="I865" s="8">
        <v>0.95</v>
      </c>
      <c r="J865" s="143">
        <v>0.06</v>
      </c>
      <c r="K865" s="137"/>
      <c r="L865" s="137"/>
      <c r="M865" s="137"/>
      <c r="N865" s="137"/>
      <c r="O865" s="137"/>
      <c r="P865" s="100">
        <v>1.01</v>
      </c>
      <c r="Q865" s="101"/>
      <c r="R865" s="101"/>
      <c r="S865" s="101"/>
      <c r="T865" s="101"/>
      <c r="U865" s="101"/>
    </row>
    <row r="866" spans="1:21" s="1" customFormat="1" ht="24.75" hidden="1" customHeight="1" x14ac:dyDescent="0.25">
      <c r="A866" s="134" t="s">
        <v>560</v>
      </c>
      <c r="B866" s="135"/>
      <c r="C866" s="103" t="s">
        <v>1203</v>
      </c>
      <c r="D866" s="104"/>
      <c r="E866" s="104"/>
      <c r="F866" s="11" t="s">
        <v>1835</v>
      </c>
      <c r="G866" s="143">
        <v>0.46</v>
      </c>
      <c r="H866" s="137"/>
      <c r="I866" s="8">
        <v>0.46</v>
      </c>
      <c r="J866" s="137"/>
      <c r="K866" s="137"/>
      <c r="L866" s="137"/>
      <c r="M866" s="137"/>
      <c r="N866" s="137"/>
      <c r="O866" s="137"/>
      <c r="P866" s="100">
        <v>0.46</v>
      </c>
      <c r="Q866" s="101"/>
      <c r="R866" s="101"/>
      <c r="S866" s="101"/>
      <c r="T866" s="101"/>
      <c r="U866" s="101"/>
    </row>
    <row r="867" spans="1:21" s="15" customFormat="1" ht="16.5" hidden="1" customHeight="1" x14ac:dyDescent="0.2">
      <c r="A867" s="124"/>
      <c r="B867" s="125"/>
      <c r="C867" s="105" t="s">
        <v>1856</v>
      </c>
      <c r="D867" s="106"/>
      <c r="E867" s="106"/>
      <c r="F867" s="18"/>
      <c r="G867" s="144">
        <f>G865+G866</f>
        <v>1.41</v>
      </c>
      <c r="H867" s="123"/>
      <c r="I867" s="13">
        <f>I865+I866</f>
        <v>1.41</v>
      </c>
      <c r="J867" s="144">
        <f>J865+J866</f>
        <v>0.06</v>
      </c>
      <c r="K867" s="123"/>
      <c r="L867" s="123"/>
      <c r="M867" s="123"/>
      <c r="N867" s="123"/>
      <c r="O867" s="123"/>
      <c r="P867" s="100">
        <f>P865+P866</f>
        <v>1.47</v>
      </c>
      <c r="Q867" s="101"/>
      <c r="R867" s="101"/>
      <c r="S867" s="101"/>
      <c r="T867" s="101"/>
      <c r="U867" s="101"/>
    </row>
    <row r="868" spans="1:21" s="1" customFormat="1" ht="39" hidden="1" customHeight="1" x14ac:dyDescent="0.25">
      <c r="A868" s="124" t="s">
        <v>203</v>
      </c>
      <c r="B868" s="125"/>
      <c r="C868" s="105" t="s">
        <v>1284</v>
      </c>
      <c r="D868" s="106"/>
      <c r="E868" s="106"/>
      <c r="F868" s="9"/>
      <c r="G868" s="137"/>
      <c r="H868" s="137"/>
      <c r="I868" s="10"/>
      <c r="J868" s="137"/>
      <c r="K868" s="137"/>
      <c r="L868" s="137"/>
      <c r="M868" s="137"/>
      <c r="N868" s="137"/>
      <c r="O868" s="137"/>
      <c r="P868" s="101"/>
      <c r="Q868" s="101"/>
      <c r="R868" s="101"/>
      <c r="S868" s="101"/>
      <c r="T868" s="101"/>
      <c r="U868" s="101"/>
    </row>
    <row r="869" spans="1:21" s="1" customFormat="1" ht="39" hidden="1" customHeight="1" x14ac:dyDescent="0.25">
      <c r="A869" s="134" t="s">
        <v>561</v>
      </c>
      <c r="B869" s="135"/>
      <c r="C869" s="103" t="s">
        <v>1285</v>
      </c>
      <c r="D869" s="104"/>
      <c r="E869" s="104"/>
      <c r="F869" s="11" t="s">
        <v>1817</v>
      </c>
      <c r="G869" s="143">
        <v>0.95</v>
      </c>
      <c r="H869" s="137"/>
      <c r="I869" s="8">
        <v>0.95</v>
      </c>
      <c r="J869" s="143">
        <v>0.06</v>
      </c>
      <c r="K869" s="137"/>
      <c r="L869" s="137"/>
      <c r="M869" s="137"/>
      <c r="N869" s="137"/>
      <c r="O869" s="137"/>
      <c r="P869" s="100">
        <v>1.01</v>
      </c>
      <c r="Q869" s="101"/>
      <c r="R869" s="101"/>
      <c r="S869" s="101"/>
      <c r="T869" s="101"/>
      <c r="U869" s="101"/>
    </row>
    <row r="870" spans="1:21" s="1" customFormat="1" ht="27" hidden="1" customHeight="1" x14ac:dyDescent="0.25">
      <c r="A870" s="134" t="s">
        <v>562</v>
      </c>
      <c r="B870" s="135"/>
      <c r="C870" s="103" t="s">
        <v>1203</v>
      </c>
      <c r="D870" s="104"/>
      <c r="E870" s="104"/>
      <c r="F870" s="11" t="s">
        <v>1835</v>
      </c>
      <c r="G870" s="143">
        <v>0.46</v>
      </c>
      <c r="H870" s="137"/>
      <c r="I870" s="8">
        <v>0.46</v>
      </c>
      <c r="J870" s="137"/>
      <c r="K870" s="137"/>
      <c r="L870" s="137"/>
      <c r="M870" s="137"/>
      <c r="N870" s="137"/>
      <c r="O870" s="137"/>
      <c r="P870" s="100">
        <v>0.46</v>
      </c>
      <c r="Q870" s="101"/>
      <c r="R870" s="101"/>
      <c r="S870" s="101"/>
      <c r="T870" s="101"/>
      <c r="U870" s="101"/>
    </row>
    <row r="871" spans="1:21" s="15" customFormat="1" ht="19.5" hidden="1" customHeight="1" x14ac:dyDescent="0.2">
      <c r="A871" s="124"/>
      <c r="B871" s="125"/>
      <c r="C871" s="105" t="s">
        <v>1856</v>
      </c>
      <c r="D871" s="106"/>
      <c r="E871" s="106"/>
      <c r="F871" s="18"/>
      <c r="G871" s="144">
        <f>G869+G870</f>
        <v>1.41</v>
      </c>
      <c r="H871" s="123"/>
      <c r="I871" s="13">
        <f>I869+I870</f>
        <v>1.41</v>
      </c>
      <c r="J871" s="144">
        <f>J869+J870</f>
        <v>0.06</v>
      </c>
      <c r="K871" s="123"/>
      <c r="L871" s="123"/>
      <c r="M871" s="123"/>
      <c r="N871" s="123"/>
      <c r="O871" s="123"/>
      <c r="P871" s="100">
        <f>P869+P870</f>
        <v>1.47</v>
      </c>
      <c r="Q871" s="101"/>
      <c r="R871" s="101"/>
      <c r="S871" s="101"/>
      <c r="T871" s="101"/>
      <c r="U871" s="101"/>
    </row>
    <row r="872" spans="1:21" s="1" customFormat="1" ht="27.75" hidden="1" customHeight="1" x14ac:dyDescent="0.25">
      <c r="A872" s="124" t="s">
        <v>563</v>
      </c>
      <c r="B872" s="125"/>
      <c r="C872" s="105" t="s">
        <v>1286</v>
      </c>
      <c r="D872" s="106"/>
      <c r="E872" s="106"/>
      <c r="F872" s="9"/>
      <c r="G872" s="137"/>
      <c r="H872" s="137"/>
      <c r="I872" s="10"/>
      <c r="J872" s="137"/>
      <c r="K872" s="137"/>
      <c r="L872" s="137"/>
      <c r="M872" s="137"/>
      <c r="N872" s="137"/>
      <c r="O872" s="137"/>
      <c r="P872" s="101"/>
      <c r="Q872" s="101"/>
      <c r="R872" s="101"/>
      <c r="S872" s="101"/>
      <c r="T872" s="101"/>
      <c r="U872" s="101"/>
    </row>
    <row r="873" spans="1:21" s="1" customFormat="1" ht="27.75" hidden="1" customHeight="1" x14ac:dyDescent="0.25">
      <c r="A873" s="134" t="s">
        <v>564</v>
      </c>
      <c r="B873" s="135"/>
      <c r="C873" s="103" t="s">
        <v>1287</v>
      </c>
      <c r="D873" s="104"/>
      <c r="E873" s="104"/>
      <c r="F873" s="11" t="s">
        <v>1817</v>
      </c>
      <c r="G873" s="143">
        <v>0.95</v>
      </c>
      <c r="H873" s="137"/>
      <c r="I873" s="8">
        <v>0.95</v>
      </c>
      <c r="J873" s="143">
        <v>0.06</v>
      </c>
      <c r="K873" s="137"/>
      <c r="L873" s="137"/>
      <c r="M873" s="137"/>
      <c r="N873" s="137"/>
      <c r="O873" s="137"/>
      <c r="P873" s="100">
        <v>1.01</v>
      </c>
      <c r="Q873" s="101"/>
      <c r="R873" s="101"/>
      <c r="S873" s="101"/>
      <c r="T873" s="101"/>
      <c r="U873" s="101"/>
    </row>
    <row r="874" spans="1:21" s="1" customFormat="1" ht="27" hidden="1" customHeight="1" x14ac:dyDescent="0.25">
      <c r="A874" s="134" t="s">
        <v>565</v>
      </c>
      <c r="B874" s="135"/>
      <c r="C874" s="103" t="s">
        <v>1203</v>
      </c>
      <c r="D874" s="104"/>
      <c r="E874" s="104"/>
      <c r="F874" s="11" t="s">
        <v>1835</v>
      </c>
      <c r="G874" s="143">
        <v>0.46</v>
      </c>
      <c r="H874" s="137"/>
      <c r="I874" s="8">
        <v>0.46</v>
      </c>
      <c r="J874" s="137"/>
      <c r="K874" s="137"/>
      <c r="L874" s="137"/>
      <c r="M874" s="137"/>
      <c r="N874" s="137"/>
      <c r="O874" s="137"/>
      <c r="P874" s="100">
        <v>0.46</v>
      </c>
      <c r="Q874" s="101"/>
      <c r="R874" s="101"/>
      <c r="S874" s="101"/>
      <c r="T874" s="101"/>
      <c r="U874" s="101"/>
    </row>
    <row r="875" spans="1:21" s="15" customFormat="1" ht="20.25" hidden="1" customHeight="1" x14ac:dyDescent="0.2">
      <c r="A875" s="149"/>
      <c r="B875" s="150"/>
      <c r="C875" s="151" t="s">
        <v>1856</v>
      </c>
      <c r="D875" s="152"/>
      <c r="E875" s="153"/>
      <c r="F875" s="18"/>
      <c r="G875" s="154">
        <f>G873+G874</f>
        <v>1.41</v>
      </c>
      <c r="H875" s="155"/>
      <c r="I875" s="13">
        <f>I873+I874</f>
        <v>1.41</v>
      </c>
      <c r="J875" s="154">
        <f>J873+J874</f>
        <v>0.06</v>
      </c>
      <c r="K875" s="156"/>
      <c r="L875" s="156"/>
      <c r="M875" s="155"/>
      <c r="N875" s="157"/>
      <c r="O875" s="155"/>
      <c r="P875" s="158">
        <f>P873+P874</f>
        <v>1.47</v>
      </c>
      <c r="Q875" s="159"/>
      <c r="R875" s="159"/>
      <c r="S875" s="159"/>
      <c r="T875" s="159"/>
      <c r="U875" s="160"/>
    </row>
    <row r="876" spans="1:21" s="15" customFormat="1" ht="37.5" hidden="1" customHeight="1" x14ac:dyDescent="0.2">
      <c r="A876" s="149" t="s">
        <v>566</v>
      </c>
      <c r="B876" s="150"/>
      <c r="C876" s="151" t="s">
        <v>1288</v>
      </c>
      <c r="D876" s="152"/>
      <c r="E876" s="153"/>
      <c r="F876" s="18"/>
      <c r="G876" s="157"/>
      <c r="H876" s="155"/>
      <c r="I876" s="14"/>
      <c r="J876" s="157"/>
      <c r="K876" s="156"/>
      <c r="L876" s="156"/>
      <c r="M876" s="155"/>
      <c r="N876" s="157"/>
      <c r="O876" s="155"/>
      <c r="P876" s="174"/>
      <c r="Q876" s="159"/>
      <c r="R876" s="159"/>
      <c r="S876" s="159"/>
      <c r="T876" s="159"/>
      <c r="U876" s="160"/>
    </row>
    <row r="877" spans="1:21" s="1" customFormat="1" ht="39.75" hidden="1" customHeight="1" x14ac:dyDescent="0.25">
      <c r="A877" s="134" t="s">
        <v>567</v>
      </c>
      <c r="B877" s="135"/>
      <c r="C877" s="103" t="s">
        <v>1289</v>
      </c>
      <c r="D877" s="104"/>
      <c r="E877" s="104"/>
      <c r="F877" s="11" t="s">
        <v>1817</v>
      </c>
      <c r="G877" s="143">
        <v>2.37</v>
      </c>
      <c r="H877" s="137"/>
      <c r="I877" s="8">
        <v>2.37</v>
      </c>
      <c r="J877" s="143">
        <v>0.06</v>
      </c>
      <c r="K877" s="137"/>
      <c r="L877" s="137"/>
      <c r="M877" s="137"/>
      <c r="N877" s="137"/>
      <c r="O877" s="137"/>
      <c r="P877" s="100">
        <v>2.4300000000000002</v>
      </c>
      <c r="Q877" s="101"/>
      <c r="R877" s="101"/>
      <c r="S877" s="101"/>
      <c r="T877" s="101"/>
      <c r="U877" s="101"/>
    </row>
    <row r="878" spans="1:21" s="1" customFormat="1" ht="27" hidden="1" customHeight="1" x14ac:dyDescent="0.25">
      <c r="A878" s="134" t="s">
        <v>568</v>
      </c>
      <c r="B878" s="135"/>
      <c r="C878" s="103" t="s">
        <v>1203</v>
      </c>
      <c r="D878" s="104"/>
      <c r="E878" s="104"/>
      <c r="F878" s="11" t="s">
        <v>1835</v>
      </c>
      <c r="G878" s="143">
        <v>0.46</v>
      </c>
      <c r="H878" s="137"/>
      <c r="I878" s="8">
        <v>0.46</v>
      </c>
      <c r="J878" s="137"/>
      <c r="K878" s="137"/>
      <c r="L878" s="137"/>
      <c r="M878" s="137"/>
      <c r="N878" s="137"/>
      <c r="O878" s="137"/>
      <c r="P878" s="100">
        <v>0.46</v>
      </c>
      <c r="Q878" s="101"/>
      <c r="R878" s="101"/>
      <c r="S878" s="101"/>
      <c r="T878" s="101"/>
      <c r="U878" s="101"/>
    </row>
    <row r="879" spans="1:21" s="15" customFormat="1" ht="18.75" hidden="1" customHeight="1" x14ac:dyDescent="0.2">
      <c r="A879" s="124"/>
      <c r="B879" s="125"/>
      <c r="C879" s="105" t="s">
        <v>1856</v>
      </c>
      <c r="D879" s="106"/>
      <c r="E879" s="106"/>
      <c r="F879" s="18"/>
      <c r="G879" s="144">
        <f>G877+G878</f>
        <v>2.83</v>
      </c>
      <c r="H879" s="123"/>
      <c r="I879" s="13">
        <f>I877+I878</f>
        <v>2.83</v>
      </c>
      <c r="J879" s="144">
        <f>J877+J878</f>
        <v>0.06</v>
      </c>
      <c r="K879" s="123"/>
      <c r="L879" s="123"/>
      <c r="M879" s="123"/>
      <c r="N879" s="123"/>
      <c r="O879" s="123"/>
      <c r="P879" s="100">
        <f>P877+P878</f>
        <v>2.89</v>
      </c>
      <c r="Q879" s="101"/>
      <c r="R879" s="101"/>
      <c r="S879" s="101"/>
      <c r="T879" s="101"/>
      <c r="U879" s="101"/>
    </row>
    <row r="880" spans="1:21" s="15" customFormat="1" ht="28.5" hidden="1" customHeight="1" x14ac:dyDescent="0.2">
      <c r="A880" s="124" t="s">
        <v>569</v>
      </c>
      <c r="B880" s="125"/>
      <c r="C880" s="105" t="s">
        <v>1290</v>
      </c>
      <c r="D880" s="106"/>
      <c r="E880" s="106"/>
      <c r="F880" s="18"/>
      <c r="G880" s="123"/>
      <c r="H880" s="123"/>
      <c r="I880" s="14"/>
      <c r="J880" s="123"/>
      <c r="K880" s="123"/>
      <c r="L880" s="123"/>
      <c r="M880" s="123"/>
      <c r="N880" s="123"/>
      <c r="O880" s="123"/>
      <c r="P880" s="101"/>
      <c r="Q880" s="101"/>
      <c r="R880" s="101"/>
      <c r="S880" s="101"/>
      <c r="T880" s="101"/>
      <c r="U880" s="101"/>
    </row>
    <row r="881" spans="1:21" s="1" customFormat="1" ht="25.5" hidden="1" customHeight="1" x14ac:dyDescent="0.25">
      <c r="A881" s="134" t="s">
        <v>570</v>
      </c>
      <c r="B881" s="135"/>
      <c r="C881" s="103" t="s">
        <v>1291</v>
      </c>
      <c r="D881" s="104"/>
      <c r="E881" s="104"/>
      <c r="F881" s="11" t="s">
        <v>1817</v>
      </c>
      <c r="G881" s="143">
        <v>1.42</v>
      </c>
      <c r="H881" s="137"/>
      <c r="I881" s="8">
        <v>1.42</v>
      </c>
      <c r="J881" s="143">
        <v>0.06</v>
      </c>
      <c r="K881" s="137"/>
      <c r="L881" s="137"/>
      <c r="M881" s="137"/>
      <c r="N881" s="137"/>
      <c r="O881" s="137"/>
      <c r="P881" s="100">
        <v>1.48</v>
      </c>
      <c r="Q881" s="101"/>
      <c r="R881" s="101"/>
      <c r="S881" s="101"/>
      <c r="T881" s="101"/>
      <c r="U881" s="101"/>
    </row>
    <row r="882" spans="1:21" s="1" customFormat="1" ht="27.75" hidden="1" customHeight="1" x14ac:dyDescent="0.25">
      <c r="A882" s="134" t="s">
        <v>571</v>
      </c>
      <c r="B882" s="135"/>
      <c r="C882" s="103" t="s">
        <v>1203</v>
      </c>
      <c r="D882" s="104"/>
      <c r="E882" s="104"/>
      <c r="F882" s="11" t="s">
        <v>1835</v>
      </c>
      <c r="G882" s="143">
        <v>0.46</v>
      </c>
      <c r="H882" s="137"/>
      <c r="I882" s="8">
        <v>0.46</v>
      </c>
      <c r="J882" s="137"/>
      <c r="K882" s="137"/>
      <c r="L882" s="137"/>
      <c r="M882" s="137"/>
      <c r="N882" s="137"/>
      <c r="O882" s="137"/>
      <c r="P882" s="100">
        <v>0.46</v>
      </c>
      <c r="Q882" s="101"/>
      <c r="R882" s="101"/>
      <c r="S882" s="101"/>
      <c r="T882" s="101"/>
      <c r="U882" s="101"/>
    </row>
    <row r="883" spans="1:21" s="15" customFormat="1" ht="15" hidden="1" customHeight="1" x14ac:dyDescent="0.2">
      <c r="A883" s="124"/>
      <c r="B883" s="125"/>
      <c r="C883" s="105" t="s">
        <v>1856</v>
      </c>
      <c r="D883" s="106"/>
      <c r="E883" s="106"/>
      <c r="F883" s="18"/>
      <c r="G883" s="144">
        <f>G881+G882</f>
        <v>1.88</v>
      </c>
      <c r="H883" s="123"/>
      <c r="I883" s="13">
        <f>I881+I882</f>
        <v>1.88</v>
      </c>
      <c r="J883" s="144">
        <f>J881+J882</f>
        <v>0.06</v>
      </c>
      <c r="K883" s="123"/>
      <c r="L883" s="123"/>
      <c r="M883" s="123"/>
      <c r="N883" s="123"/>
      <c r="O883" s="123"/>
      <c r="P883" s="100">
        <f>P881+P882</f>
        <v>1.94</v>
      </c>
      <c r="Q883" s="101"/>
      <c r="R883" s="101"/>
      <c r="S883" s="101"/>
      <c r="T883" s="101"/>
      <c r="U883" s="101"/>
    </row>
    <row r="884" spans="1:21" s="1" customFormat="1" ht="38.25" hidden="1" customHeight="1" x14ac:dyDescent="0.25">
      <c r="A884" s="124" t="s">
        <v>572</v>
      </c>
      <c r="B884" s="125"/>
      <c r="C884" s="105" t="s">
        <v>1292</v>
      </c>
      <c r="D884" s="106"/>
      <c r="E884" s="106"/>
      <c r="F884" s="9"/>
      <c r="G884" s="137"/>
      <c r="H884" s="137"/>
      <c r="I884" s="10"/>
      <c r="J884" s="137"/>
      <c r="K884" s="137"/>
      <c r="L884" s="137"/>
      <c r="M884" s="137"/>
      <c r="N884" s="137"/>
      <c r="O884" s="137"/>
      <c r="P884" s="101"/>
      <c r="Q884" s="101"/>
      <c r="R884" s="101"/>
      <c r="S884" s="101"/>
      <c r="T884" s="101"/>
      <c r="U884" s="101"/>
    </row>
    <row r="885" spans="1:21" s="1" customFormat="1" ht="39" hidden="1" customHeight="1" x14ac:dyDescent="0.25">
      <c r="A885" s="134" t="s">
        <v>573</v>
      </c>
      <c r="B885" s="135"/>
      <c r="C885" s="103" t="s">
        <v>1293</v>
      </c>
      <c r="D885" s="104"/>
      <c r="E885" s="104"/>
      <c r="F885" s="11" t="s">
        <v>1817</v>
      </c>
      <c r="G885" s="143">
        <v>0.95</v>
      </c>
      <c r="H885" s="137"/>
      <c r="I885" s="8">
        <v>0.95</v>
      </c>
      <c r="J885" s="143">
        <v>0.06</v>
      </c>
      <c r="K885" s="137"/>
      <c r="L885" s="137"/>
      <c r="M885" s="137"/>
      <c r="N885" s="137"/>
      <c r="O885" s="137"/>
      <c r="P885" s="100">
        <v>1.01</v>
      </c>
      <c r="Q885" s="101"/>
      <c r="R885" s="101"/>
      <c r="S885" s="101"/>
      <c r="T885" s="101"/>
      <c r="U885" s="101"/>
    </row>
    <row r="886" spans="1:21" s="1" customFormat="1" ht="27.75" hidden="1" customHeight="1" x14ac:dyDescent="0.25">
      <c r="A886" s="134" t="s">
        <v>574</v>
      </c>
      <c r="B886" s="135"/>
      <c r="C886" s="103" t="s">
        <v>1203</v>
      </c>
      <c r="D886" s="104"/>
      <c r="E886" s="104"/>
      <c r="F886" s="11" t="s">
        <v>1835</v>
      </c>
      <c r="G886" s="143">
        <v>0.46</v>
      </c>
      <c r="H886" s="137"/>
      <c r="I886" s="8">
        <v>0.46</v>
      </c>
      <c r="J886" s="137"/>
      <c r="K886" s="137"/>
      <c r="L886" s="137"/>
      <c r="M886" s="137"/>
      <c r="N886" s="137"/>
      <c r="O886" s="137"/>
      <c r="P886" s="100">
        <v>0.46</v>
      </c>
      <c r="Q886" s="101"/>
      <c r="R886" s="101"/>
      <c r="S886" s="101"/>
      <c r="T886" s="101"/>
      <c r="U886" s="101"/>
    </row>
    <row r="887" spans="1:21" s="15" customFormat="1" ht="17.25" hidden="1" customHeight="1" x14ac:dyDescent="0.2">
      <c r="A887" s="124"/>
      <c r="B887" s="125"/>
      <c r="C887" s="105" t="s">
        <v>1856</v>
      </c>
      <c r="D887" s="106"/>
      <c r="E887" s="106"/>
      <c r="F887" s="18"/>
      <c r="G887" s="144">
        <f>G885+G886</f>
        <v>1.41</v>
      </c>
      <c r="H887" s="123"/>
      <c r="I887" s="13">
        <f>I885+I886</f>
        <v>1.41</v>
      </c>
      <c r="J887" s="144">
        <f>J885+J886</f>
        <v>0.06</v>
      </c>
      <c r="K887" s="123"/>
      <c r="L887" s="123"/>
      <c r="M887" s="123"/>
      <c r="N887" s="123"/>
      <c r="O887" s="123"/>
      <c r="P887" s="100">
        <f>P885+P886</f>
        <v>1.47</v>
      </c>
      <c r="Q887" s="101"/>
      <c r="R887" s="101"/>
      <c r="S887" s="101"/>
      <c r="T887" s="101"/>
      <c r="U887" s="101"/>
    </row>
    <row r="888" spans="1:21" s="1" customFormat="1" ht="39" hidden="1" customHeight="1" x14ac:dyDescent="0.25">
      <c r="A888" s="124" t="s">
        <v>575</v>
      </c>
      <c r="B888" s="125"/>
      <c r="C888" s="105" t="s">
        <v>1294</v>
      </c>
      <c r="D888" s="106"/>
      <c r="E888" s="106"/>
      <c r="F888" s="9"/>
      <c r="G888" s="137"/>
      <c r="H888" s="137"/>
      <c r="I888" s="10"/>
      <c r="J888" s="137"/>
      <c r="K888" s="137"/>
      <c r="L888" s="137"/>
      <c r="M888" s="137"/>
      <c r="N888" s="137"/>
      <c r="O888" s="137"/>
      <c r="P888" s="101"/>
      <c r="Q888" s="101"/>
      <c r="R888" s="101"/>
      <c r="S888" s="101"/>
      <c r="T888" s="101"/>
      <c r="U888" s="101"/>
    </row>
    <row r="889" spans="1:21" s="1" customFormat="1" ht="39.75" hidden="1" customHeight="1" x14ac:dyDescent="0.25">
      <c r="A889" s="134" t="s">
        <v>576</v>
      </c>
      <c r="B889" s="135"/>
      <c r="C889" s="103" t="s">
        <v>1295</v>
      </c>
      <c r="D889" s="104"/>
      <c r="E889" s="104"/>
      <c r="F889" s="11" t="s">
        <v>1817</v>
      </c>
      <c r="G889" s="143">
        <v>0.95</v>
      </c>
      <c r="H889" s="137"/>
      <c r="I889" s="8">
        <v>0.95</v>
      </c>
      <c r="J889" s="143">
        <v>0.06</v>
      </c>
      <c r="K889" s="137"/>
      <c r="L889" s="137"/>
      <c r="M889" s="137"/>
      <c r="N889" s="137"/>
      <c r="O889" s="137"/>
      <c r="P889" s="100">
        <v>1.01</v>
      </c>
      <c r="Q889" s="101"/>
      <c r="R889" s="101"/>
      <c r="S889" s="101"/>
      <c r="T889" s="101"/>
      <c r="U889" s="101"/>
    </row>
    <row r="890" spans="1:21" s="1" customFormat="1" ht="26.25" hidden="1" customHeight="1" x14ac:dyDescent="0.25">
      <c r="A890" s="134" t="s">
        <v>577</v>
      </c>
      <c r="B890" s="135"/>
      <c r="C890" s="103" t="s">
        <v>1203</v>
      </c>
      <c r="D890" s="104"/>
      <c r="E890" s="104"/>
      <c r="F890" s="11" t="s">
        <v>1835</v>
      </c>
      <c r="G890" s="143">
        <v>0.46</v>
      </c>
      <c r="H890" s="137"/>
      <c r="I890" s="8">
        <v>0.46</v>
      </c>
      <c r="J890" s="137"/>
      <c r="K890" s="137"/>
      <c r="L890" s="137"/>
      <c r="M890" s="137"/>
      <c r="N890" s="137"/>
      <c r="O890" s="137"/>
      <c r="P890" s="100">
        <v>0.46</v>
      </c>
      <c r="Q890" s="101"/>
      <c r="R890" s="101"/>
      <c r="S890" s="101"/>
      <c r="T890" s="101"/>
      <c r="U890" s="101"/>
    </row>
    <row r="891" spans="1:21" s="15" customFormat="1" ht="18" hidden="1" customHeight="1" x14ac:dyDescent="0.2">
      <c r="A891" s="124"/>
      <c r="B891" s="125"/>
      <c r="C891" s="105" t="s">
        <v>1856</v>
      </c>
      <c r="D891" s="106"/>
      <c r="E891" s="106"/>
      <c r="F891" s="18"/>
      <c r="G891" s="144">
        <f>G889+G890</f>
        <v>1.41</v>
      </c>
      <c r="H891" s="123"/>
      <c r="I891" s="13">
        <f>I889+I890</f>
        <v>1.41</v>
      </c>
      <c r="J891" s="144">
        <f>J889+J890</f>
        <v>0.06</v>
      </c>
      <c r="K891" s="123"/>
      <c r="L891" s="123"/>
      <c r="M891" s="123"/>
      <c r="N891" s="123"/>
      <c r="O891" s="123"/>
      <c r="P891" s="100">
        <f>P889+P890</f>
        <v>1.47</v>
      </c>
      <c r="Q891" s="101"/>
      <c r="R891" s="101"/>
      <c r="S891" s="101"/>
      <c r="T891" s="101"/>
      <c r="U891" s="101"/>
    </row>
    <row r="892" spans="1:21" s="15" customFormat="1" ht="63" hidden="1" customHeight="1" x14ac:dyDescent="0.2">
      <c r="A892" s="124" t="s">
        <v>578</v>
      </c>
      <c r="B892" s="125"/>
      <c r="C892" s="105" t="s">
        <v>1296</v>
      </c>
      <c r="D892" s="106"/>
      <c r="E892" s="106"/>
      <c r="F892" s="18"/>
      <c r="G892" s="123"/>
      <c r="H892" s="123"/>
      <c r="I892" s="14"/>
      <c r="J892" s="123"/>
      <c r="K892" s="123"/>
      <c r="L892" s="123"/>
      <c r="M892" s="123"/>
      <c r="N892" s="123"/>
      <c r="O892" s="123"/>
      <c r="P892" s="101"/>
      <c r="Q892" s="101"/>
      <c r="R892" s="101"/>
      <c r="S892" s="101"/>
      <c r="T892" s="101"/>
      <c r="U892" s="101"/>
    </row>
    <row r="893" spans="1:21" s="1" customFormat="1" ht="63" hidden="1" customHeight="1" x14ac:dyDescent="0.25">
      <c r="A893" s="134" t="s">
        <v>579</v>
      </c>
      <c r="B893" s="135"/>
      <c r="C893" s="103" t="s">
        <v>1297</v>
      </c>
      <c r="D893" s="104"/>
      <c r="E893" s="104"/>
      <c r="F893" s="11" t="s">
        <v>1817</v>
      </c>
      <c r="G893" s="143">
        <v>1.9</v>
      </c>
      <c r="H893" s="137"/>
      <c r="I893" s="8">
        <v>1.9</v>
      </c>
      <c r="J893" s="143">
        <v>0.06</v>
      </c>
      <c r="K893" s="137"/>
      <c r="L893" s="137"/>
      <c r="M893" s="137"/>
      <c r="N893" s="137"/>
      <c r="O893" s="137"/>
      <c r="P893" s="100">
        <v>1.96</v>
      </c>
      <c r="Q893" s="101"/>
      <c r="R893" s="101"/>
      <c r="S893" s="101"/>
      <c r="T893" s="101"/>
      <c r="U893" s="101"/>
    </row>
    <row r="894" spans="1:21" s="1" customFormat="1" ht="27.75" hidden="1" customHeight="1" x14ac:dyDescent="0.25">
      <c r="A894" s="134" t="s">
        <v>580</v>
      </c>
      <c r="B894" s="135"/>
      <c r="C894" s="103" t="s">
        <v>1203</v>
      </c>
      <c r="D894" s="104"/>
      <c r="E894" s="104"/>
      <c r="F894" s="11" t="s">
        <v>1835</v>
      </c>
      <c r="G894" s="143">
        <v>0.46</v>
      </c>
      <c r="H894" s="137"/>
      <c r="I894" s="8">
        <v>0.46</v>
      </c>
      <c r="J894" s="137"/>
      <c r="K894" s="137"/>
      <c r="L894" s="137"/>
      <c r="M894" s="137"/>
      <c r="N894" s="137"/>
      <c r="O894" s="137"/>
      <c r="P894" s="100">
        <v>0.46</v>
      </c>
      <c r="Q894" s="101"/>
      <c r="R894" s="101"/>
      <c r="S894" s="101"/>
      <c r="T894" s="101"/>
      <c r="U894" s="101"/>
    </row>
    <row r="895" spans="1:21" s="15" customFormat="1" ht="15.75" hidden="1" customHeight="1" x14ac:dyDescent="0.2">
      <c r="A895" s="124"/>
      <c r="B895" s="125"/>
      <c r="C895" s="105" t="s">
        <v>1856</v>
      </c>
      <c r="D895" s="106"/>
      <c r="E895" s="106"/>
      <c r="F895" s="18"/>
      <c r="G895" s="144">
        <f>G893+G894</f>
        <v>2.36</v>
      </c>
      <c r="H895" s="123"/>
      <c r="I895" s="13">
        <f>I893+I894</f>
        <v>2.36</v>
      </c>
      <c r="J895" s="144">
        <f>J893+J894</f>
        <v>0.06</v>
      </c>
      <c r="K895" s="123"/>
      <c r="L895" s="123"/>
      <c r="M895" s="123"/>
      <c r="N895" s="123"/>
      <c r="O895" s="123"/>
      <c r="P895" s="100">
        <f>P893+P894</f>
        <v>2.42</v>
      </c>
      <c r="Q895" s="101"/>
      <c r="R895" s="101"/>
      <c r="S895" s="101"/>
      <c r="T895" s="101"/>
      <c r="U895" s="101"/>
    </row>
    <row r="896" spans="1:21" s="1" customFormat="1" ht="90" hidden="1" customHeight="1" x14ac:dyDescent="0.25">
      <c r="A896" s="124" t="s">
        <v>581</v>
      </c>
      <c r="B896" s="125"/>
      <c r="C896" s="105" t="s">
        <v>1298</v>
      </c>
      <c r="D896" s="106"/>
      <c r="E896" s="106"/>
      <c r="F896" s="9"/>
      <c r="G896" s="137"/>
      <c r="H896" s="137"/>
      <c r="I896" s="10"/>
      <c r="J896" s="137"/>
      <c r="K896" s="137"/>
      <c r="L896" s="137"/>
      <c r="M896" s="137"/>
      <c r="N896" s="137"/>
      <c r="O896" s="137"/>
      <c r="P896" s="101"/>
      <c r="Q896" s="101"/>
      <c r="R896" s="101"/>
      <c r="S896" s="101"/>
      <c r="T896" s="101"/>
      <c r="U896" s="101"/>
    </row>
    <row r="897" spans="1:21" s="1" customFormat="1" ht="102" hidden="1" customHeight="1" x14ac:dyDescent="0.25">
      <c r="A897" s="134" t="s">
        <v>582</v>
      </c>
      <c r="B897" s="135"/>
      <c r="C897" s="103" t="s">
        <v>1299</v>
      </c>
      <c r="D897" s="104"/>
      <c r="E897" s="104"/>
      <c r="F897" s="11" t="s">
        <v>1817</v>
      </c>
      <c r="G897" s="143">
        <v>1.9</v>
      </c>
      <c r="H897" s="137"/>
      <c r="I897" s="8">
        <v>1.9</v>
      </c>
      <c r="J897" s="143">
        <v>0.06</v>
      </c>
      <c r="K897" s="137"/>
      <c r="L897" s="137"/>
      <c r="M897" s="137"/>
      <c r="N897" s="137"/>
      <c r="O897" s="137"/>
      <c r="P897" s="100">
        <v>1.96</v>
      </c>
      <c r="Q897" s="101"/>
      <c r="R897" s="101"/>
      <c r="S897" s="101"/>
      <c r="T897" s="101"/>
      <c r="U897" s="101"/>
    </row>
    <row r="898" spans="1:21" s="1" customFormat="1" ht="26.25" hidden="1" customHeight="1" x14ac:dyDescent="0.25">
      <c r="A898" s="134" t="s">
        <v>583</v>
      </c>
      <c r="B898" s="135"/>
      <c r="C898" s="103" t="s">
        <v>1203</v>
      </c>
      <c r="D898" s="104"/>
      <c r="E898" s="104"/>
      <c r="F898" s="11" t="s">
        <v>1835</v>
      </c>
      <c r="G898" s="143">
        <v>0.46</v>
      </c>
      <c r="H898" s="137"/>
      <c r="I898" s="8">
        <v>0.46</v>
      </c>
      <c r="J898" s="137"/>
      <c r="K898" s="137"/>
      <c r="L898" s="137"/>
      <c r="M898" s="137"/>
      <c r="N898" s="137"/>
      <c r="O898" s="137"/>
      <c r="P898" s="100">
        <v>0.46</v>
      </c>
      <c r="Q898" s="101"/>
      <c r="R898" s="101"/>
      <c r="S898" s="101"/>
      <c r="T898" s="101"/>
      <c r="U898" s="101"/>
    </row>
    <row r="899" spans="1:21" s="15" customFormat="1" ht="18.75" hidden="1" customHeight="1" x14ac:dyDescent="0.2">
      <c r="A899" s="124"/>
      <c r="B899" s="125"/>
      <c r="C899" s="105" t="s">
        <v>1856</v>
      </c>
      <c r="D899" s="106"/>
      <c r="E899" s="106"/>
      <c r="F899" s="18"/>
      <c r="G899" s="144">
        <f>G897+G898</f>
        <v>2.36</v>
      </c>
      <c r="H899" s="123"/>
      <c r="I899" s="13">
        <f>I897+I898</f>
        <v>2.36</v>
      </c>
      <c r="J899" s="144">
        <f>J897+J898</f>
        <v>0.06</v>
      </c>
      <c r="K899" s="123"/>
      <c r="L899" s="123"/>
      <c r="M899" s="123"/>
      <c r="N899" s="123"/>
      <c r="O899" s="123"/>
      <c r="P899" s="100">
        <f>P897+P898</f>
        <v>2.42</v>
      </c>
      <c r="Q899" s="101"/>
      <c r="R899" s="101"/>
      <c r="S899" s="101"/>
      <c r="T899" s="101"/>
      <c r="U899" s="101"/>
    </row>
    <row r="900" spans="1:21" s="1" customFormat="1" ht="38.25" hidden="1" customHeight="1" x14ac:dyDescent="0.25">
      <c r="A900" s="124" t="s">
        <v>584</v>
      </c>
      <c r="B900" s="125"/>
      <c r="C900" s="105" t="s">
        <v>1300</v>
      </c>
      <c r="D900" s="106"/>
      <c r="E900" s="106"/>
      <c r="F900" s="9"/>
      <c r="G900" s="137"/>
      <c r="H900" s="137"/>
      <c r="I900" s="10"/>
      <c r="J900" s="137"/>
      <c r="K900" s="137"/>
      <c r="L900" s="137"/>
      <c r="M900" s="137"/>
      <c r="N900" s="137"/>
      <c r="O900" s="137"/>
      <c r="P900" s="101"/>
      <c r="Q900" s="101"/>
      <c r="R900" s="101"/>
      <c r="S900" s="101"/>
      <c r="T900" s="101"/>
      <c r="U900" s="101"/>
    </row>
    <row r="901" spans="1:21" s="1" customFormat="1" ht="40.5" hidden="1" customHeight="1" x14ac:dyDescent="0.25">
      <c r="A901" s="134" t="s">
        <v>585</v>
      </c>
      <c r="B901" s="135"/>
      <c r="C901" s="103" t="s">
        <v>1301</v>
      </c>
      <c r="D901" s="104"/>
      <c r="E901" s="104"/>
      <c r="F901" s="11" t="s">
        <v>1817</v>
      </c>
      <c r="G901" s="143">
        <v>2.37</v>
      </c>
      <c r="H901" s="137"/>
      <c r="I901" s="8">
        <v>2.37</v>
      </c>
      <c r="J901" s="143">
        <v>0.06</v>
      </c>
      <c r="K901" s="137"/>
      <c r="L901" s="137"/>
      <c r="M901" s="137"/>
      <c r="N901" s="137"/>
      <c r="O901" s="137"/>
      <c r="P901" s="100">
        <v>2.4300000000000002</v>
      </c>
      <c r="Q901" s="101"/>
      <c r="R901" s="101"/>
      <c r="S901" s="101"/>
      <c r="T901" s="101"/>
      <c r="U901" s="101"/>
    </row>
    <row r="902" spans="1:21" s="1" customFormat="1" ht="27.75" hidden="1" customHeight="1" x14ac:dyDescent="0.25">
      <c r="A902" s="134" t="s">
        <v>586</v>
      </c>
      <c r="B902" s="135"/>
      <c r="C902" s="103" t="s">
        <v>1203</v>
      </c>
      <c r="D902" s="104"/>
      <c r="E902" s="104"/>
      <c r="F902" s="11" t="s">
        <v>1835</v>
      </c>
      <c r="G902" s="143">
        <v>0.46</v>
      </c>
      <c r="H902" s="137"/>
      <c r="I902" s="8">
        <v>0.46</v>
      </c>
      <c r="J902" s="137"/>
      <c r="K902" s="137"/>
      <c r="L902" s="137"/>
      <c r="M902" s="137"/>
      <c r="N902" s="137"/>
      <c r="O902" s="137"/>
      <c r="P902" s="100">
        <v>0.46</v>
      </c>
      <c r="Q902" s="101"/>
      <c r="R902" s="101"/>
      <c r="S902" s="101"/>
      <c r="T902" s="101"/>
      <c r="U902" s="101"/>
    </row>
    <row r="903" spans="1:21" s="1" customFormat="1" ht="15" hidden="1" customHeight="1" x14ac:dyDescent="0.25">
      <c r="A903" s="124"/>
      <c r="B903" s="125"/>
      <c r="C903" s="145" t="s">
        <v>1856</v>
      </c>
      <c r="D903" s="146"/>
      <c r="E903" s="146"/>
      <c r="F903" s="12"/>
      <c r="G903" s="144">
        <f>G901+G902</f>
        <v>2.83</v>
      </c>
      <c r="H903" s="123"/>
      <c r="I903" s="13">
        <f>I901+I902</f>
        <v>2.83</v>
      </c>
      <c r="J903" s="144">
        <f>J901+J902</f>
        <v>0.06</v>
      </c>
      <c r="K903" s="123"/>
      <c r="L903" s="123"/>
      <c r="M903" s="123"/>
      <c r="N903" s="123"/>
      <c r="O903" s="123"/>
      <c r="P903" s="100">
        <f>P901+P902</f>
        <v>2.89</v>
      </c>
      <c r="Q903" s="101"/>
      <c r="R903" s="101"/>
      <c r="S903" s="101"/>
      <c r="T903" s="101"/>
      <c r="U903" s="101"/>
    </row>
    <row r="904" spans="1:21" s="1" customFormat="1" ht="25.5" hidden="1" customHeight="1" x14ac:dyDescent="0.25">
      <c r="A904" s="124" t="s">
        <v>587</v>
      </c>
      <c r="B904" s="125"/>
      <c r="C904" s="105" t="s">
        <v>1302</v>
      </c>
      <c r="D904" s="106"/>
      <c r="E904" s="106"/>
      <c r="F904" s="9"/>
      <c r="G904" s="137"/>
      <c r="H904" s="137"/>
      <c r="I904" s="10"/>
      <c r="J904" s="137"/>
      <c r="K904" s="137"/>
      <c r="L904" s="137"/>
      <c r="M904" s="137"/>
      <c r="N904" s="137"/>
      <c r="O904" s="137"/>
      <c r="P904" s="101"/>
      <c r="Q904" s="101"/>
      <c r="R904" s="101"/>
      <c r="S904" s="101"/>
      <c r="T904" s="101"/>
      <c r="U904" s="101"/>
    </row>
    <row r="905" spans="1:21" s="1" customFormat="1" ht="29.25" hidden="1" customHeight="1" x14ac:dyDescent="0.25">
      <c r="A905" s="134" t="s">
        <v>588</v>
      </c>
      <c r="B905" s="135"/>
      <c r="C905" s="103" t="s">
        <v>1303</v>
      </c>
      <c r="D905" s="104"/>
      <c r="E905" s="104"/>
      <c r="F905" s="11" t="s">
        <v>1817</v>
      </c>
      <c r="G905" s="143">
        <v>1.42</v>
      </c>
      <c r="H905" s="137"/>
      <c r="I905" s="8">
        <v>1.42</v>
      </c>
      <c r="J905" s="143">
        <v>0.06</v>
      </c>
      <c r="K905" s="137"/>
      <c r="L905" s="137"/>
      <c r="M905" s="137"/>
      <c r="N905" s="137"/>
      <c r="O905" s="137"/>
      <c r="P905" s="100">
        <v>1.48</v>
      </c>
      <c r="Q905" s="101"/>
      <c r="R905" s="101"/>
      <c r="S905" s="101"/>
      <c r="T905" s="101"/>
      <c r="U905" s="101"/>
    </row>
    <row r="906" spans="1:21" s="1" customFormat="1" ht="27" hidden="1" customHeight="1" x14ac:dyDescent="0.25">
      <c r="A906" s="134" t="s">
        <v>589</v>
      </c>
      <c r="B906" s="135"/>
      <c r="C906" s="103" t="s">
        <v>1203</v>
      </c>
      <c r="D906" s="104"/>
      <c r="E906" s="104"/>
      <c r="F906" s="11" t="s">
        <v>1835</v>
      </c>
      <c r="G906" s="143">
        <v>0.46</v>
      </c>
      <c r="H906" s="137"/>
      <c r="I906" s="8">
        <v>0.46</v>
      </c>
      <c r="J906" s="137"/>
      <c r="K906" s="137"/>
      <c r="L906" s="137"/>
      <c r="M906" s="137"/>
      <c r="N906" s="137"/>
      <c r="O906" s="137"/>
      <c r="P906" s="100">
        <v>0.46</v>
      </c>
      <c r="Q906" s="101"/>
      <c r="R906" s="101"/>
      <c r="S906" s="101"/>
      <c r="T906" s="101"/>
      <c r="U906" s="101"/>
    </row>
    <row r="907" spans="1:21" s="15" customFormat="1" ht="16.5" hidden="1" customHeight="1" x14ac:dyDescent="0.2">
      <c r="A907" s="124"/>
      <c r="B907" s="125"/>
      <c r="C907" s="105" t="s">
        <v>1856</v>
      </c>
      <c r="D907" s="106"/>
      <c r="E907" s="106"/>
      <c r="F907" s="18"/>
      <c r="G907" s="144">
        <f>G905+G906</f>
        <v>1.88</v>
      </c>
      <c r="H907" s="123"/>
      <c r="I907" s="13">
        <f>I905+I906</f>
        <v>1.88</v>
      </c>
      <c r="J907" s="144">
        <f>J905+J906</f>
        <v>0.06</v>
      </c>
      <c r="K907" s="123"/>
      <c r="L907" s="123"/>
      <c r="M907" s="123"/>
      <c r="N907" s="123"/>
      <c r="O907" s="123"/>
      <c r="P907" s="100">
        <f>P905+P906</f>
        <v>1.94</v>
      </c>
      <c r="Q907" s="101"/>
      <c r="R907" s="101"/>
      <c r="S907" s="101"/>
      <c r="T907" s="101"/>
      <c r="U907" s="101"/>
    </row>
    <row r="908" spans="1:21" s="1" customFormat="1" ht="64.5" hidden="1" customHeight="1" x14ac:dyDescent="0.25">
      <c r="A908" s="124" t="s">
        <v>590</v>
      </c>
      <c r="B908" s="125"/>
      <c r="C908" s="105" t="s">
        <v>1304</v>
      </c>
      <c r="D908" s="106"/>
      <c r="E908" s="106"/>
      <c r="F908" s="9"/>
      <c r="G908" s="137"/>
      <c r="H908" s="137"/>
      <c r="I908" s="10"/>
      <c r="J908" s="137"/>
      <c r="K908" s="137"/>
      <c r="L908" s="137"/>
      <c r="M908" s="137"/>
      <c r="N908" s="137"/>
      <c r="O908" s="137"/>
      <c r="P908" s="101"/>
      <c r="Q908" s="101"/>
      <c r="R908" s="101"/>
      <c r="S908" s="101"/>
      <c r="T908" s="101"/>
      <c r="U908" s="101"/>
    </row>
    <row r="909" spans="1:21" s="1" customFormat="1" ht="63" hidden="1" customHeight="1" x14ac:dyDescent="0.25">
      <c r="A909" s="134" t="s">
        <v>591</v>
      </c>
      <c r="B909" s="135"/>
      <c r="C909" s="103" t="s">
        <v>1305</v>
      </c>
      <c r="D909" s="104"/>
      <c r="E909" s="104"/>
      <c r="F909" s="11" t="s">
        <v>1817</v>
      </c>
      <c r="G909" s="143">
        <v>1.9</v>
      </c>
      <c r="H909" s="137"/>
      <c r="I909" s="8">
        <v>1.9</v>
      </c>
      <c r="J909" s="143">
        <v>0.06</v>
      </c>
      <c r="K909" s="137"/>
      <c r="L909" s="137"/>
      <c r="M909" s="137"/>
      <c r="N909" s="137"/>
      <c r="O909" s="137"/>
      <c r="P909" s="100">
        <v>1.96</v>
      </c>
      <c r="Q909" s="101"/>
      <c r="R909" s="101"/>
      <c r="S909" s="101"/>
      <c r="T909" s="101"/>
      <c r="U909" s="101"/>
    </row>
    <row r="910" spans="1:21" s="1" customFormat="1" ht="26.25" hidden="1" customHeight="1" x14ac:dyDescent="0.25">
      <c r="A910" s="134" t="s">
        <v>592</v>
      </c>
      <c r="B910" s="135"/>
      <c r="C910" s="103" t="s">
        <v>1203</v>
      </c>
      <c r="D910" s="104"/>
      <c r="E910" s="104"/>
      <c r="F910" s="11" t="s">
        <v>1835</v>
      </c>
      <c r="G910" s="143">
        <v>0.46</v>
      </c>
      <c r="H910" s="137"/>
      <c r="I910" s="8">
        <v>0.46</v>
      </c>
      <c r="J910" s="137"/>
      <c r="K910" s="137"/>
      <c r="L910" s="137"/>
      <c r="M910" s="137"/>
      <c r="N910" s="137"/>
      <c r="O910" s="137"/>
      <c r="P910" s="100">
        <v>0.46</v>
      </c>
      <c r="Q910" s="101"/>
      <c r="R910" s="101"/>
      <c r="S910" s="101"/>
      <c r="T910" s="101"/>
      <c r="U910" s="101"/>
    </row>
    <row r="911" spans="1:21" s="15" customFormat="1" ht="15" hidden="1" customHeight="1" x14ac:dyDescent="0.2">
      <c r="A911" s="124"/>
      <c r="B911" s="125"/>
      <c r="C911" s="105" t="s">
        <v>1856</v>
      </c>
      <c r="D911" s="106"/>
      <c r="E911" s="106"/>
      <c r="F911" s="18"/>
      <c r="G911" s="144">
        <f>G909+G910</f>
        <v>2.36</v>
      </c>
      <c r="H911" s="123"/>
      <c r="I911" s="13">
        <f>I909+I910</f>
        <v>2.36</v>
      </c>
      <c r="J911" s="144">
        <f>J909+J910</f>
        <v>0.06</v>
      </c>
      <c r="K911" s="123"/>
      <c r="L911" s="123"/>
      <c r="M911" s="123"/>
      <c r="N911" s="123"/>
      <c r="O911" s="123"/>
      <c r="P911" s="100">
        <f>P909+P910</f>
        <v>2.42</v>
      </c>
      <c r="Q911" s="101"/>
      <c r="R911" s="101"/>
      <c r="S911" s="101"/>
      <c r="T911" s="101"/>
      <c r="U911" s="101"/>
    </row>
    <row r="912" spans="1:21" s="1" customFormat="1" ht="50.25" hidden="1" customHeight="1" x14ac:dyDescent="0.25">
      <c r="A912" s="124" t="s">
        <v>593</v>
      </c>
      <c r="B912" s="125"/>
      <c r="C912" s="105" t="s">
        <v>1306</v>
      </c>
      <c r="D912" s="106"/>
      <c r="E912" s="106"/>
      <c r="F912" s="9"/>
      <c r="G912" s="137"/>
      <c r="H912" s="137"/>
      <c r="I912" s="10"/>
      <c r="J912" s="137"/>
      <c r="K912" s="137"/>
      <c r="L912" s="137"/>
      <c r="M912" s="137"/>
      <c r="N912" s="137"/>
      <c r="O912" s="137"/>
      <c r="P912" s="101"/>
      <c r="Q912" s="101"/>
      <c r="R912" s="101"/>
      <c r="S912" s="101"/>
      <c r="T912" s="101"/>
      <c r="U912" s="101"/>
    </row>
    <row r="913" spans="1:21" s="1" customFormat="1" ht="53.25" hidden="1" customHeight="1" x14ac:dyDescent="0.25">
      <c r="A913" s="134" t="s">
        <v>594</v>
      </c>
      <c r="B913" s="135"/>
      <c r="C913" s="103" t="s">
        <v>1307</v>
      </c>
      <c r="D913" s="104"/>
      <c r="E913" s="104"/>
      <c r="F913" s="11" t="s">
        <v>1817</v>
      </c>
      <c r="G913" s="143">
        <v>0.95</v>
      </c>
      <c r="H913" s="137"/>
      <c r="I913" s="8">
        <v>0.95</v>
      </c>
      <c r="J913" s="143">
        <v>0.06</v>
      </c>
      <c r="K913" s="137"/>
      <c r="L913" s="137"/>
      <c r="M913" s="137"/>
      <c r="N913" s="137"/>
      <c r="O913" s="137"/>
      <c r="P913" s="100">
        <v>1.01</v>
      </c>
      <c r="Q913" s="101"/>
      <c r="R913" s="101"/>
      <c r="S913" s="101"/>
      <c r="T913" s="101"/>
      <c r="U913" s="101"/>
    </row>
    <row r="914" spans="1:21" s="1" customFormat="1" ht="27.75" hidden="1" customHeight="1" x14ac:dyDescent="0.25">
      <c r="A914" s="134" t="s">
        <v>595</v>
      </c>
      <c r="B914" s="135"/>
      <c r="C914" s="103" t="s">
        <v>1203</v>
      </c>
      <c r="D914" s="104"/>
      <c r="E914" s="104"/>
      <c r="F914" s="11" t="s">
        <v>1835</v>
      </c>
      <c r="G914" s="143">
        <v>0.46</v>
      </c>
      <c r="H914" s="137"/>
      <c r="I914" s="8">
        <v>0.46</v>
      </c>
      <c r="J914" s="137"/>
      <c r="K914" s="137"/>
      <c r="L914" s="137"/>
      <c r="M914" s="137"/>
      <c r="N914" s="137"/>
      <c r="O914" s="137"/>
      <c r="P914" s="100">
        <v>0.46</v>
      </c>
      <c r="Q914" s="101"/>
      <c r="R914" s="101"/>
      <c r="S914" s="101"/>
      <c r="T914" s="101"/>
      <c r="U914" s="101"/>
    </row>
    <row r="915" spans="1:21" s="15" customFormat="1" ht="20.25" hidden="1" customHeight="1" x14ac:dyDescent="0.2">
      <c r="A915" s="124"/>
      <c r="B915" s="125"/>
      <c r="C915" s="105" t="s">
        <v>1856</v>
      </c>
      <c r="D915" s="106"/>
      <c r="E915" s="106"/>
      <c r="F915" s="18"/>
      <c r="G915" s="144">
        <f>G913+G914</f>
        <v>1.41</v>
      </c>
      <c r="H915" s="123"/>
      <c r="I915" s="13">
        <f>I913+I914</f>
        <v>1.41</v>
      </c>
      <c r="J915" s="144">
        <f>J913+J914</f>
        <v>0.06</v>
      </c>
      <c r="K915" s="123"/>
      <c r="L915" s="123"/>
      <c r="M915" s="123"/>
      <c r="N915" s="123"/>
      <c r="O915" s="123"/>
      <c r="P915" s="100">
        <f>P913+P914</f>
        <v>1.47</v>
      </c>
      <c r="Q915" s="101"/>
      <c r="R915" s="101"/>
      <c r="S915" s="101"/>
      <c r="T915" s="101"/>
      <c r="U915" s="101"/>
    </row>
    <row r="916" spans="1:21" s="1" customFormat="1" ht="27" hidden="1" customHeight="1" x14ac:dyDescent="0.25">
      <c r="A916" s="124" t="s">
        <v>596</v>
      </c>
      <c r="B916" s="125"/>
      <c r="C916" s="105" t="s">
        <v>1308</v>
      </c>
      <c r="D916" s="106"/>
      <c r="E916" s="106"/>
      <c r="F916" s="9"/>
      <c r="G916" s="137"/>
      <c r="H916" s="137"/>
      <c r="I916" s="10"/>
      <c r="J916" s="137"/>
      <c r="K916" s="137"/>
      <c r="L916" s="137"/>
      <c r="M916" s="137"/>
      <c r="N916" s="137"/>
      <c r="O916" s="137"/>
      <c r="P916" s="101"/>
      <c r="Q916" s="101"/>
      <c r="R916" s="101"/>
      <c r="S916" s="101"/>
      <c r="T916" s="101"/>
      <c r="U916" s="101"/>
    </row>
    <row r="917" spans="1:21" s="1" customFormat="1" ht="30" hidden="1" customHeight="1" x14ac:dyDescent="0.25">
      <c r="A917" s="134" t="s">
        <v>597</v>
      </c>
      <c r="B917" s="135"/>
      <c r="C917" s="103" t="s">
        <v>1309</v>
      </c>
      <c r="D917" s="104"/>
      <c r="E917" s="104"/>
      <c r="F917" s="11" t="s">
        <v>1817</v>
      </c>
      <c r="G917" s="143">
        <v>0.95</v>
      </c>
      <c r="H917" s="137"/>
      <c r="I917" s="8">
        <v>0.95</v>
      </c>
      <c r="J917" s="143">
        <v>0.06</v>
      </c>
      <c r="K917" s="137"/>
      <c r="L917" s="137"/>
      <c r="M917" s="137"/>
      <c r="N917" s="137"/>
      <c r="O917" s="137"/>
      <c r="P917" s="100">
        <v>1.01</v>
      </c>
      <c r="Q917" s="101"/>
      <c r="R917" s="101"/>
      <c r="S917" s="101"/>
      <c r="T917" s="101"/>
      <c r="U917" s="101"/>
    </row>
    <row r="918" spans="1:21" s="1" customFormat="1" ht="27.75" hidden="1" customHeight="1" x14ac:dyDescent="0.25">
      <c r="A918" s="134" t="s">
        <v>598</v>
      </c>
      <c r="B918" s="135"/>
      <c r="C918" s="103" t="s">
        <v>1203</v>
      </c>
      <c r="D918" s="104"/>
      <c r="E918" s="104"/>
      <c r="F918" s="11" t="s">
        <v>1835</v>
      </c>
      <c r="G918" s="143">
        <v>0.46</v>
      </c>
      <c r="H918" s="137"/>
      <c r="I918" s="8">
        <v>0.46</v>
      </c>
      <c r="J918" s="137"/>
      <c r="K918" s="137"/>
      <c r="L918" s="137"/>
      <c r="M918" s="137"/>
      <c r="N918" s="137"/>
      <c r="O918" s="137"/>
      <c r="P918" s="100">
        <v>0.46</v>
      </c>
      <c r="Q918" s="101"/>
      <c r="R918" s="101"/>
      <c r="S918" s="101"/>
      <c r="T918" s="101"/>
      <c r="U918" s="101"/>
    </row>
    <row r="919" spans="1:21" s="15" customFormat="1" ht="16.5" hidden="1" customHeight="1" x14ac:dyDescent="0.2">
      <c r="A919" s="124"/>
      <c r="B919" s="125"/>
      <c r="C919" s="105" t="s">
        <v>1856</v>
      </c>
      <c r="D919" s="106"/>
      <c r="E919" s="106"/>
      <c r="F919" s="18"/>
      <c r="G919" s="144">
        <f>G917+G918</f>
        <v>1.41</v>
      </c>
      <c r="H919" s="123"/>
      <c r="I919" s="13">
        <f>I917+I918</f>
        <v>1.41</v>
      </c>
      <c r="J919" s="144">
        <f>J917+J918</f>
        <v>0.06</v>
      </c>
      <c r="K919" s="123"/>
      <c r="L919" s="123"/>
      <c r="M919" s="123"/>
      <c r="N919" s="123"/>
      <c r="O919" s="123"/>
      <c r="P919" s="100">
        <f>P917+P918</f>
        <v>1.47</v>
      </c>
      <c r="Q919" s="101"/>
      <c r="R919" s="101"/>
      <c r="S919" s="101"/>
      <c r="T919" s="101"/>
      <c r="U919" s="101"/>
    </row>
    <row r="920" spans="1:21" s="1" customFormat="1" ht="38.25" hidden="1" customHeight="1" x14ac:dyDescent="0.25">
      <c r="A920" s="124" t="s">
        <v>599</v>
      </c>
      <c r="B920" s="125"/>
      <c r="C920" s="105" t="s">
        <v>1310</v>
      </c>
      <c r="D920" s="106"/>
      <c r="E920" s="106"/>
      <c r="F920" s="9"/>
      <c r="G920" s="137"/>
      <c r="H920" s="137"/>
      <c r="I920" s="10"/>
      <c r="J920" s="137"/>
      <c r="K920" s="137"/>
      <c r="L920" s="137"/>
      <c r="M920" s="137"/>
      <c r="N920" s="137"/>
      <c r="O920" s="137"/>
      <c r="P920" s="101"/>
      <c r="Q920" s="101"/>
      <c r="R920" s="101"/>
      <c r="S920" s="101"/>
      <c r="T920" s="101"/>
      <c r="U920" s="101"/>
    </row>
    <row r="921" spans="1:21" s="1" customFormat="1" ht="41.25" hidden="1" customHeight="1" x14ac:dyDescent="0.25">
      <c r="A921" s="134" t="s">
        <v>600</v>
      </c>
      <c r="B921" s="135"/>
      <c r="C921" s="103" t="s">
        <v>1311</v>
      </c>
      <c r="D921" s="104"/>
      <c r="E921" s="104"/>
      <c r="F921" s="11" t="s">
        <v>1817</v>
      </c>
      <c r="G921" s="143">
        <v>0.95</v>
      </c>
      <c r="H921" s="137"/>
      <c r="I921" s="8">
        <v>0.95</v>
      </c>
      <c r="J921" s="143">
        <v>0.06</v>
      </c>
      <c r="K921" s="137"/>
      <c r="L921" s="137"/>
      <c r="M921" s="137"/>
      <c r="N921" s="137"/>
      <c r="O921" s="137"/>
      <c r="P921" s="100">
        <v>1.01</v>
      </c>
      <c r="Q921" s="101"/>
      <c r="R921" s="101"/>
      <c r="S921" s="101"/>
      <c r="T921" s="101"/>
      <c r="U921" s="101"/>
    </row>
    <row r="922" spans="1:21" s="1" customFormat="1" ht="27" hidden="1" customHeight="1" x14ac:dyDescent="0.25">
      <c r="A922" s="134" t="s">
        <v>601</v>
      </c>
      <c r="B922" s="135"/>
      <c r="C922" s="103" t="s">
        <v>1203</v>
      </c>
      <c r="D922" s="104"/>
      <c r="E922" s="104"/>
      <c r="F922" s="11" t="s">
        <v>1835</v>
      </c>
      <c r="G922" s="143">
        <v>0.46</v>
      </c>
      <c r="H922" s="137"/>
      <c r="I922" s="8">
        <v>0.46</v>
      </c>
      <c r="J922" s="137"/>
      <c r="K922" s="137"/>
      <c r="L922" s="137"/>
      <c r="M922" s="137"/>
      <c r="N922" s="137"/>
      <c r="O922" s="137"/>
      <c r="P922" s="100">
        <v>0.46</v>
      </c>
      <c r="Q922" s="101"/>
      <c r="R922" s="101"/>
      <c r="S922" s="101"/>
      <c r="T922" s="101"/>
      <c r="U922" s="101"/>
    </row>
    <row r="923" spans="1:21" s="15" customFormat="1" ht="18.75" hidden="1" customHeight="1" x14ac:dyDescent="0.2">
      <c r="A923" s="124"/>
      <c r="B923" s="125"/>
      <c r="C923" s="105" t="s">
        <v>1856</v>
      </c>
      <c r="D923" s="106"/>
      <c r="E923" s="106"/>
      <c r="F923" s="18"/>
      <c r="G923" s="144">
        <f>G921+G922</f>
        <v>1.41</v>
      </c>
      <c r="H923" s="123"/>
      <c r="I923" s="13">
        <f>I921+I922</f>
        <v>1.41</v>
      </c>
      <c r="J923" s="144">
        <f>J921+J922</f>
        <v>0.06</v>
      </c>
      <c r="K923" s="123"/>
      <c r="L923" s="123"/>
      <c r="M923" s="123"/>
      <c r="N923" s="123"/>
      <c r="O923" s="123"/>
      <c r="P923" s="100">
        <f>P921+P922</f>
        <v>1.47</v>
      </c>
      <c r="Q923" s="101"/>
      <c r="R923" s="101"/>
      <c r="S923" s="101"/>
      <c r="T923" s="101"/>
      <c r="U923" s="101"/>
    </row>
    <row r="924" spans="1:21" s="1" customFormat="1" ht="28.5" hidden="1" customHeight="1" x14ac:dyDescent="0.25">
      <c r="A924" s="124" t="s">
        <v>602</v>
      </c>
      <c r="B924" s="125"/>
      <c r="C924" s="105" t="s">
        <v>1312</v>
      </c>
      <c r="D924" s="106"/>
      <c r="E924" s="106"/>
      <c r="F924" s="9"/>
      <c r="G924" s="137"/>
      <c r="H924" s="137"/>
      <c r="I924" s="10"/>
      <c r="J924" s="137"/>
      <c r="K924" s="137"/>
      <c r="L924" s="137"/>
      <c r="M924" s="137"/>
      <c r="N924" s="137"/>
      <c r="O924" s="137"/>
      <c r="P924" s="101"/>
      <c r="Q924" s="101"/>
      <c r="R924" s="101"/>
      <c r="S924" s="101"/>
      <c r="T924" s="101"/>
      <c r="U924" s="101"/>
    </row>
    <row r="925" spans="1:21" s="1" customFormat="1" ht="26.25" hidden="1" customHeight="1" x14ac:dyDescent="0.25">
      <c r="A925" s="134" t="s">
        <v>603</v>
      </c>
      <c r="B925" s="135"/>
      <c r="C925" s="103" t="s">
        <v>1313</v>
      </c>
      <c r="D925" s="104"/>
      <c r="E925" s="104"/>
      <c r="F925" s="11" t="s">
        <v>1817</v>
      </c>
      <c r="G925" s="143">
        <v>0.95</v>
      </c>
      <c r="H925" s="137"/>
      <c r="I925" s="8">
        <v>0.95</v>
      </c>
      <c r="J925" s="143">
        <v>0.06</v>
      </c>
      <c r="K925" s="137"/>
      <c r="L925" s="137"/>
      <c r="M925" s="137"/>
      <c r="N925" s="137"/>
      <c r="O925" s="137"/>
      <c r="P925" s="100">
        <v>1.01</v>
      </c>
      <c r="Q925" s="101"/>
      <c r="R925" s="101"/>
      <c r="S925" s="101"/>
      <c r="T925" s="101"/>
      <c r="U925" s="101"/>
    </row>
    <row r="926" spans="1:21" s="1" customFormat="1" ht="25.5" hidden="1" customHeight="1" x14ac:dyDescent="0.25">
      <c r="A926" s="134" t="s">
        <v>604</v>
      </c>
      <c r="B926" s="135"/>
      <c r="C926" s="103" t="s">
        <v>1203</v>
      </c>
      <c r="D926" s="104"/>
      <c r="E926" s="104"/>
      <c r="F926" s="11" t="s">
        <v>1835</v>
      </c>
      <c r="G926" s="143">
        <v>0.46</v>
      </c>
      <c r="H926" s="137"/>
      <c r="I926" s="8">
        <v>0.46</v>
      </c>
      <c r="J926" s="137"/>
      <c r="K926" s="137"/>
      <c r="L926" s="137"/>
      <c r="M926" s="137"/>
      <c r="N926" s="137"/>
      <c r="O926" s="137"/>
      <c r="P926" s="100">
        <v>0.46</v>
      </c>
      <c r="Q926" s="101"/>
      <c r="R926" s="101"/>
      <c r="S926" s="101"/>
      <c r="T926" s="101"/>
      <c r="U926" s="101"/>
    </row>
    <row r="927" spans="1:21" s="1" customFormat="1" ht="18" hidden="1" customHeight="1" x14ac:dyDescent="0.25">
      <c r="A927" s="124"/>
      <c r="B927" s="125"/>
      <c r="C927" s="145" t="s">
        <v>1856</v>
      </c>
      <c r="D927" s="146"/>
      <c r="E927" s="146"/>
      <c r="F927" s="12"/>
      <c r="G927" s="144">
        <f>G925+G926</f>
        <v>1.41</v>
      </c>
      <c r="H927" s="123"/>
      <c r="I927" s="13">
        <f>I925+I926</f>
        <v>1.41</v>
      </c>
      <c r="J927" s="144">
        <f>J925+J926</f>
        <v>0.06</v>
      </c>
      <c r="K927" s="123"/>
      <c r="L927" s="123"/>
      <c r="M927" s="123"/>
      <c r="N927" s="123"/>
      <c r="O927" s="123"/>
      <c r="P927" s="100">
        <f>P925+P926</f>
        <v>1.47</v>
      </c>
      <c r="Q927" s="101"/>
      <c r="R927" s="101"/>
      <c r="S927" s="101"/>
      <c r="T927" s="101"/>
      <c r="U927" s="101"/>
    </row>
    <row r="928" spans="1:21" s="1" customFormat="1" ht="15" hidden="1" customHeight="1" x14ac:dyDescent="0.25">
      <c r="A928" s="186" t="s">
        <v>605</v>
      </c>
      <c r="B928" s="187"/>
      <c r="C928" s="187"/>
      <c r="D928" s="187"/>
      <c r="E928" s="187"/>
      <c r="F928" s="187"/>
      <c r="G928" s="187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</row>
    <row r="929" spans="1:21" s="1" customFormat="1" ht="24.75" hidden="1" customHeight="1" x14ac:dyDescent="0.25">
      <c r="A929" s="165">
        <v>1</v>
      </c>
      <c r="B929" s="166"/>
      <c r="C929" s="129" t="s">
        <v>1314</v>
      </c>
      <c r="D929" s="130"/>
      <c r="E929" s="130"/>
      <c r="F929" s="4"/>
      <c r="G929" s="136"/>
      <c r="H929" s="136"/>
      <c r="I929" s="5"/>
      <c r="J929" s="136"/>
      <c r="K929" s="136"/>
      <c r="L929" s="136"/>
      <c r="M929" s="136"/>
      <c r="N929" s="136"/>
      <c r="O929" s="136"/>
      <c r="P929" s="126"/>
      <c r="Q929" s="126"/>
      <c r="R929" s="126"/>
      <c r="S929" s="126"/>
      <c r="T929" s="126"/>
      <c r="U929" s="126"/>
    </row>
    <row r="930" spans="1:21" s="1" customFormat="1" ht="27.75" hidden="1" customHeight="1" x14ac:dyDescent="0.25">
      <c r="A930" s="134" t="s">
        <v>53</v>
      </c>
      <c r="B930" s="135"/>
      <c r="C930" s="103" t="s">
        <v>1315</v>
      </c>
      <c r="D930" s="104"/>
      <c r="E930" s="104"/>
      <c r="F930" s="11" t="s">
        <v>1836</v>
      </c>
      <c r="G930" s="143">
        <v>0.93</v>
      </c>
      <c r="H930" s="137"/>
      <c r="I930" s="8">
        <v>1.1200000000000001</v>
      </c>
      <c r="J930" s="137"/>
      <c r="K930" s="137"/>
      <c r="L930" s="137"/>
      <c r="M930" s="137"/>
      <c r="N930" s="137"/>
      <c r="O930" s="137"/>
      <c r="P930" s="100">
        <v>1.1200000000000001</v>
      </c>
      <c r="Q930" s="101"/>
      <c r="R930" s="101"/>
      <c r="S930" s="101"/>
      <c r="T930" s="101"/>
      <c r="U930" s="101"/>
    </row>
    <row r="931" spans="1:21" s="1" customFormat="1" ht="51.75" hidden="1" customHeight="1" x14ac:dyDescent="0.25">
      <c r="A931" s="134" t="s">
        <v>54</v>
      </c>
      <c r="B931" s="135"/>
      <c r="C931" s="103" t="s">
        <v>1316</v>
      </c>
      <c r="D931" s="104"/>
      <c r="E931" s="104"/>
      <c r="F931" s="11" t="s">
        <v>1836</v>
      </c>
      <c r="G931" s="143">
        <v>0.93</v>
      </c>
      <c r="H931" s="137"/>
      <c r="I931" s="8">
        <v>1.1200000000000001</v>
      </c>
      <c r="J931" s="143">
        <v>0.32</v>
      </c>
      <c r="K931" s="137"/>
      <c r="L931" s="137"/>
      <c r="M931" s="137"/>
      <c r="N931" s="137"/>
      <c r="O931" s="137"/>
      <c r="P931" s="100">
        <v>1.44</v>
      </c>
      <c r="Q931" s="101"/>
      <c r="R931" s="101"/>
      <c r="S931" s="101"/>
      <c r="T931" s="101"/>
      <c r="U931" s="101"/>
    </row>
    <row r="932" spans="1:21" s="1" customFormat="1" ht="63.75" hidden="1" customHeight="1" x14ac:dyDescent="0.25">
      <c r="A932" s="165">
        <v>2</v>
      </c>
      <c r="B932" s="166"/>
      <c r="C932" s="163" t="s">
        <v>1317</v>
      </c>
      <c r="D932" s="164"/>
      <c r="E932" s="164"/>
      <c r="F932" s="7" t="s">
        <v>1836</v>
      </c>
      <c r="G932" s="143">
        <v>11.13</v>
      </c>
      <c r="H932" s="137"/>
      <c r="I932" s="8">
        <v>13.36</v>
      </c>
      <c r="J932" s="143">
        <v>1.2</v>
      </c>
      <c r="K932" s="137"/>
      <c r="L932" s="137"/>
      <c r="M932" s="137"/>
      <c r="N932" s="137"/>
      <c r="O932" s="137"/>
      <c r="P932" s="100">
        <v>14.56</v>
      </c>
      <c r="Q932" s="101"/>
      <c r="R932" s="101"/>
      <c r="S932" s="101"/>
      <c r="T932" s="101"/>
      <c r="U932" s="101"/>
    </row>
    <row r="933" spans="1:21" s="1" customFormat="1" ht="75.75" hidden="1" customHeight="1" x14ac:dyDescent="0.25">
      <c r="A933" s="165">
        <v>3</v>
      </c>
      <c r="B933" s="166"/>
      <c r="C933" s="163" t="s">
        <v>1318</v>
      </c>
      <c r="D933" s="164"/>
      <c r="E933" s="164"/>
      <c r="F933" s="7" t="s">
        <v>1836</v>
      </c>
      <c r="G933" s="143">
        <v>11.13</v>
      </c>
      <c r="H933" s="137"/>
      <c r="I933" s="8">
        <v>13.36</v>
      </c>
      <c r="J933" s="143">
        <v>2.16</v>
      </c>
      <c r="K933" s="137"/>
      <c r="L933" s="137"/>
      <c r="M933" s="137"/>
      <c r="N933" s="137"/>
      <c r="O933" s="137"/>
      <c r="P933" s="100">
        <v>15.52</v>
      </c>
      <c r="Q933" s="101"/>
      <c r="R933" s="101"/>
      <c r="S933" s="101"/>
      <c r="T933" s="101"/>
      <c r="U933" s="101"/>
    </row>
    <row r="934" spans="1:21" s="1" customFormat="1" ht="75.75" hidden="1" customHeight="1" x14ac:dyDescent="0.25">
      <c r="A934" s="165">
        <v>4</v>
      </c>
      <c r="B934" s="166"/>
      <c r="C934" s="163" t="s">
        <v>1319</v>
      </c>
      <c r="D934" s="164"/>
      <c r="E934" s="164"/>
      <c r="F934" s="7" t="s">
        <v>1836</v>
      </c>
      <c r="G934" s="143">
        <v>11.13</v>
      </c>
      <c r="H934" s="137"/>
      <c r="I934" s="8">
        <v>13.36</v>
      </c>
      <c r="J934" s="143">
        <v>2.16</v>
      </c>
      <c r="K934" s="137"/>
      <c r="L934" s="137"/>
      <c r="M934" s="137"/>
      <c r="N934" s="137"/>
      <c r="O934" s="137"/>
      <c r="P934" s="100">
        <v>15.52</v>
      </c>
      <c r="Q934" s="101"/>
      <c r="R934" s="101"/>
      <c r="S934" s="101"/>
      <c r="T934" s="101"/>
      <c r="U934" s="101"/>
    </row>
    <row r="935" spans="1:21" s="1" customFormat="1" ht="76.5" hidden="1" customHeight="1" x14ac:dyDescent="0.25">
      <c r="A935" s="165">
        <v>5</v>
      </c>
      <c r="B935" s="166"/>
      <c r="C935" s="163" t="s">
        <v>1320</v>
      </c>
      <c r="D935" s="164"/>
      <c r="E935" s="164"/>
      <c r="F935" s="7" t="s">
        <v>1836</v>
      </c>
      <c r="G935" s="143">
        <v>11.13</v>
      </c>
      <c r="H935" s="137"/>
      <c r="I935" s="8">
        <v>13.36</v>
      </c>
      <c r="J935" s="143">
        <v>8.1199999999999992</v>
      </c>
      <c r="K935" s="137"/>
      <c r="L935" s="137"/>
      <c r="M935" s="137"/>
      <c r="N935" s="137"/>
      <c r="O935" s="137"/>
      <c r="P935" s="100">
        <v>21.48</v>
      </c>
      <c r="Q935" s="101"/>
      <c r="R935" s="101"/>
      <c r="S935" s="101"/>
      <c r="T935" s="101"/>
      <c r="U935" s="101"/>
    </row>
    <row r="936" spans="1:21" s="1" customFormat="1" ht="76.5" hidden="1" customHeight="1" x14ac:dyDescent="0.25">
      <c r="A936" s="165">
        <v>6</v>
      </c>
      <c r="B936" s="166"/>
      <c r="C936" s="163" t="s">
        <v>1321</v>
      </c>
      <c r="D936" s="164"/>
      <c r="E936" s="164"/>
      <c r="F936" s="7" t="s">
        <v>1836</v>
      </c>
      <c r="G936" s="143">
        <v>11.13</v>
      </c>
      <c r="H936" s="137"/>
      <c r="I936" s="8">
        <v>13.36</v>
      </c>
      <c r="J936" s="143">
        <v>7.58</v>
      </c>
      <c r="K936" s="137"/>
      <c r="L936" s="137"/>
      <c r="M936" s="137"/>
      <c r="N936" s="137"/>
      <c r="O936" s="137"/>
      <c r="P936" s="100">
        <v>20.94</v>
      </c>
      <c r="Q936" s="101"/>
      <c r="R936" s="101"/>
      <c r="S936" s="101"/>
      <c r="T936" s="101"/>
      <c r="U936" s="101"/>
    </row>
    <row r="937" spans="1:21" s="1" customFormat="1" ht="75" hidden="1" customHeight="1" x14ac:dyDescent="0.25">
      <c r="A937" s="165">
        <v>7</v>
      </c>
      <c r="B937" s="166"/>
      <c r="C937" s="163" t="s">
        <v>1322</v>
      </c>
      <c r="D937" s="164"/>
      <c r="E937" s="164"/>
      <c r="F937" s="7" t="s">
        <v>1836</v>
      </c>
      <c r="G937" s="143">
        <v>11.13</v>
      </c>
      <c r="H937" s="137"/>
      <c r="I937" s="8">
        <v>13.36</v>
      </c>
      <c r="J937" s="143">
        <v>4.3</v>
      </c>
      <c r="K937" s="137"/>
      <c r="L937" s="137"/>
      <c r="M937" s="137"/>
      <c r="N937" s="137"/>
      <c r="O937" s="137"/>
      <c r="P937" s="100">
        <v>17.66</v>
      </c>
      <c r="Q937" s="101"/>
      <c r="R937" s="101"/>
      <c r="S937" s="101"/>
      <c r="T937" s="101"/>
      <c r="U937" s="101"/>
    </row>
    <row r="938" spans="1:21" s="1" customFormat="1" ht="17.25" hidden="1" customHeight="1" x14ac:dyDescent="0.25">
      <c r="A938" s="186" t="s">
        <v>606</v>
      </c>
      <c r="B938" s="187"/>
      <c r="C938" s="187"/>
      <c r="D938" s="187"/>
      <c r="E938" s="187"/>
      <c r="F938" s="187"/>
      <c r="G938" s="187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</row>
    <row r="939" spans="1:21" s="1" customFormat="1" ht="48.75" hidden="1" customHeight="1" x14ac:dyDescent="0.25">
      <c r="A939" s="165">
        <v>1</v>
      </c>
      <c r="B939" s="166"/>
      <c r="C939" s="129" t="s">
        <v>1323</v>
      </c>
      <c r="D939" s="130"/>
      <c r="E939" s="130"/>
      <c r="F939" s="4"/>
      <c r="G939" s="136"/>
      <c r="H939" s="136"/>
      <c r="I939" s="5"/>
      <c r="J939" s="136"/>
      <c r="K939" s="136"/>
      <c r="L939" s="136"/>
      <c r="M939" s="136"/>
      <c r="N939" s="136"/>
      <c r="O939" s="136"/>
      <c r="P939" s="126"/>
      <c r="Q939" s="126"/>
      <c r="R939" s="126"/>
      <c r="S939" s="126"/>
      <c r="T939" s="126"/>
      <c r="U939" s="126"/>
    </row>
    <row r="940" spans="1:21" s="1" customFormat="1" ht="27" hidden="1" customHeight="1" x14ac:dyDescent="0.25">
      <c r="A940" s="134" t="s">
        <v>53</v>
      </c>
      <c r="B940" s="135"/>
      <c r="C940" s="103" t="s">
        <v>1324</v>
      </c>
      <c r="D940" s="104"/>
      <c r="E940" s="104"/>
      <c r="F940" s="11" t="s">
        <v>1824</v>
      </c>
      <c r="G940" s="143">
        <v>17.48</v>
      </c>
      <c r="H940" s="137"/>
      <c r="I940" s="8">
        <v>20.97</v>
      </c>
      <c r="J940" s="137"/>
      <c r="K940" s="137"/>
      <c r="L940" s="137"/>
      <c r="M940" s="137"/>
      <c r="N940" s="137"/>
      <c r="O940" s="137"/>
      <c r="P940" s="100">
        <v>20.97</v>
      </c>
      <c r="Q940" s="101"/>
      <c r="R940" s="101"/>
      <c r="S940" s="101"/>
      <c r="T940" s="101"/>
      <c r="U940" s="101"/>
    </row>
    <row r="941" spans="1:21" s="1" customFormat="1" ht="27" hidden="1" customHeight="1" x14ac:dyDescent="0.25">
      <c r="A941" s="134" t="s">
        <v>54</v>
      </c>
      <c r="B941" s="135"/>
      <c r="C941" s="103" t="s">
        <v>1325</v>
      </c>
      <c r="D941" s="104"/>
      <c r="E941" s="104"/>
      <c r="F941" s="11" t="s">
        <v>1824</v>
      </c>
      <c r="G941" s="143">
        <v>8.4</v>
      </c>
      <c r="H941" s="137"/>
      <c r="I941" s="8">
        <v>10.08</v>
      </c>
      <c r="J941" s="137"/>
      <c r="K941" s="137"/>
      <c r="L941" s="137"/>
      <c r="M941" s="137"/>
      <c r="N941" s="137"/>
      <c r="O941" s="137"/>
      <c r="P941" s="100">
        <v>10.08</v>
      </c>
      <c r="Q941" s="101"/>
      <c r="R941" s="101"/>
      <c r="S941" s="101"/>
      <c r="T941" s="101"/>
      <c r="U941" s="101"/>
    </row>
    <row r="942" spans="1:21" s="1" customFormat="1" ht="14.25" hidden="1" customHeight="1" x14ac:dyDescent="0.25">
      <c r="A942" s="186" t="s">
        <v>607</v>
      </c>
      <c r="B942" s="187"/>
      <c r="C942" s="187"/>
      <c r="D942" s="187"/>
      <c r="E942" s="187"/>
      <c r="F942" s="187"/>
      <c r="G942" s="187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</row>
    <row r="943" spans="1:21" s="1" customFormat="1" ht="18" hidden="1" customHeight="1" x14ac:dyDescent="0.25">
      <c r="A943" s="165">
        <v>1</v>
      </c>
      <c r="B943" s="166"/>
      <c r="C943" s="163" t="s">
        <v>1326</v>
      </c>
      <c r="D943" s="164"/>
      <c r="E943" s="164"/>
      <c r="F943" s="7" t="s">
        <v>1826</v>
      </c>
      <c r="G943" s="143">
        <v>0.64</v>
      </c>
      <c r="H943" s="137"/>
      <c r="I943" s="8">
        <v>0.77</v>
      </c>
      <c r="J943" s="137"/>
      <c r="K943" s="137"/>
      <c r="L943" s="137"/>
      <c r="M943" s="137"/>
      <c r="N943" s="137"/>
      <c r="O943" s="137"/>
      <c r="P943" s="100">
        <v>0.77</v>
      </c>
      <c r="Q943" s="101"/>
      <c r="R943" s="101"/>
      <c r="S943" s="101"/>
      <c r="T943" s="101"/>
      <c r="U943" s="101"/>
    </row>
    <row r="944" spans="1:21" s="1" customFormat="1" ht="17.25" hidden="1" customHeight="1" x14ac:dyDescent="0.25">
      <c r="A944" s="165">
        <v>2</v>
      </c>
      <c r="B944" s="166"/>
      <c r="C944" s="163" t="s">
        <v>1327</v>
      </c>
      <c r="D944" s="164"/>
      <c r="E944" s="164"/>
      <c r="F944" s="7" t="s">
        <v>1826</v>
      </c>
      <c r="G944" s="143">
        <v>0.65</v>
      </c>
      <c r="H944" s="137"/>
      <c r="I944" s="8">
        <v>0.78</v>
      </c>
      <c r="J944" s="137"/>
      <c r="K944" s="137"/>
      <c r="L944" s="137"/>
      <c r="M944" s="137"/>
      <c r="N944" s="137"/>
      <c r="O944" s="137"/>
      <c r="P944" s="100">
        <v>0.78</v>
      </c>
      <c r="Q944" s="101"/>
      <c r="R944" s="101"/>
      <c r="S944" s="101"/>
      <c r="T944" s="101"/>
      <c r="U944" s="101"/>
    </row>
    <row r="945" spans="1:21" s="1" customFormat="1" ht="16.5" hidden="1" customHeight="1" x14ac:dyDescent="0.25">
      <c r="A945" s="165">
        <v>3</v>
      </c>
      <c r="B945" s="166"/>
      <c r="C945" s="163" t="s">
        <v>1328</v>
      </c>
      <c r="D945" s="164"/>
      <c r="E945" s="164"/>
      <c r="F945" s="7" t="s">
        <v>1826</v>
      </c>
      <c r="G945" s="143">
        <v>0.65</v>
      </c>
      <c r="H945" s="137"/>
      <c r="I945" s="8">
        <v>0.78</v>
      </c>
      <c r="J945" s="137"/>
      <c r="K945" s="137"/>
      <c r="L945" s="137"/>
      <c r="M945" s="137"/>
      <c r="N945" s="137"/>
      <c r="O945" s="137"/>
      <c r="P945" s="100">
        <v>0.78</v>
      </c>
      <c r="Q945" s="101"/>
      <c r="R945" s="101"/>
      <c r="S945" s="101"/>
      <c r="T945" s="101"/>
      <c r="U945" s="101"/>
    </row>
    <row r="946" spans="1:21" s="1" customFormat="1" ht="18" hidden="1" customHeight="1" x14ac:dyDescent="0.25">
      <c r="A946" s="165">
        <v>4</v>
      </c>
      <c r="B946" s="166"/>
      <c r="C946" s="163" t="s">
        <v>1329</v>
      </c>
      <c r="D946" s="164"/>
      <c r="E946" s="164"/>
      <c r="F946" s="7" t="s">
        <v>1826</v>
      </c>
      <c r="G946" s="143">
        <v>0.74</v>
      </c>
      <c r="H946" s="137"/>
      <c r="I946" s="8">
        <v>0.89</v>
      </c>
      <c r="J946" s="143">
        <v>0.02</v>
      </c>
      <c r="K946" s="137"/>
      <c r="L946" s="137"/>
      <c r="M946" s="137"/>
      <c r="N946" s="137"/>
      <c r="O946" s="137"/>
      <c r="P946" s="100">
        <v>0.91</v>
      </c>
      <c r="Q946" s="101"/>
      <c r="R946" s="101"/>
      <c r="S946" s="101"/>
      <c r="T946" s="101"/>
      <c r="U946" s="101"/>
    </row>
    <row r="947" spans="1:21" s="1" customFormat="1" ht="15" hidden="1" customHeight="1" x14ac:dyDescent="0.25">
      <c r="A947" s="165">
        <v>5</v>
      </c>
      <c r="B947" s="166"/>
      <c r="C947" s="163" t="s">
        <v>1330</v>
      </c>
      <c r="D947" s="164"/>
      <c r="E947" s="164"/>
      <c r="F947" s="7" t="s">
        <v>1826</v>
      </c>
      <c r="G947" s="143">
        <v>0.64</v>
      </c>
      <c r="H947" s="137"/>
      <c r="I947" s="8">
        <v>0.77</v>
      </c>
      <c r="J947" s="137"/>
      <c r="K947" s="137"/>
      <c r="L947" s="137"/>
      <c r="M947" s="137"/>
      <c r="N947" s="137"/>
      <c r="O947" s="137"/>
      <c r="P947" s="100">
        <v>0.77</v>
      </c>
      <c r="Q947" s="101"/>
      <c r="R947" s="101"/>
      <c r="S947" s="101"/>
      <c r="T947" s="101"/>
      <c r="U947" s="101"/>
    </row>
    <row r="948" spans="1:21" s="1" customFormat="1" ht="15.75" hidden="1" customHeight="1" x14ac:dyDescent="0.25">
      <c r="A948" s="165">
        <v>6</v>
      </c>
      <c r="B948" s="166"/>
      <c r="C948" s="163" t="s">
        <v>1331</v>
      </c>
      <c r="D948" s="164"/>
      <c r="E948" s="164"/>
      <c r="F948" s="7" t="s">
        <v>1826</v>
      </c>
      <c r="G948" s="143">
        <v>1.18</v>
      </c>
      <c r="H948" s="137"/>
      <c r="I948" s="8">
        <v>1.41</v>
      </c>
      <c r="J948" s="143">
        <v>0.91</v>
      </c>
      <c r="K948" s="137"/>
      <c r="L948" s="137"/>
      <c r="M948" s="137"/>
      <c r="N948" s="143">
        <v>0.01</v>
      </c>
      <c r="O948" s="137"/>
      <c r="P948" s="100">
        <v>2.3199999999999998</v>
      </c>
      <c r="Q948" s="101"/>
      <c r="R948" s="101"/>
      <c r="S948" s="101"/>
      <c r="T948" s="101"/>
      <c r="U948" s="101"/>
    </row>
    <row r="949" spans="1:21" s="1" customFormat="1" ht="15" hidden="1" customHeight="1" x14ac:dyDescent="0.25">
      <c r="A949" s="165">
        <v>7</v>
      </c>
      <c r="B949" s="166"/>
      <c r="C949" s="163" t="s">
        <v>1332</v>
      </c>
      <c r="D949" s="164"/>
      <c r="E949" s="164"/>
      <c r="F949" s="7" t="s">
        <v>1826</v>
      </c>
      <c r="G949" s="143">
        <v>0.93</v>
      </c>
      <c r="H949" s="137"/>
      <c r="I949" s="8">
        <v>1.1100000000000001</v>
      </c>
      <c r="J949" s="137"/>
      <c r="K949" s="137"/>
      <c r="L949" s="137"/>
      <c r="M949" s="137"/>
      <c r="N949" s="137"/>
      <c r="O949" s="137"/>
      <c r="P949" s="100">
        <v>1.1100000000000001</v>
      </c>
      <c r="Q949" s="101"/>
      <c r="R949" s="101"/>
      <c r="S949" s="101"/>
      <c r="T949" s="101"/>
      <c r="U949" s="101"/>
    </row>
    <row r="950" spans="1:21" s="1" customFormat="1" ht="15.75" hidden="1" customHeight="1" x14ac:dyDescent="0.25">
      <c r="A950" s="165">
        <v>8</v>
      </c>
      <c r="B950" s="166"/>
      <c r="C950" s="163" t="s">
        <v>1333</v>
      </c>
      <c r="D950" s="164"/>
      <c r="E950" s="164"/>
      <c r="F950" s="7" t="s">
        <v>1826</v>
      </c>
      <c r="G950" s="143">
        <v>0.83</v>
      </c>
      <c r="H950" s="137"/>
      <c r="I950" s="8">
        <v>0.99</v>
      </c>
      <c r="J950" s="143">
        <v>0.53</v>
      </c>
      <c r="K950" s="137"/>
      <c r="L950" s="137"/>
      <c r="M950" s="137"/>
      <c r="N950" s="137"/>
      <c r="O950" s="137"/>
      <c r="P950" s="100">
        <v>1.52</v>
      </c>
      <c r="Q950" s="101"/>
      <c r="R950" s="101"/>
      <c r="S950" s="101"/>
      <c r="T950" s="101"/>
      <c r="U950" s="101"/>
    </row>
    <row r="951" spans="1:21" s="1" customFormat="1" ht="13.5" hidden="1" customHeight="1" x14ac:dyDescent="0.25">
      <c r="A951" s="165">
        <v>9</v>
      </c>
      <c r="B951" s="166"/>
      <c r="C951" s="192" t="s">
        <v>1334</v>
      </c>
      <c r="D951" s="193"/>
      <c r="E951" s="193"/>
      <c r="F951" s="4"/>
      <c r="G951" s="136"/>
      <c r="H951" s="136"/>
      <c r="I951" s="5"/>
      <c r="J951" s="136"/>
      <c r="K951" s="136"/>
      <c r="L951" s="136"/>
      <c r="M951" s="136"/>
      <c r="N951" s="136"/>
      <c r="O951" s="136"/>
      <c r="P951" s="126"/>
      <c r="Q951" s="126"/>
      <c r="R951" s="126"/>
      <c r="S951" s="126"/>
      <c r="T951" s="126"/>
      <c r="U951" s="126"/>
    </row>
    <row r="952" spans="1:21" s="1" customFormat="1" ht="16.5" hidden="1" customHeight="1" x14ac:dyDescent="0.25">
      <c r="A952" s="134" t="s">
        <v>39</v>
      </c>
      <c r="B952" s="135"/>
      <c r="C952" s="103" t="s">
        <v>1335</v>
      </c>
      <c r="D952" s="104"/>
      <c r="E952" s="104"/>
      <c r="F952" s="11" t="s">
        <v>1826</v>
      </c>
      <c r="G952" s="143">
        <v>1.1000000000000001</v>
      </c>
      <c r="H952" s="137"/>
      <c r="I952" s="8">
        <v>1.32</v>
      </c>
      <c r="J952" s="143">
        <v>0.56999999999999995</v>
      </c>
      <c r="K952" s="137"/>
      <c r="L952" s="137"/>
      <c r="M952" s="137"/>
      <c r="N952" s="137"/>
      <c r="O952" s="137"/>
      <c r="P952" s="100">
        <v>1.89</v>
      </c>
      <c r="Q952" s="101"/>
      <c r="R952" s="101"/>
      <c r="S952" s="101"/>
      <c r="T952" s="101"/>
      <c r="U952" s="101"/>
    </row>
    <row r="953" spans="1:21" s="1" customFormat="1" ht="15.75" hidden="1" customHeight="1" x14ac:dyDescent="0.25">
      <c r="A953" s="134" t="s">
        <v>40</v>
      </c>
      <c r="B953" s="135"/>
      <c r="C953" s="103" t="s">
        <v>1336</v>
      </c>
      <c r="D953" s="104"/>
      <c r="E953" s="104"/>
      <c r="F953" s="11" t="s">
        <v>1826</v>
      </c>
      <c r="G953" s="143">
        <v>1.1000000000000001</v>
      </c>
      <c r="H953" s="137"/>
      <c r="I953" s="8">
        <v>1.32</v>
      </c>
      <c r="J953" s="143">
        <v>0.57999999999999996</v>
      </c>
      <c r="K953" s="137"/>
      <c r="L953" s="137"/>
      <c r="M953" s="137"/>
      <c r="N953" s="143">
        <v>0.01</v>
      </c>
      <c r="O953" s="137"/>
      <c r="P953" s="100">
        <v>1.9</v>
      </c>
      <c r="Q953" s="101"/>
      <c r="R953" s="101"/>
      <c r="S953" s="101"/>
      <c r="T953" s="101"/>
      <c r="U953" s="101"/>
    </row>
    <row r="954" spans="1:21" s="1" customFormat="1" ht="15.75" hidden="1" customHeight="1" x14ac:dyDescent="0.25">
      <c r="A954" s="165">
        <v>10</v>
      </c>
      <c r="B954" s="166"/>
      <c r="C954" s="163" t="s">
        <v>1337</v>
      </c>
      <c r="D954" s="164"/>
      <c r="E954" s="164"/>
      <c r="F954" s="7" t="s">
        <v>1826</v>
      </c>
      <c r="G954" s="143">
        <v>0.78</v>
      </c>
      <c r="H954" s="137"/>
      <c r="I954" s="8">
        <v>0.94</v>
      </c>
      <c r="J954" s="143">
        <v>0.72</v>
      </c>
      <c r="K954" s="137"/>
      <c r="L954" s="137"/>
      <c r="M954" s="137"/>
      <c r="N954" s="137"/>
      <c r="O954" s="137"/>
      <c r="P954" s="100">
        <v>1.66</v>
      </c>
      <c r="Q954" s="101"/>
      <c r="R954" s="101"/>
      <c r="S954" s="101"/>
      <c r="T954" s="101"/>
      <c r="U954" s="101"/>
    </row>
    <row r="955" spans="1:21" s="1" customFormat="1" ht="16.5" hidden="1" customHeight="1" x14ac:dyDescent="0.25">
      <c r="A955" s="165">
        <v>11</v>
      </c>
      <c r="B955" s="166"/>
      <c r="C955" s="163" t="s">
        <v>1338</v>
      </c>
      <c r="D955" s="164"/>
      <c r="E955" s="164"/>
      <c r="F955" s="7" t="s">
        <v>1826</v>
      </c>
      <c r="G955" s="143">
        <v>0.85</v>
      </c>
      <c r="H955" s="137"/>
      <c r="I955" s="8">
        <v>1.02</v>
      </c>
      <c r="J955" s="137"/>
      <c r="K955" s="137"/>
      <c r="L955" s="137"/>
      <c r="M955" s="137"/>
      <c r="N955" s="137"/>
      <c r="O955" s="137"/>
      <c r="P955" s="100">
        <v>1.02</v>
      </c>
      <c r="Q955" s="101"/>
      <c r="R955" s="101"/>
      <c r="S955" s="101"/>
      <c r="T955" s="101"/>
      <c r="U955" s="101"/>
    </row>
    <row r="956" spans="1:21" s="1" customFormat="1" ht="16.5" hidden="1" customHeight="1" x14ac:dyDescent="0.25">
      <c r="A956" s="165">
        <v>12</v>
      </c>
      <c r="B956" s="166"/>
      <c r="C956" s="163" t="s">
        <v>1339</v>
      </c>
      <c r="D956" s="164"/>
      <c r="E956" s="164"/>
      <c r="F956" s="7" t="s">
        <v>1826</v>
      </c>
      <c r="G956" s="143">
        <v>1</v>
      </c>
      <c r="H956" s="137"/>
      <c r="I956" s="8">
        <v>1.2</v>
      </c>
      <c r="J956" s="143">
        <v>0.85</v>
      </c>
      <c r="K956" s="137"/>
      <c r="L956" s="137"/>
      <c r="M956" s="137"/>
      <c r="N956" s="137"/>
      <c r="O956" s="137"/>
      <c r="P956" s="100">
        <v>2.0499999999999998</v>
      </c>
      <c r="Q956" s="101"/>
      <c r="R956" s="101"/>
      <c r="S956" s="101"/>
      <c r="T956" s="101"/>
      <c r="U956" s="101"/>
    </row>
    <row r="957" spans="1:21" s="1" customFormat="1" ht="37.5" hidden="1" customHeight="1" x14ac:dyDescent="0.25">
      <c r="A957" s="165">
        <v>14</v>
      </c>
      <c r="B957" s="166"/>
      <c r="C957" s="163" t="s">
        <v>888</v>
      </c>
      <c r="D957" s="164"/>
      <c r="E957" s="164"/>
      <c r="F957" s="7" t="s">
        <v>1827</v>
      </c>
      <c r="G957" s="143">
        <v>0.42</v>
      </c>
      <c r="H957" s="137"/>
      <c r="I957" s="8">
        <v>0.5</v>
      </c>
      <c r="J957" s="137"/>
      <c r="K957" s="137"/>
      <c r="L957" s="137"/>
      <c r="M957" s="137"/>
      <c r="N957" s="137"/>
      <c r="O957" s="137"/>
      <c r="P957" s="100">
        <v>0.5</v>
      </c>
      <c r="Q957" s="101"/>
      <c r="R957" s="101"/>
      <c r="S957" s="101"/>
      <c r="T957" s="101"/>
      <c r="U957" s="101"/>
    </row>
    <row r="958" spans="1:21" s="1" customFormat="1" ht="24.75" hidden="1" customHeight="1" x14ac:dyDescent="0.25">
      <c r="A958" s="165">
        <v>15</v>
      </c>
      <c r="B958" s="166"/>
      <c r="C958" s="163" t="s">
        <v>889</v>
      </c>
      <c r="D958" s="164"/>
      <c r="E958" s="164"/>
      <c r="F958" s="7" t="s">
        <v>1828</v>
      </c>
      <c r="G958" s="143">
        <v>0.28000000000000003</v>
      </c>
      <c r="H958" s="137"/>
      <c r="I958" s="8">
        <v>0.34</v>
      </c>
      <c r="J958" s="137"/>
      <c r="K958" s="137"/>
      <c r="L958" s="137"/>
      <c r="M958" s="137"/>
      <c r="N958" s="137"/>
      <c r="O958" s="137"/>
      <c r="P958" s="100">
        <v>0.34</v>
      </c>
      <c r="Q958" s="101"/>
      <c r="R958" s="101"/>
      <c r="S958" s="101"/>
      <c r="T958" s="101"/>
      <c r="U958" s="101"/>
    </row>
    <row r="959" spans="1:21" s="1" customFormat="1" ht="15" hidden="1" customHeight="1" x14ac:dyDescent="0.25">
      <c r="A959" s="165">
        <v>16</v>
      </c>
      <c r="B959" s="166"/>
      <c r="C959" s="129" t="s">
        <v>1340</v>
      </c>
      <c r="D959" s="130"/>
      <c r="E959" s="130"/>
      <c r="F959" s="4"/>
      <c r="G959" s="136"/>
      <c r="H959" s="136"/>
      <c r="I959" s="5"/>
      <c r="J959" s="136"/>
      <c r="K959" s="136"/>
      <c r="L959" s="136"/>
      <c r="M959" s="136"/>
      <c r="N959" s="136"/>
      <c r="O959" s="136"/>
      <c r="P959" s="126"/>
      <c r="Q959" s="126"/>
      <c r="R959" s="126"/>
      <c r="S959" s="126"/>
      <c r="T959" s="126"/>
      <c r="U959" s="126"/>
    </row>
    <row r="960" spans="1:21" s="1" customFormat="1" ht="15" hidden="1" customHeight="1" x14ac:dyDescent="0.25">
      <c r="A960" s="134" t="s">
        <v>608</v>
      </c>
      <c r="B960" s="135"/>
      <c r="C960" s="103" t="s">
        <v>1341</v>
      </c>
      <c r="D960" s="104"/>
      <c r="E960" s="104"/>
      <c r="F960" s="11" t="s">
        <v>1813</v>
      </c>
      <c r="G960" s="143">
        <v>0.5</v>
      </c>
      <c r="H960" s="137"/>
      <c r="I960" s="8">
        <v>0.6</v>
      </c>
      <c r="J960" s="143">
        <v>0.01</v>
      </c>
      <c r="K960" s="137"/>
      <c r="L960" s="137"/>
      <c r="M960" s="137"/>
      <c r="N960" s="137"/>
      <c r="O960" s="137"/>
      <c r="P960" s="100">
        <v>0.61</v>
      </c>
      <c r="Q960" s="101"/>
      <c r="R960" s="101"/>
      <c r="S960" s="101"/>
      <c r="T960" s="101"/>
      <c r="U960" s="101"/>
    </row>
    <row r="961" spans="1:21" s="1" customFormat="1" ht="18" hidden="1" customHeight="1" x14ac:dyDescent="0.25">
      <c r="A961" s="134" t="s">
        <v>609</v>
      </c>
      <c r="B961" s="135"/>
      <c r="C961" s="103" t="s">
        <v>1342</v>
      </c>
      <c r="D961" s="104"/>
      <c r="E961" s="104"/>
      <c r="F961" s="11" t="s">
        <v>1813</v>
      </c>
      <c r="G961" s="143">
        <v>2.1800000000000002</v>
      </c>
      <c r="H961" s="137"/>
      <c r="I961" s="8">
        <v>2.62</v>
      </c>
      <c r="J961" s="143">
        <v>0.01</v>
      </c>
      <c r="K961" s="137"/>
      <c r="L961" s="137"/>
      <c r="M961" s="137"/>
      <c r="N961" s="137"/>
      <c r="O961" s="137"/>
      <c r="P961" s="100">
        <v>2.63</v>
      </c>
      <c r="Q961" s="101"/>
      <c r="R961" s="101"/>
      <c r="S961" s="101"/>
      <c r="T961" s="101"/>
      <c r="U961" s="101"/>
    </row>
    <row r="962" spans="1:21" s="1" customFormat="1" ht="17.25" hidden="1" customHeight="1" x14ac:dyDescent="0.25">
      <c r="A962" s="134" t="s">
        <v>610</v>
      </c>
      <c r="B962" s="135"/>
      <c r="C962" s="103" t="s">
        <v>1343</v>
      </c>
      <c r="D962" s="104"/>
      <c r="E962" s="104"/>
      <c r="F962" s="11" t="s">
        <v>1813</v>
      </c>
      <c r="G962" s="143">
        <v>0.7</v>
      </c>
      <c r="H962" s="137"/>
      <c r="I962" s="8">
        <v>0.84</v>
      </c>
      <c r="J962" s="143">
        <v>0.01</v>
      </c>
      <c r="K962" s="137"/>
      <c r="L962" s="137"/>
      <c r="M962" s="137"/>
      <c r="N962" s="137"/>
      <c r="O962" s="137"/>
      <c r="P962" s="100">
        <v>0.85</v>
      </c>
      <c r="Q962" s="101"/>
      <c r="R962" s="101"/>
      <c r="S962" s="101"/>
      <c r="T962" s="101"/>
      <c r="U962" s="101"/>
    </row>
    <row r="963" spans="1:21" s="1" customFormat="1" ht="18.75" hidden="1" customHeight="1" x14ac:dyDescent="0.25">
      <c r="A963" s="134" t="s">
        <v>611</v>
      </c>
      <c r="B963" s="135"/>
      <c r="C963" s="103" t="s">
        <v>1344</v>
      </c>
      <c r="D963" s="104"/>
      <c r="E963" s="104"/>
      <c r="F963" s="11" t="s">
        <v>1813</v>
      </c>
      <c r="G963" s="143">
        <v>0.12</v>
      </c>
      <c r="H963" s="137"/>
      <c r="I963" s="8">
        <v>0.14000000000000001</v>
      </c>
      <c r="J963" s="143">
        <v>0.01</v>
      </c>
      <c r="K963" s="137"/>
      <c r="L963" s="137"/>
      <c r="M963" s="137"/>
      <c r="N963" s="137"/>
      <c r="O963" s="137"/>
      <c r="P963" s="100">
        <v>0.15</v>
      </c>
      <c r="Q963" s="101"/>
      <c r="R963" s="101"/>
      <c r="S963" s="101"/>
      <c r="T963" s="101"/>
      <c r="U963" s="101"/>
    </row>
    <row r="964" spans="1:21" s="1" customFormat="1" ht="16.5" hidden="1" customHeight="1" x14ac:dyDescent="0.25">
      <c r="A964" s="134" t="s">
        <v>612</v>
      </c>
      <c r="B964" s="135"/>
      <c r="C964" s="103" t="s">
        <v>1345</v>
      </c>
      <c r="D964" s="104"/>
      <c r="E964" s="104"/>
      <c r="F964" s="11" t="s">
        <v>1813</v>
      </c>
      <c r="G964" s="143">
        <v>7.0000000000000007E-2</v>
      </c>
      <c r="H964" s="137"/>
      <c r="I964" s="8">
        <v>0.08</v>
      </c>
      <c r="J964" s="143">
        <v>0.02</v>
      </c>
      <c r="K964" s="137"/>
      <c r="L964" s="137"/>
      <c r="M964" s="137"/>
      <c r="N964" s="137"/>
      <c r="O964" s="137"/>
      <c r="P964" s="100">
        <v>0.1</v>
      </c>
      <c r="Q964" s="101"/>
      <c r="R964" s="101"/>
      <c r="S964" s="101"/>
      <c r="T964" s="101"/>
      <c r="U964" s="101"/>
    </row>
    <row r="965" spans="1:21" s="1" customFormat="1" ht="15.75" hidden="1" customHeight="1" x14ac:dyDescent="0.25">
      <c r="A965" s="186" t="s">
        <v>613</v>
      </c>
      <c r="B965" s="187"/>
      <c r="C965" s="187"/>
      <c r="D965" s="187"/>
      <c r="E965" s="187"/>
      <c r="F965" s="187"/>
      <c r="G965" s="187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</row>
    <row r="966" spans="1:21" s="1" customFormat="1" ht="26.25" hidden="1" customHeight="1" x14ac:dyDescent="0.25">
      <c r="A966" s="165">
        <v>1</v>
      </c>
      <c r="B966" s="166"/>
      <c r="C966" s="163" t="s">
        <v>1346</v>
      </c>
      <c r="D966" s="164"/>
      <c r="E966" s="164"/>
      <c r="F966" s="7" t="s">
        <v>1860</v>
      </c>
      <c r="G966" s="143">
        <v>1.56</v>
      </c>
      <c r="H966" s="137"/>
      <c r="I966" s="8">
        <v>1.56</v>
      </c>
      <c r="J966" s="143">
        <v>0.1</v>
      </c>
      <c r="K966" s="137"/>
      <c r="L966" s="137"/>
      <c r="M966" s="137"/>
      <c r="N966" s="137"/>
      <c r="O966" s="137"/>
      <c r="P966" s="100">
        <v>1.66</v>
      </c>
      <c r="Q966" s="101"/>
      <c r="R966" s="101"/>
      <c r="S966" s="101"/>
      <c r="T966" s="101"/>
      <c r="U966" s="101"/>
    </row>
    <row r="967" spans="1:21" s="1" customFormat="1" ht="21.75" hidden="1" customHeight="1" x14ac:dyDescent="0.25">
      <c r="A967" s="165">
        <v>2</v>
      </c>
      <c r="B967" s="166"/>
      <c r="C967" s="163" t="s">
        <v>1347</v>
      </c>
      <c r="D967" s="164"/>
      <c r="E967" s="164"/>
      <c r="F967" s="7" t="s">
        <v>1860</v>
      </c>
      <c r="G967" s="143">
        <v>4.1399999999999997</v>
      </c>
      <c r="H967" s="137"/>
      <c r="I967" s="8">
        <v>4.1399999999999997</v>
      </c>
      <c r="J967" s="143">
        <v>0.22</v>
      </c>
      <c r="K967" s="137"/>
      <c r="L967" s="137"/>
      <c r="M967" s="137"/>
      <c r="N967" s="137"/>
      <c r="O967" s="137"/>
      <c r="P967" s="100">
        <v>4.3600000000000003</v>
      </c>
      <c r="Q967" s="101"/>
      <c r="R967" s="101"/>
      <c r="S967" s="101"/>
      <c r="T967" s="101"/>
      <c r="U967" s="101"/>
    </row>
    <row r="968" spans="1:21" s="1" customFormat="1" ht="22.5" hidden="1" customHeight="1" x14ac:dyDescent="0.25">
      <c r="A968" s="165">
        <v>3</v>
      </c>
      <c r="B968" s="166"/>
      <c r="C968" s="163" t="s">
        <v>1342</v>
      </c>
      <c r="D968" s="164"/>
      <c r="E968" s="164"/>
      <c r="F968" s="7" t="s">
        <v>1860</v>
      </c>
      <c r="G968" s="143">
        <v>6.52</v>
      </c>
      <c r="H968" s="137"/>
      <c r="I968" s="8">
        <v>6.52</v>
      </c>
      <c r="J968" s="143">
        <v>0.06</v>
      </c>
      <c r="K968" s="137"/>
      <c r="L968" s="137"/>
      <c r="M968" s="137"/>
      <c r="N968" s="137"/>
      <c r="O968" s="137"/>
      <c r="P968" s="100">
        <v>6.58</v>
      </c>
      <c r="Q968" s="101"/>
      <c r="R968" s="101"/>
      <c r="S968" s="101"/>
      <c r="T968" s="101"/>
      <c r="U968" s="101"/>
    </row>
    <row r="969" spans="1:21" s="1" customFormat="1" ht="21" hidden="1" customHeight="1" x14ac:dyDescent="0.25">
      <c r="A969" s="165">
        <v>4</v>
      </c>
      <c r="B969" s="166"/>
      <c r="C969" s="163" t="s">
        <v>1348</v>
      </c>
      <c r="D969" s="164"/>
      <c r="E969" s="164"/>
      <c r="F969" s="7" t="s">
        <v>1860</v>
      </c>
      <c r="G969" s="143">
        <v>3.88</v>
      </c>
      <c r="H969" s="137"/>
      <c r="I969" s="8">
        <v>3.88</v>
      </c>
      <c r="J969" s="143">
        <v>0.94</v>
      </c>
      <c r="K969" s="137"/>
      <c r="L969" s="137"/>
      <c r="M969" s="137"/>
      <c r="N969" s="137"/>
      <c r="O969" s="137"/>
      <c r="P969" s="100">
        <v>4.82</v>
      </c>
      <c r="Q969" s="101"/>
      <c r="R969" s="101"/>
      <c r="S969" s="101"/>
      <c r="T969" s="101"/>
      <c r="U969" s="101"/>
    </row>
    <row r="970" spans="1:21" s="1" customFormat="1" ht="18" hidden="1" customHeight="1" x14ac:dyDescent="0.25">
      <c r="A970" s="186" t="s">
        <v>614</v>
      </c>
      <c r="B970" s="187"/>
      <c r="C970" s="187"/>
      <c r="D970" s="187"/>
      <c r="E970" s="187"/>
      <c r="F970" s="187"/>
      <c r="G970" s="187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</row>
    <row r="971" spans="1:21" s="1" customFormat="1" ht="48.75" hidden="1" customHeight="1" x14ac:dyDescent="0.25">
      <c r="A971" s="165">
        <v>1</v>
      </c>
      <c r="B971" s="166"/>
      <c r="C971" s="129" t="s">
        <v>1349</v>
      </c>
      <c r="D971" s="130"/>
      <c r="E971" s="130"/>
      <c r="F971" s="4"/>
      <c r="G971" s="136"/>
      <c r="H971" s="136"/>
      <c r="I971" s="5"/>
      <c r="J971" s="136"/>
      <c r="K971" s="136"/>
      <c r="L971" s="136"/>
      <c r="M971" s="136"/>
      <c r="N971" s="136"/>
      <c r="O971" s="136"/>
      <c r="P971" s="126"/>
      <c r="Q971" s="126"/>
      <c r="R971" s="126"/>
      <c r="S971" s="126"/>
      <c r="T971" s="126"/>
      <c r="U971" s="126"/>
    </row>
    <row r="972" spans="1:21" s="1" customFormat="1" ht="21" hidden="1" customHeight="1" x14ac:dyDescent="0.25">
      <c r="A972" s="124" t="s">
        <v>53</v>
      </c>
      <c r="B972" s="125"/>
      <c r="C972" s="105" t="s">
        <v>1350</v>
      </c>
      <c r="D972" s="106"/>
      <c r="E972" s="106"/>
      <c r="F972" s="9"/>
      <c r="G972" s="137"/>
      <c r="H972" s="137"/>
      <c r="I972" s="10"/>
      <c r="J972" s="137"/>
      <c r="K972" s="137"/>
      <c r="L972" s="137"/>
      <c r="M972" s="137"/>
      <c r="N972" s="137"/>
      <c r="O972" s="137"/>
      <c r="P972" s="101"/>
      <c r="Q972" s="101"/>
      <c r="R972" s="101"/>
      <c r="S972" s="101"/>
      <c r="T972" s="101"/>
      <c r="U972" s="101"/>
    </row>
    <row r="973" spans="1:21" s="1" customFormat="1" ht="26.25" hidden="1" customHeight="1" x14ac:dyDescent="0.25">
      <c r="A973" s="134" t="s">
        <v>136</v>
      </c>
      <c r="B973" s="135"/>
      <c r="C973" s="103" t="s">
        <v>1351</v>
      </c>
      <c r="D973" s="104"/>
      <c r="E973" s="104"/>
      <c r="F973" s="11" t="s">
        <v>1860</v>
      </c>
      <c r="G973" s="143">
        <v>5.05</v>
      </c>
      <c r="H973" s="137"/>
      <c r="I973" s="8">
        <v>5.05</v>
      </c>
      <c r="J973" s="143">
        <v>0.85</v>
      </c>
      <c r="K973" s="137"/>
      <c r="L973" s="137"/>
      <c r="M973" s="137"/>
      <c r="N973" s="137"/>
      <c r="O973" s="137"/>
      <c r="P973" s="100">
        <v>5.9</v>
      </c>
      <c r="Q973" s="101"/>
      <c r="R973" s="101"/>
      <c r="S973" s="101"/>
      <c r="T973" s="101"/>
      <c r="U973" s="101"/>
    </row>
    <row r="974" spans="1:21" s="1" customFormat="1" ht="40.5" hidden="1" customHeight="1" x14ac:dyDescent="0.25">
      <c r="A974" s="134" t="s">
        <v>144</v>
      </c>
      <c r="B974" s="135"/>
      <c r="C974" s="103" t="s">
        <v>1352</v>
      </c>
      <c r="D974" s="104"/>
      <c r="E974" s="104"/>
      <c r="F974" s="11" t="s">
        <v>1860</v>
      </c>
      <c r="G974" s="143">
        <v>2.5299999999999998</v>
      </c>
      <c r="H974" s="137"/>
      <c r="I974" s="8">
        <v>2.5299999999999998</v>
      </c>
      <c r="J974" s="143">
        <v>0.85</v>
      </c>
      <c r="K974" s="137"/>
      <c r="L974" s="137"/>
      <c r="M974" s="137"/>
      <c r="N974" s="137"/>
      <c r="O974" s="137"/>
      <c r="P974" s="100">
        <v>3.38</v>
      </c>
      <c r="Q974" s="101"/>
      <c r="R974" s="101"/>
      <c r="S974" s="101"/>
      <c r="T974" s="101"/>
      <c r="U974" s="101"/>
    </row>
    <row r="975" spans="1:21" s="1" customFormat="1" ht="27" hidden="1" customHeight="1" x14ac:dyDescent="0.25">
      <c r="A975" s="134" t="s">
        <v>147</v>
      </c>
      <c r="B975" s="135"/>
      <c r="C975" s="103" t="s">
        <v>1353</v>
      </c>
      <c r="D975" s="104"/>
      <c r="E975" s="104"/>
      <c r="F975" s="11" t="s">
        <v>1860</v>
      </c>
      <c r="G975" s="143">
        <v>3.79</v>
      </c>
      <c r="H975" s="137"/>
      <c r="I975" s="8">
        <v>3.79</v>
      </c>
      <c r="J975" s="143">
        <v>1.61</v>
      </c>
      <c r="K975" s="137"/>
      <c r="L975" s="137"/>
      <c r="M975" s="137"/>
      <c r="N975" s="137"/>
      <c r="O975" s="137"/>
      <c r="P975" s="100">
        <v>5.4</v>
      </c>
      <c r="Q975" s="101"/>
      <c r="R975" s="101"/>
      <c r="S975" s="101"/>
      <c r="T975" s="101"/>
      <c r="U975" s="101"/>
    </row>
    <row r="976" spans="1:21" s="1" customFormat="1" ht="22.5" hidden="1" customHeight="1" x14ac:dyDescent="0.25">
      <c r="A976" s="134" t="s">
        <v>150</v>
      </c>
      <c r="B976" s="135"/>
      <c r="C976" s="103" t="s">
        <v>1354</v>
      </c>
      <c r="D976" s="104"/>
      <c r="E976" s="104"/>
      <c r="F976" s="11" t="s">
        <v>1860</v>
      </c>
      <c r="G976" s="143">
        <v>7.58</v>
      </c>
      <c r="H976" s="137"/>
      <c r="I976" s="8">
        <v>7.58</v>
      </c>
      <c r="J976" s="143">
        <v>1.61</v>
      </c>
      <c r="K976" s="137"/>
      <c r="L976" s="137"/>
      <c r="M976" s="137"/>
      <c r="N976" s="137"/>
      <c r="O976" s="137"/>
      <c r="P976" s="100">
        <v>9.19</v>
      </c>
      <c r="Q976" s="101"/>
      <c r="R976" s="101"/>
      <c r="S976" s="101"/>
      <c r="T976" s="101"/>
      <c r="U976" s="101"/>
    </row>
    <row r="977" spans="1:21" s="1" customFormat="1" ht="21" hidden="1" customHeight="1" x14ac:dyDescent="0.25">
      <c r="A977" s="134" t="s">
        <v>615</v>
      </c>
      <c r="B977" s="135"/>
      <c r="C977" s="103" t="s">
        <v>1355</v>
      </c>
      <c r="D977" s="104"/>
      <c r="E977" s="104"/>
      <c r="F977" s="11" t="s">
        <v>1860</v>
      </c>
      <c r="G977" s="143">
        <v>2.71</v>
      </c>
      <c r="H977" s="137"/>
      <c r="I977" s="8">
        <v>2.71</v>
      </c>
      <c r="J977" s="143">
        <v>0.87</v>
      </c>
      <c r="K977" s="137"/>
      <c r="L977" s="137"/>
      <c r="M977" s="137"/>
      <c r="N977" s="137"/>
      <c r="O977" s="137"/>
      <c r="P977" s="100">
        <v>3.58</v>
      </c>
      <c r="Q977" s="101"/>
      <c r="R977" s="101"/>
      <c r="S977" s="101"/>
      <c r="T977" s="101"/>
      <c r="U977" s="101"/>
    </row>
    <row r="978" spans="1:21" s="1" customFormat="1" ht="21" hidden="1" customHeight="1" x14ac:dyDescent="0.25">
      <c r="A978" s="134" t="s">
        <v>616</v>
      </c>
      <c r="B978" s="135"/>
      <c r="C978" s="103" t="s">
        <v>1356</v>
      </c>
      <c r="D978" s="104"/>
      <c r="E978" s="104"/>
      <c r="F978" s="11" t="s">
        <v>1860</v>
      </c>
      <c r="G978" s="143">
        <v>6.32</v>
      </c>
      <c r="H978" s="137"/>
      <c r="I978" s="8">
        <v>6.32</v>
      </c>
      <c r="J978" s="143">
        <v>1.61</v>
      </c>
      <c r="K978" s="137"/>
      <c r="L978" s="137"/>
      <c r="M978" s="137"/>
      <c r="N978" s="137"/>
      <c r="O978" s="137"/>
      <c r="P978" s="100">
        <v>7.93</v>
      </c>
      <c r="Q978" s="101"/>
      <c r="R978" s="101"/>
      <c r="S978" s="101"/>
      <c r="T978" s="101"/>
      <c r="U978" s="101"/>
    </row>
    <row r="979" spans="1:21" s="1" customFormat="1" ht="21" hidden="1" customHeight="1" x14ac:dyDescent="0.25">
      <c r="A979" s="134" t="s">
        <v>617</v>
      </c>
      <c r="B979" s="135"/>
      <c r="C979" s="103" t="s">
        <v>1357</v>
      </c>
      <c r="D979" s="104"/>
      <c r="E979" s="104"/>
      <c r="F979" s="11" t="s">
        <v>1860</v>
      </c>
      <c r="G979" s="143">
        <v>3.79</v>
      </c>
      <c r="H979" s="137"/>
      <c r="I979" s="8">
        <v>3.79</v>
      </c>
      <c r="J979" s="143">
        <v>0.87</v>
      </c>
      <c r="K979" s="137"/>
      <c r="L979" s="137"/>
      <c r="M979" s="137"/>
      <c r="N979" s="137"/>
      <c r="O979" s="137"/>
      <c r="P979" s="100">
        <v>4.66</v>
      </c>
      <c r="Q979" s="101"/>
      <c r="R979" s="101"/>
      <c r="S979" s="101"/>
      <c r="T979" s="101"/>
      <c r="U979" s="101"/>
    </row>
    <row r="980" spans="1:21" s="1" customFormat="1" ht="21" hidden="1" customHeight="1" x14ac:dyDescent="0.25">
      <c r="A980" s="134" t="s">
        <v>618</v>
      </c>
      <c r="B980" s="135"/>
      <c r="C980" s="103" t="s">
        <v>1358</v>
      </c>
      <c r="D980" s="104"/>
      <c r="E980" s="104"/>
      <c r="F980" s="11" t="s">
        <v>1860</v>
      </c>
      <c r="G980" s="143">
        <v>5.05</v>
      </c>
      <c r="H980" s="137"/>
      <c r="I980" s="8">
        <v>5.05</v>
      </c>
      <c r="J980" s="143">
        <v>2.0299999999999998</v>
      </c>
      <c r="K980" s="137"/>
      <c r="L980" s="137"/>
      <c r="M980" s="137"/>
      <c r="N980" s="137"/>
      <c r="O980" s="137"/>
      <c r="P980" s="100">
        <v>7.08</v>
      </c>
      <c r="Q980" s="101"/>
      <c r="R980" s="101"/>
      <c r="S980" s="101"/>
      <c r="T980" s="101"/>
      <c r="U980" s="101"/>
    </row>
    <row r="981" spans="1:21" s="1" customFormat="1" ht="25.5" hidden="1" customHeight="1" x14ac:dyDescent="0.25">
      <c r="A981" s="134" t="s">
        <v>619</v>
      </c>
      <c r="B981" s="135"/>
      <c r="C981" s="103" t="s">
        <v>1359</v>
      </c>
      <c r="D981" s="104"/>
      <c r="E981" s="104"/>
      <c r="F981" s="11" t="s">
        <v>1860</v>
      </c>
      <c r="G981" s="143">
        <v>5.05</v>
      </c>
      <c r="H981" s="137"/>
      <c r="I981" s="8">
        <v>5.05</v>
      </c>
      <c r="J981" s="137"/>
      <c r="K981" s="137"/>
      <c r="L981" s="137"/>
      <c r="M981" s="137"/>
      <c r="N981" s="137"/>
      <c r="O981" s="137"/>
      <c r="P981" s="100">
        <v>5.05</v>
      </c>
      <c r="Q981" s="101"/>
      <c r="R981" s="101"/>
      <c r="S981" s="101"/>
      <c r="T981" s="101"/>
      <c r="U981" s="101"/>
    </row>
    <row r="982" spans="1:21" s="1" customFormat="1" ht="16.5" hidden="1" customHeight="1" x14ac:dyDescent="0.25">
      <c r="A982" s="124" t="s">
        <v>54</v>
      </c>
      <c r="B982" s="125"/>
      <c r="C982" s="105" t="s">
        <v>1360</v>
      </c>
      <c r="D982" s="106"/>
      <c r="E982" s="106"/>
      <c r="F982" s="9"/>
      <c r="G982" s="137"/>
      <c r="H982" s="137"/>
      <c r="I982" s="10"/>
      <c r="J982" s="137"/>
      <c r="K982" s="137"/>
      <c r="L982" s="137"/>
      <c r="M982" s="137"/>
      <c r="N982" s="137"/>
      <c r="O982" s="137"/>
      <c r="P982" s="101"/>
      <c r="Q982" s="101"/>
      <c r="R982" s="101"/>
      <c r="S982" s="101"/>
      <c r="T982" s="101"/>
      <c r="U982" s="101"/>
    </row>
    <row r="983" spans="1:21" s="1" customFormat="1" ht="42" hidden="1" customHeight="1" x14ac:dyDescent="0.25">
      <c r="A983" s="134" t="s">
        <v>153</v>
      </c>
      <c r="B983" s="135"/>
      <c r="C983" s="103" t="s">
        <v>1361</v>
      </c>
      <c r="D983" s="104"/>
      <c r="E983" s="104"/>
      <c r="F983" s="11" t="s">
        <v>1860</v>
      </c>
      <c r="G983" s="143">
        <v>5.27</v>
      </c>
      <c r="H983" s="137"/>
      <c r="I983" s="8">
        <v>5.27</v>
      </c>
      <c r="J983" s="143">
        <v>0.51</v>
      </c>
      <c r="K983" s="137"/>
      <c r="L983" s="137"/>
      <c r="M983" s="137"/>
      <c r="N983" s="137"/>
      <c r="O983" s="137"/>
      <c r="P983" s="100">
        <v>5.78</v>
      </c>
      <c r="Q983" s="101"/>
      <c r="R983" s="101"/>
      <c r="S983" s="101"/>
      <c r="T983" s="101"/>
      <c r="U983" s="101"/>
    </row>
    <row r="984" spans="1:21" s="1" customFormat="1" ht="21" hidden="1" customHeight="1" x14ac:dyDescent="0.25">
      <c r="A984" s="134" t="s">
        <v>432</v>
      </c>
      <c r="B984" s="135"/>
      <c r="C984" s="103" t="s">
        <v>1879</v>
      </c>
      <c r="D984" s="104"/>
      <c r="E984" s="104"/>
      <c r="F984" s="11" t="s">
        <v>1860</v>
      </c>
      <c r="G984" s="143">
        <v>6.59</v>
      </c>
      <c r="H984" s="137"/>
      <c r="I984" s="8">
        <v>6.59</v>
      </c>
      <c r="J984" s="143">
        <v>2.0299999999999998</v>
      </c>
      <c r="K984" s="137"/>
      <c r="L984" s="137"/>
      <c r="M984" s="137"/>
      <c r="N984" s="137"/>
      <c r="O984" s="137"/>
      <c r="P984" s="100">
        <v>8.6199999999999992</v>
      </c>
      <c r="Q984" s="101"/>
      <c r="R984" s="101"/>
      <c r="S984" s="101"/>
      <c r="T984" s="101"/>
      <c r="U984" s="101"/>
    </row>
    <row r="985" spans="1:21" s="1" customFormat="1" ht="21" hidden="1" customHeight="1" x14ac:dyDescent="0.25">
      <c r="A985" s="134" t="s">
        <v>620</v>
      </c>
      <c r="B985" s="135"/>
      <c r="C985" s="103" t="s">
        <v>1880</v>
      </c>
      <c r="D985" s="104"/>
      <c r="E985" s="104"/>
      <c r="F985" s="11" t="s">
        <v>1860</v>
      </c>
      <c r="G985" s="143">
        <v>5.27</v>
      </c>
      <c r="H985" s="137"/>
      <c r="I985" s="8">
        <v>5.27</v>
      </c>
      <c r="J985" s="143">
        <v>2.0299999999999998</v>
      </c>
      <c r="K985" s="137"/>
      <c r="L985" s="137"/>
      <c r="M985" s="137"/>
      <c r="N985" s="137"/>
      <c r="O985" s="137"/>
      <c r="P985" s="100">
        <v>7.3</v>
      </c>
      <c r="Q985" s="101"/>
      <c r="R985" s="101"/>
      <c r="S985" s="101"/>
      <c r="T985" s="101"/>
      <c r="U985" s="101"/>
    </row>
    <row r="986" spans="1:21" s="1" customFormat="1" ht="21" hidden="1" customHeight="1" x14ac:dyDescent="0.25">
      <c r="A986" s="134" t="s">
        <v>621</v>
      </c>
      <c r="B986" s="135"/>
      <c r="C986" s="103" t="s">
        <v>1881</v>
      </c>
      <c r="D986" s="104"/>
      <c r="E986" s="104"/>
      <c r="F986" s="11" t="s">
        <v>1860</v>
      </c>
      <c r="G986" s="143">
        <v>5.27</v>
      </c>
      <c r="H986" s="137"/>
      <c r="I986" s="8">
        <v>5.27</v>
      </c>
      <c r="J986" s="143">
        <v>2.0299999999999998</v>
      </c>
      <c r="K986" s="137"/>
      <c r="L986" s="137"/>
      <c r="M986" s="137"/>
      <c r="N986" s="137"/>
      <c r="O986" s="137"/>
      <c r="P986" s="100">
        <v>7.3</v>
      </c>
      <c r="Q986" s="101"/>
      <c r="R986" s="101"/>
      <c r="S986" s="101"/>
      <c r="T986" s="101"/>
      <c r="U986" s="101"/>
    </row>
    <row r="987" spans="1:21" s="1" customFormat="1" ht="18" hidden="1" customHeight="1" x14ac:dyDescent="0.25">
      <c r="A987" s="186" t="s">
        <v>622</v>
      </c>
      <c r="B987" s="187"/>
      <c r="C987" s="187"/>
      <c r="D987" s="187"/>
      <c r="E987" s="187"/>
      <c r="F987" s="187"/>
      <c r="G987" s="187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</row>
    <row r="988" spans="1:21" s="1" customFormat="1" ht="36.75" hidden="1" customHeight="1" x14ac:dyDescent="0.25">
      <c r="A988" s="165">
        <v>1</v>
      </c>
      <c r="B988" s="166"/>
      <c r="C988" s="129" t="s">
        <v>1362</v>
      </c>
      <c r="D988" s="130"/>
      <c r="E988" s="130"/>
      <c r="F988" s="4"/>
      <c r="G988" s="136"/>
      <c r="H988" s="136"/>
      <c r="I988" s="5"/>
      <c r="J988" s="136"/>
      <c r="K988" s="136"/>
      <c r="L988" s="136"/>
      <c r="M988" s="136"/>
      <c r="N988" s="136"/>
      <c r="O988" s="136"/>
      <c r="P988" s="126"/>
      <c r="Q988" s="126"/>
      <c r="R988" s="126"/>
      <c r="S988" s="126"/>
      <c r="T988" s="126"/>
      <c r="U988" s="126"/>
    </row>
    <row r="989" spans="1:21" s="1" customFormat="1" ht="21" hidden="1" customHeight="1" x14ac:dyDescent="0.25">
      <c r="A989" s="134" t="s">
        <v>53</v>
      </c>
      <c r="B989" s="135"/>
      <c r="C989" s="103" t="s">
        <v>1363</v>
      </c>
      <c r="D989" s="104"/>
      <c r="E989" s="104"/>
      <c r="F989" s="11" t="s">
        <v>1824</v>
      </c>
      <c r="G989" s="143">
        <v>4.96</v>
      </c>
      <c r="H989" s="137"/>
      <c r="I989" s="8">
        <v>5.96</v>
      </c>
      <c r="J989" s="137"/>
      <c r="K989" s="137"/>
      <c r="L989" s="137"/>
      <c r="M989" s="137"/>
      <c r="N989" s="137"/>
      <c r="O989" s="137"/>
      <c r="P989" s="100">
        <v>5.96</v>
      </c>
      <c r="Q989" s="101"/>
      <c r="R989" s="101"/>
      <c r="S989" s="101"/>
      <c r="T989" s="101"/>
      <c r="U989" s="101"/>
    </row>
    <row r="990" spans="1:21" s="1" customFormat="1" ht="25.5" hidden="1" customHeight="1" x14ac:dyDescent="0.25">
      <c r="A990" s="134" t="s">
        <v>54</v>
      </c>
      <c r="B990" s="135"/>
      <c r="C990" s="103" t="s">
        <v>1364</v>
      </c>
      <c r="D990" s="104"/>
      <c r="E990" s="104"/>
      <c r="F990" s="11" t="s">
        <v>1824</v>
      </c>
      <c r="G990" s="143">
        <v>4.46</v>
      </c>
      <c r="H990" s="137"/>
      <c r="I990" s="8">
        <v>5.35</v>
      </c>
      <c r="J990" s="137"/>
      <c r="K990" s="137"/>
      <c r="L990" s="137"/>
      <c r="M990" s="137"/>
      <c r="N990" s="137"/>
      <c r="O990" s="137"/>
      <c r="P990" s="100">
        <v>5.35</v>
      </c>
      <c r="Q990" s="101"/>
      <c r="R990" s="101"/>
      <c r="S990" s="101"/>
      <c r="T990" s="101"/>
      <c r="U990" s="101"/>
    </row>
    <row r="991" spans="1:21" s="1" customFormat="1" ht="27.75" hidden="1" customHeight="1" x14ac:dyDescent="0.25">
      <c r="A991" s="134" t="s">
        <v>55</v>
      </c>
      <c r="B991" s="135"/>
      <c r="C991" s="103" t="s">
        <v>1365</v>
      </c>
      <c r="D991" s="104"/>
      <c r="E991" s="104"/>
      <c r="F991" s="11" t="s">
        <v>1824</v>
      </c>
      <c r="G991" s="143">
        <v>11.1</v>
      </c>
      <c r="H991" s="137"/>
      <c r="I991" s="8">
        <v>13.32</v>
      </c>
      <c r="J991" s="137"/>
      <c r="K991" s="137"/>
      <c r="L991" s="137"/>
      <c r="M991" s="137"/>
      <c r="N991" s="137"/>
      <c r="O991" s="137"/>
      <c r="P991" s="100">
        <v>13.32</v>
      </c>
      <c r="Q991" s="101"/>
      <c r="R991" s="101"/>
      <c r="S991" s="101"/>
      <c r="T991" s="101"/>
      <c r="U991" s="101"/>
    </row>
    <row r="992" spans="1:21" s="1" customFormat="1" ht="19.5" hidden="1" customHeight="1" x14ac:dyDescent="0.25">
      <c r="A992" s="186" t="s">
        <v>623</v>
      </c>
      <c r="B992" s="187"/>
      <c r="C992" s="187"/>
      <c r="D992" s="187"/>
      <c r="E992" s="187"/>
      <c r="F992" s="187"/>
      <c r="G992" s="187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</row>
    <row r="993" spans="1:21" s="1" customFormat="1" ht="27" hidden="1" customHeight="1" x14ac:dyDescent="0.25">
      <c r="A993" s="127">
        <v>1</v>
      </c>
      <c r="B993" s="128"/>
      <c r="C993" s="129" t="s">
        <v>1366</v>
      </c>
      <c r="D993" s="130"/>
      <c r="E993" s="130"/>
      <c r="F993" s="4"/>
      <c r="G993" s="136"/>
      <c r="H993" s="136"/>
      <c r="I993" s="5"/>
      <c r="J993" s="136"/>
      <c r="K993" s="136"/>
      <c r="L993" s="136"/>
      <c r="M993" s="136"/>
      <c r="N993" s="136"/>
      <c r="O993" s="136"/>
      <c r="P993" s="126"/>
      <c r="Q993" s="126"/>
      <c r="R993" s="126"/>
      <c r="S993" s="126"/>
      <c r="T993" s="126"/>
      <c r="U993" s="126"/>
    </row>
    <row r="994" spans="1:21" s="1" customFormat="1" ht="21" hidden="1" customHeight="1" x14ac:dyDescent="0.25">
      <c r="A994" s="124" t="s">
        <v>53</v>
      </c>
      <c r="B994" s="125"/>
      <c r="C994" s="105" t="s">
        <v>1367</v>
      </c>
      <c r="D994" s="106"/>
      <c r="E994" s="106"/>
      <c r="F994" s="9"/>
      <c r="G994" s="137"/>
      <c r="H994" s="137"/>
      <c r="I994" s="10"/>
      <c r="J994" s="137"/>
      <c r="K994" s="137"/>
      <c r="L994" s="137"/>
      <c r="M994" s="137"/>
      <c r="N994" s="137"/>
      <c r="O994" s="137"/>
      <c r="P994" s="101"/>
      <c r="Q994" s="101"/>
      <c r="R994" s="101"/>
      <c r="S994" s="101"/>
      <c r="T994" s="101"/>
      <c r="U994" s="101"/>
    </row>
    <row r="995" spans="1:21" s="1" customFormat="1" ht="54.75" hidden="1" customHeight="1" x14ac:dyDescent="0.25">
      <c r="A995" s="134" t="s">
        <v>136</v>
      </c>
      <c r="B995" s="135"/>
      <c r="C995" s="103" t="s">
        <v>1368</v>
      </c>
      <c r="D995" s="104"/>
      <c r="E995" s="104"/>
      <c r="F995" s="11" t="s">
        <v>1820</v>
      </c>
      <c r="G995" s="143">
        <v>4.8</v>
      </c>
      <c r="H995" s="137"/>
      <c r="I995" s="8">
        <v>5.75</v>
      </c>
      <c r="J995" s="137"/>
      <c r="K995" s="137"/>
      <c r="L995" s="137"/>
      <c r="M995" s="137"/>
      <c r="N995" s="137"/>
      <c r="O995" s="137"/>
      <c r="P995" s="100">
        <v>5.75</v>
      </c>
      <c r="Q995" s="101"/>
      <c r="R995" s="101"/>
      <c r="S995" s="101"/>
      <c r="T995" s="101"/>
      <c r="U995" s="101"/>
    </row>
    <row r="996" spans="1:21" s="1" customFormat="1" ht="50.25" hidden="1" customHeight="1" x14ac:dyDescent="0.25">
      <c r="A996" s="134" t="s">
        <v>144</v>
      </c>
      <c r="B996" s="135"/>
      <c r="C996" s="103" t="s">
        <v>1369</v>
      </c>
      <c r="D996" s="104"/>
      <c r="E996" s="104"/>
      <c r="F996" s="11" t="s">
        <v>1820</v>
      </c>
      <c r="G996" s="143">
        <v>4.9000000000000004</v>
      </c>
      <c r="H996" s="137"/>
      <c r="I996" s="8">
        <v>5.88</v>
      </c>
      <c r="J996" s="137"/>
      <c r="K996" s="137"/>
      <c r="L996" s="137"/>
      <c r="M996" s="137"/>
      <c r="N996" s="137"/>
      <c r="O996" s="137"/>
      <c r="P996" s="100">
        <v>5.88</v>
      </c>
      <c r="Q996" s="101"/>
      <c r="R996" s="101"/>
      <c r="S996" s="101"/>
      <c r="T996" s="101"/>
      <c r="U996" s="101"/>
    </row>
    <row r="997" spans="1:21" s="1" customFormat="1" ht="51" hidden="1" customHeight="1" x14ac:dyDescent="0.25">
      <c r="A997" s="134" t="s">
        <v>147</v>
      </c>
      <c r="B997" s="135"/>
      <c r="C997" s="103" t="s">
        <v>1370</v>
      </c>
      <c r="D997" s="104"/>
      <c r="E997" s="104"/>
      <c r="F997" s="11" t="s">
        <v>1820</v>
      </c>
      <c r="G997" s="143">
        <v>5.13</v>
      </c>
      <c r="H997" s="137"/>
      <c r="I997" s="8">
        <v>6.16</v>
      </c>
      <c r="J997" s="137"/>
      <c r="K997" s="137"/>
      <c r="L997" s="137"/>
      <c r="M997" s="137"/>
      <c r="N997" s="137"/>
      <c r="O997" s="137"/>
      <c r="P997" s="100">
        <v>6.16</v>
      </c>
      <c r="Q997" s="101"/>
      <c r="R997" s="101"/>
      <c r="S997" s="101"/>
      <c r="T997" s="101"/>
      <c r="U997" s="101"/>
    </row>
    <row r="998" spans="1:21" s="1" customFormat="1" ht="51.75" hidden="1" customHeight="1" x14ac:dyDescent="0.25">
      <c r="A998" s="134" t="s">
        <v>150</v>
      </c>
      <c r="B998" s="135"/>
      <c r="C998" s="103" t="s">
        <v>1371</v>
      </c>
      <c r="D998" s="104"/>
      <c r="E998" s="104"/>
      <c r="F998" s="11" t="s">
        <v>1820</v>
      </c>
      <c r="G998" s="143">
        <v>4.95</v>
      </c>
      <c r="H998" s="137"/>
      <c r="I998" s="8">
        <v>5.94</v>
      </c>
      <c r="J998" s="137"/>
      <c r="K998" s="137"/>
      <c r="L998" s="137"/>
      <c r="M998" s="137"/>
      <c r="N998" s="137"/>
      <c r="O998" s="137"/>
      <c r="P998" s="100">
        <v>5.94</v>
      </c>
      <c r="Q998" s="101"/>
      <c r="R998" s="101"/>
      <c r="S998" s="101"/>
      <c r="T998" s="101"/>
      <c r="U998" s="101"/>
    </row>
    <row r="999" spans="1:21" s="1" customFormat="1" ht="27" hidden="1" customHeight="1" x14ac:dyDescent="0.25">
      <c r="A999" s="124" t="s">
        <v>54</v>
      </c>
      <c r="B999" s="125"/>
      <c r="C999" s="105" t="s">
        <v>1372</v>
      </c>
      <c r="D999" s="106"/>
      <c r="E999" s="106"/>
      <c r="F999" s="9"/>
      <c r="G999" s="137"/>
      <c r="H999" s="137"/>
      <c r="I999" s="10"/>
      <c r="J999" s="137"/>
      <c r="K999" s="137"/>
      <c r="L999" s="137"/>
      <c r="M999" s="137"/>
      <c r="N999" s="137"/>
      <c r="O999" s="137"/>
      <c r="P999" s="101"/>
      <c r="Q999" s="101"/>
      <c r="R999" s="101"/>
      <c r="S999" s="101"/>
      <c r="T999" s="101"/>
      <c r="U999" s="101"/>
    </row>
    <row r="1000" spans="1:21" s="1" customFormat="1" ht="52.5" hidden="1" customHeight="1" x14ac:dyDescent="0.25">
      <c r="A1000" s="134" t="s">
        <v>153</v>
      </c>
      <c r="B1000" s="135"/>
      <c r="C1000" s="103" t="s">
        <v>1373</v>
      </c>
      <c r="D1000" s="104"/>
      <c r="E1000" s="104"/>
      <c r="F1000" s="11" t="s">
        <v>1820</v>
      </c>
      <c r="G1000" s="143">
        <v>4.91</v>
      </c>
      <c r="H1000" s="137"/>
      <c r="I1000" s="8">
        <v>5.89</v>
      </c>
      <c r="J1000" s="137"/>
      <c r="K1000" s="137"/>
      <c r="L1000" s="137"/>
      <c r="M1000" s="137"/>
      <c r="N1000" s="137"/>
      <c r="O1000" s="137"/>
      <c r="P1000" s="100">
        <v>5.89</v>
      </c>
      <c r="Q1000" s="101"/>
      <c r="R1000" s="101"/>
      <c r="S1000" s="101"/>
      <c r="T1000" s="101"/>
      <c r="U1000" s="101"/>
    </row>
    <row r="1001" spans="1:21" s="1" customFormat="1" ht="16.5" hidden="1" customHeight="1" x14ac:dyDescent="0.25">
      <c r="A1001" s="124" t="s">
        <v>55</v>
      </c>
      <c r="B1001" s="125"/>
      <c r="C1001" s="105" t="s">
        <v>1374</v>
      </c>
      <c r="D1001" s="106"/>
      <c r="E1001" s="106"/>
      <c r="F1001" s="9"/>
      <c r="G1001" s="137"/>
      <c r="H1001" s="137"/>
      <c r="I1001" s="10"/>
      <c r="J1001" s="137"/>
      <c r="K1001" s="137"/>
      <c r="L1001" s="137"/>
      <c r="M1001" s="137"/>
      <c r="N1001" s="137"/>
      <c r="O1001" s="137"/>
      <c r="P1001" s="101"/>
      <c r="Q1001" s="101"/>
      <c r="R1001" s="101"/>
      <c r="S1001" s="101"/>
      <c r="T1001" s="101"/>
      <c r="U1001" s="101"/>
    </row>
    <row r="1002" spans="1:21" s="1" customFormat="1" ht="53.25" hidden="1" customHeight="1" x14ac:dyDescent="0.25">
      <c r="A1002" s="134" t="s">
        <v>157</v>
      </c>
      <c r="B1002" s="135"/>
      <c r="C1002" s="103" t="s">
        <v>1375</v>
      </c>
      <c r="D1002" s="104"/>
      <c r="E1002" s="104"/>
      <c r="F1002" s="11" t="s">
        <v>1820</v>
      </c>
      <c r="G1002" s="143">
        <v>4.3</v>
      </c>
      <c r="H1002" s="137"/>
      <c r="I1002" s="8">
        <v>5.16</v>
      </c>
      <c r="J1002" s="137"/>
      <c r="K1002" s="137"/>
      <c r="L1002" s="137"/>
      <c r="M1002" s="137"/>
      <c r="N1002" s="137"/>
      <c r="O1002" s="137"/>
      <c r="P1002" s="100">
        <v>5.16</v>
      </c>
      <c r="Q1002" s="101"/>
      <c r="R1002" s="101"/>
      <c r="S1002" s="101"/>
      <c r="T1002" s="101"/>
      <c r="U1002" s="101"/>
    </row>
    <row r="1003" spans="1:21" s="1" customFormat="1" ht="21" hidden="1" customHeight="1" x14ac:dyDescent="0.25">
      <c r="A1003" s="124" t="s">
        <v>56</v>
      </c>
      <c r="B1003" s="125"/>
      <c r="C1003" s="105" t="s">
        <v>1376</v>
      </c>
      <c r="D1003" s="106"/>
      <c r="E1003" s="106"/>
      <c r="F1003" s="9"/>
      <c r="G1003" s="137"/>
      <c r="H1003" s="137"/>
      <c r="I1003" s="10"/>
      <c r="J1003" s="137"/>
      <c r="K1003" s="137"/>
      <c r="L1003" s="137"/>
      <c r="M1003" s="137"/>
      <c r="N1003" s="137"/>
      <c r="O1003" s="137"/>
      <c r="P1003" s="101"/>
      <c r="Q1003" s="101"/>
      <c r="R1003" s="101"/>
      <c r="S1003" s="101"/>
      <c r="T1003" s="101"/>
      <c r="U1003" s="101"/>
    </row>
    <row r="1004" spans="1:21" s="1" customFormat="1" ht="52.5" hidden="1" customHeight="1" x14ac:dyDescent="0.25">
      <c r="A1004" s="134" t="s">
        <v>178</v>
      </c>
      <c r="B1004" s="135"/>
      <c r="C1004" s="103" t="s">
        <v>1377</v>
      </c>
      <c r="D1004" s="104"/>
      <c r="E1004" s="104"/>
      <c r="F1004" s="11" t="s">
        <v>1820</v>
      </c>
      <c r="G1004" s="143">
        <v>6.82</v>
      </c>
      <c r="H1004" s="137"/>
      <c r="I1004" s="8">
        <v>8.19</v>
      </c>
      <c r="J1004" s="137"/>
      <c r="K1004" s="137"/>
      <c r="L1004" s="137"/>
      <c r="M1004" s="137"/>
      <c r="N1004" s="137"/>
      <c r="O1004" s="137"/>
      <c r="P1004" s="100">
        <v>8.19</v>
      </c>
      <c r="Q1004" s="101"/>
      <c r="R1004" s="101"/>
      <c r="S1004" s="101"/>
      <c r="T1004" s="101"/>
      <c r="U1004" s="101"/>
    </row>
    <row r="1005" spans="1:21" s="1" customFormat="1" ht="21" hidden="1" customHeight="1" x14ac:dyDescent="0.25">
      <c r="A1005" s="124" t="s">
        <v>57</v>
      </c>
      <c r="B1005" s="125"/>
      <c r="C1005" s="105" t="s">
        <v>1378</v>
      </c>
      <c r="D1005" s="106"/>
      <c r="E1005" s="106"/>
      <c r="F1005" s="9"/>
      <c r="G1005" s="137"/>
      <c r="H1005" s="137"/>
      <c r="I1005" s="10"/>
      <c r="J1005" s="137"/>
      <c r="K1005" s="137"/>
      <c r="L1005" s="137"/>
      <c r="M1005" s="137"/>
      <c r="N1005" s="137"/>
      <c r="O1005" s="137"/>
      <c r="P1005" s="101"/>
      <c r="Q1005" s="101"/>
      <c r="R1005" s="101"/>
      <c r="S1005" s="101"/>
      <c r="T1005" s="101"/>
      <c r="U1005" s="101"/>
    </row>
    <row r="1006" spans="1:21" s="1" customFormat="1" ht="51.75" hidden="1" customHeight="1" x14ac:dyDescent="0.25">
      <c r="A1006" s="134" t="s">
        <v>181</v>
      </c>
      <c r="B1006" s="135"/>
      <c r="C1006" s="103" t="s">
        <v>1379</v>
      </c>
      <c r="D1006" s="104"/>
      <c r="E1006" s="104"/>
      <c r="F1006" s="11" t="s">
        <v>1820</v>
      </c>
      <c r="G1006" s="143">
        <v>7.1</v>
      </c>
      <c r="H1006" s="137"/>
      <c r="I1006" s="8">
        <v>8.52</v>
      </c>
      <c r="J1006" s="137"/>
      <c r="K1006" s="137"/>
      <c r="L1006" s="137"/>
      <c r="M1006" s="137"/>
      <c r="N1006" s="137"/>
      <c r="O1006" s="137"/>
      <c r="P1006" s="100">
        <v>8.52</v>
      </c>
      <c r="Q1006" s="101"/>
      <c r="R1006" s="101"/>
      <c r="S1006" s="101"/>
      <c r="T1006" s="101"/>
      <c r="U1006" s="101"/>
    </row>
    <row r="1007" spans="1:21" s="1" customFormat="1" ht="21" hidden="1" customHeight="1" x14ac:dyDescent="0.25">
      <c r="A1007" s="124" t="s">
        <v>58</v>
      </c>
      <c r="B1007" s="125"/>
      <c r="C1007" s="105" t="s">
        <v>1380</v>
      </c>
      <c r="D1007" s="106"/>
      <c r="E1007" s="106"/>
      <c r="F1007" s="9"/>
      <c r="G1007" s="137"/>
      <c r="H1007" s="137"/>
      <c r="I1007" s="10"/>
      <c r="J1007" s="137"/>
      <c r="K1007" s="137"/>
      <c r="L1007" s="137"/>
      <c r="M1007" s="137"/>
      <c r="N1007" s="137"/>
      <c r="O1007" s="137"/>
      <c r="P1007" s="101"/>
      <c r="Q1007" s="101"/>
      <c r="R1007" s="101"/>
      <c r="S1007" s="101"/>
      <c r="T1007" s="101"/>
      <c r="U1007" s="101"/>
    </row>
    <row r="1008" spans="1:21" s="1" customFormat="1" ht="51.75" hidden="1" customHeight="1" x14ac:dyDescent="0.25">
      <c r="A1008" s="134" t="s">
        <v>122</v>
      </c>
      <c r="B1008" s="135"/>
      <c r="C1008" s="103" t="s">
        <v>1381</v>
      </c>
      <c r="D1008" s="104"/>
      <c r="E1008" s="104"/>
      <c r="F1008" s="11" t="s">
        <v>1820</v>
      </c>
      <c r="G1008" s="143">
        <v>7.4</v>
      </c>
      <c r="H1008" s="137"/>
      <c r="I1008" s="8">
        <v>8.8800000000000008</v>
      </c>
      <c r="J1008" s="137"/>
      <c r="K1008" s="137"/>
      <c r="L1008" s="137"/>
      <c r="M1008" s="137"/>
      <c r="N1008" s="137"/>
      <c r="O1008" s="137"/>
      <c r="P1008" s="100">
        <v>8.8800000000000008</v>
      </c>
      <c r="Q1008" s="101"/>
      <c r="R1008" s="101"/>
      <c r="S1008" s="101"/>
      <c r="T1008" s="101"/>
      <c r="U1008" s="101"/>
    </row>
    <row r="1009" spans="1:21" s="1" customFormat="1" ht="18.75" hidden="1" customHeight="1" x14ac:dyDescent="0.25">
      <c r="A1009" s="124" t="s">
        <v>59</v>
      </c>
      <c r="B1009" s="125"/>
      <c r="C1009" s="105" t="s">
        <v>1382</v>
      </c>
      <c r="D1009" s="106"/>
      <c r="E1009" s="106"/>
      <c r="F1009" s="9"/>
      <c r="G1009" s="137"/>
      <c r="H1009" s="137"/>
      <c r="I1009" s="10"/>
      <c r="J1009" s="137"/>
      <c r="K1009" s="137"/>
      <c r="L1009" s="137"/>
      <c r="M1009" s="137"/>
      <c r="N1009" s="137"/>
      <c r="O1009" s="137"/>
      <c r="P1009" s="101"/>
      <c r="Q1009" s="101"/>
      <c r="R1009" s="101"/>
      <c r="S1009" s="101"/>
      <c r="T1009" s="101"/>
      <c r="U1009" s="101"/>
    </row>
    <row r="1010" spans="1:21" s="1" customFormat="1" ht="51" hidden="1" customHeight="1" x14ac:dyDescent="0.25">
      <c r="A1010" s="134" t="s">
        <v>127</v>
      </c>
      <c r="B1010" s="135"/>
      <c r="C1010" s="103" t="s">
        <v>1383</v>
      </c>
      <c r="D1010" s="104"/>
      <c r="E1010" s="104"/>
      <c r="F1010" s="11" t="s">
        <v>1820</v>
      </c>
      <c r="G1010" s="143">
        <v>6.2</v>
      </c>
      <c r="H1010" s="137"/>
      <c r="I1010" s="8">
        <v>7.44</v>
      </c>
      <c r="J1010" s="137"/>
      <c r="K1010" s="137"/>
      <c r="L1010" s="137"/>
      <c r="M1010" s="137"/>
      <c r="N1010" s="137"/>
      <c r="O1010" s="137"/>
      <c r="P1010" s="100">
        <v>7.44</v>
      </c>
      <c r="Q1010" s="101"/>
      <c r="R1010" s="101"/>
      <c r="S1010" s="101"/>
      <c r="T1010" s="101"/>
      <c r="U1010" s="101"/>
    </row>
    <row r="1011" spans="1:21" s="1" customFormat="1" ht="18.75" hidden="1" customHeight="1" x14ac:dyDescent="0.25">
      <c r="A1011" s="124" t="s">
        <v>60</v>
      </c>
      <c r="B1011" s="125"/>
      <c r="C1011" s="105" t="s">
        <v>1384</v>
      </c>
      <c r="D1011" s="106"/>
      <c r="E1011" s="106"/>
      <c r="F1011" s="9"/>
      <c r="G1011" s="137"/>
      <c r="H1011" s="137"/>
      <c r="I1011" s="10"/>
      <c r="J1011" s="137"/>
      <c r="K1011" s="137"/>
      <c r="L1011" s="137"/>
      <c r="M1011" s="137"/>
      <c r="N1011" s="137"/>
      <c r="O1011" s="137"/>
      <c r="P1011" s="101"/>
      <c r="Q1011" s="101"/>
      <c r="R1011" s="101"/>
      <c r="S1011" s="101"/>
      <c r="T1011" s="101"/>
      <c r="U1011" s="101"/>
    </row>
    <row r="1012" spans="1:21" s="1" customFormat="1" ht="53.25" hidden="1" customHeight="1" x14ac:dyDescent="0.25">
      <c r="A1012" s="134" t="s">
        <v>440</v>
      </c>
      <c r="B1012" s="135"/>
      <c r="C1012" s="103" t="s">
        <v>1385</v>
      </c>
      <c r="D1012" s="104"/>
      <c r="E1012" s="104"/>
      <c r="F1012" s="11" t="s">
        <v>1820</v>
      </c>
      <c r="G1012" s="143">
        <v>6.35</v>
      </c>
      <c r="H1012" s="137"/>
      <c r="I1012" s="8">
        <v>7.62</v>
      </c>
      <c r="J1012" s="137"/>
      <c r="K1012" s="137"/>
      <c r="L1012" s="137"/>
      <c r="M1012" s="137"/>
      <c r="N1012" s="137"/>
      <c r="O1012" s="137"/>
      <c r="P1012" s="100">
        <v>7.62</v>
      </c>
      <c r="Q1012" s="101"/>
      <c r="R1012" s="101"/>
      <c r="S1012" s="101"/>
      <c r="T1012" s="101"/>
      <c r="U1012" s="101"/>
    </row>
    <row r="1013" spans="1:21" s="1" customFormat="1" ht="20.25" hidden="1" customHeight="1" x14ac:dyDescent="0.25">
      <c r="A1013" s="186" t="s">
        <v>624</v>
      </c>
      <c r="B1013" s="187"/>
      <c r="C1013" s="187"/>
      <c r="D1013" s="187"/>
      <c r="E1013" s="187"/>
      <c r="F1013" s="187"/>
      <c r="G1013" s="187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</row>
    <row r="1014" spans="1:21" s="1" customFormat="1" ht="42" hidden="1" customHeight="1" x14ac:dyDescent="0.25">
      <c r="A1014" s="165">
        <v>1</v>
      </c>
      <c r="B1014" s="166"/>
      <c r="C1014" s="163" t="s">
        <v>1386</v>
      </c>
      <c r="D1014" s="164"/>
      <c r="E1014" s="164"/>
      <c r="F1014" s="7" t="s">
        <v>1837</v>
      </c>
      <c r="G1014" s="143">
        <v>8.64</v>
      </c>
      <c r="H1014" s="137"/>
      <c r="I1014" s="8">
        <v>8.64</v>
      </c>
      <c r="J1014" s="137"/>
      <c r="K1014" s="137"/>
      <c r="L1014" s="137"/>
      <c r="M1014" s="137"/>
      <c r="N1014" s="137"/>
      <c r="O1014" s="137"/>
      <c r="P1014" s="100">
        <v>8.64</v>
      </c>
      <c r="Q1014" s="101"/>
      <c r="R1014" s="101"/>
      <c r="S1014" s="101"/>
      <c r="T1014" s="101"/>
      <c r="U1014" s="101"/>
    </row>
    <row r="1015" spans="1:21" s="1" customFormat="1" ht="27" hidden="1" customHeight="1" x14ac:dyDescent="0.25">
      <c r="A1015" s="165">
        <v>2</v>
      </c>
      <c r="B1015" s="166"/>
      <c r="C1015" s="129" t="s">
        <v>1387</v>
      </c>
      <c r="D1015" s="130"/>
      <c r="E1015" s="130"/>
      <c r="F1015" s="4"/>
      <c r="G1015" s="136"/>
      <c r="H1015" s="136"/>
      <c r="I1015" s="5"/>
      <c r="J1015" s="136"/>
      <c r="K1015" s="136"/>
      <c r="L1015" s="136"/>
      <c r="M1015" s="136"/>
      <c r="N1015" s="136"/>
      <c r="O1015" s="136"/>
      <c r="P1015" s="126"/>
      <c r="Q1015" s="126"/>
      <c r="R1015" s="126"/>
      <c r="S1015" s="126"/>
      <c r="T1015" s="126"/>
      <c r="U1015" s="126"/>
    </row>
    <row r="1016" spans="1:21" s="1" customFormat="1" ht="21" hidden="1" customHeight="1" x14ac:dyDescent="0.25">
      <c r="A1016" s="134" t="s">
        <v>61</v>
      </c>
      <c r="B1016" s="135"/>
      <c r="C1016" s="103" t="s">
        <v>1388</v>
      </c>
      <c r="D1016" s="104"/>
      <c r="E1016" s="104"/>
      <c r="F1016" s="11" t="s">
        <v>1820</v>
      </c>
      <c r="G1016" s="143">
        <v>30.64</v>
      </c>
      <c r="H1016" s="137"/>
      <c r="I1016" s="8">
        <v>30.64</v>
      </c>
      <c r="J1016" s="137"/>
      <c r="K1016" s="137"/>
      <c r="L1016" s="137"/>
      <c r="M1016" s="137"/>
      <c r="N1016" s="137"/>
      <c r="O1016" s="137"/>
      <c r="P1016" s="100">
        <v>30.64</v>
      </c>
      <c r="Q1016" s="101"/>
      <c r="R1016" s="101"/>
      <c r="S1016" s="101"/>
      <c r="T1016" s="101"/>
      <c r="U1016" s="101"/>
    </row>
    <row r="1017" spans="1:21" s="1" customFormat="1" ht="21" hidden="1" customHeight="1" x14ac:dyDescent="0.25">
      <c r="A1017" s="134" t="s">
        <v>62</v>
      </c>
      <c r="B1017" s="135"/>
      <c r="C1017" s="103" t="s">
        <v>1389</v>
      </c>
      <c r="D1017" s="104"/>
      <c r="E1017" s="104"/>
      <c r="F1017" s="11" t="s">
        <v>1820</v>
      </c>
      <c r="G1017" s="143">
        <v>29.88</v>
      </c>
      <c r="H1017" s="137"/>
      <c r="I1017" s="8">
        <v>29.88</v>
      </c>
      <c r="J1017" s="137"/>
      <c r="K1017" s="137"/>
      <c r="L1017" s="137"/>
      <c r="M1017" s="137"/>
      <c r="N1017" s="137"/>
      <c r="O1017" s="137"/>
      <c r="P1017" s="100">
        <v>29.88</v>
      </c>
      <c r="Q1017" s="101"/>
      <c r="R1017" s="101"/>
      <c r="S1017" s="101"/>
      <c r="T1017" s="101"/>
      <c r="U1017" s="101"/>
    </row>
    <row r="1018" spans="1:21" s="1" customFormat="1" ht="21" hidden="1" customHeight="1" x14ac:dyDescent="0.25">
      <c r="A1018" s="134" t="s">
        <v>63</v>
      </c>
      <c r="B1018" s="135"/>
      <c r="C1018" s="103" t="s">
        <v>1390</v>
      </c>
      <c r="D1018" s="104"/>
      <c r="E1018" s="104"/>
      <c r="F1018" s="11" t="s">
        <v>1820</v>
      </c>
      <c r="G1018" s="143">
        <v>33.78</v>
      </c>
      <c r="H1018" s="137"/>
      <c r="I1018" s="8">
        <v>33.78</v>
      </c>
      <c r="J1018" s="137"/>
      <c r="K1018" s="137"/>
      <c r="L1018" s="137"/>
      <c r="M1018" s="137"/>
      <c r="N1018" s="137"/>
      <c r="O1018" s="137"/>
      <c r="P1018" s="100">
        <v>33.78</v>
      </c>
      <c r="Q1018" s="101"/>
      <c r="R1018" s="101"/>
      <c r="S1018" s="101"/>
      <c r="T1018" s="101"/>
      <c r="U1018" s="101"/>
    </row>
    <row r="1019" spans="1:21" s="1" customFormat="1" ht="21" hidden="1" customHeight="1" x14ac:dyDescent="0.25">
      <c r="A1019" s="134" t="s">
        <v>64</v>
      </c>
      <c r="B1019" s="135"/>
      <c r="C1019" s="103" t="s">
        <v>1391</v>
      </c>
      <c r="D1019" s="104"/>
      <c r="E1019" s="104"/>
      <c r="F1019" s="11" t="s">
        <v>1820</v>
      </c>
      <c r="G1019" s="143">
        <v>32.75</v>
      </c>
      <c r="H1019" s="137"/>
      <c r="I1019" s="8">
        <v>32.75</v>
      </c>
      <c r="J1019" s="137"/>
      <c r="K1019" s="137"/>
      <c r="L1019" s="137"/>
      <c r="M1019" s="137"/>
      <c r="N1019" s="137"/>
      <c r="O1019" s="137"/>
      <c r="P1019" s="100">
        <v>32.75</v>
      </c>
      <c r="Q1019" s="101"/>
      <c r="R1019" s="101"/>
      <c r="S1019" s="101"/>
      <c r="T1019" s="101"/>
      <c r="U1019" s="101"/>
    </row>
    <row r="1020" spans="1:21" s="1" customFormat="1" ht="21" hidden="1" customHeight="1" x14ac:dyDescent="0.25">
      <c r="A1020" s="134" t="s">
        <v>65</v>
      </c>
      <c r="B1020" s="135"/>
      <c r="C1020" s="103" t="s">
        <v>1392</v>
      </c>
      <c r="D1020" s="104"/>
      <c r="E1020" s="104"/>
      <c r="F1020" s="11" t="s">
        <v>1820</v>
      </c>
      <c r="G1020" s="143">
        <v>32.619999999999997</v>
      </c>
      <c r="H1020" s="137"/>
      <c r="I1020" s="8">
        <v>32.619999999999997</v>
      </c>
      <c r="J1020" s="137"/>
      <c r="K1020" s="137"/>
      <c r="L1020" s="137"/>
      <c r="M1020" s="137"/>
      <c r="N1020" s="137"/>
      <c r="O1020" s="137"/>
      <c r="P1020" s="100">
        <v>32.619999999999997</v>
      </c>
      <c r="Q1020" s="101"/>
      <c r="R1020" s="101"/>
      <c r="S1020" s="101"/>
      <c r="T1020" s="101"/>
      <c r="U1020" s="101"/>
    </row>
    <row r="1021" spans="1:21" s="1" customFormat="1" ht="21" hidden="1" customHeight="1" x14ac:dyDescent="0.25">
      <c r="A1021" s="134" t="s">
        <v>66</v>
      </c>
      <c r="B1021" s="135"/>
      <c r="C1021" s="103" t="s">
        <v>1393</v>
      </c>
      <c r="D1021" s="104"/>
      <c r="E1021" s="104"/>
      <c r="F1021" s="11" t="s">
        <v>1820</v>
      </c>
      <c r="G1021" s="143">
        <v>30.92</v>
      </c>
      <c r="H1021" s="137"/>
      <c r="I1021" s="8">
        <v>30.92</v>
      </c>
      <c r="J1021" s="137"/>
      <c r="K1021" s="137"/>
      <c r="L1021" s="137"/>
      <c r="M1021" s="137"/>
      <c r="N1021" s="137"/>
      <c r="O1021" s="137"/>
      <c r="P1021" s="100">
        <v>30.92</v>
      </c>
      <c r="Q1021" s="101"/>
      <c r="R1021" s="101"/>
      <c r="S1021" s="101"/>
      <c r="T1021" s="101"/>
      <c r="U1021" s="101"/>
    </row>
    <row r="1022" spans="1:21" s="1" customFormat="1" ht="39" hidden="1" customHeight="1" x14ac:dyDescent="0.25">
      <c r="A1022" s="134" t="s">
        <v>67</v>
      </c>
      <c r="B1022" s="135"/>
      <c r="C1022" s="103" t="s">
        <v>1394</v>
      </c>
      <c r="D1022" s="104"/>
      <c r="E1022" s="104"/>
      <c r="F1022" s="11" t="s">
        <v>1820</v>
      </c>
      <c r="G1022" s="143">
        <v>48.8</v>
      </c>
      <c r="H1022" s="137"/>
      <c r="I1022" s="8">
        <v>48.8</v>
      </c>
      <c r="J1022" s="137"/>
      <c r="K1022" s="137"/>
      <c r="L1022" s="137"/>
      <c r="M1022" s="137"/>
      <c r="N1022" s="137"/>
      <c r="O1022" s="137"/>
      <c r="P1022" s="100">
        <v>48.8</v>
      </c>
      <c r="Q1022" s="101"/>
      <c r="R1022" s="101"/>
      <c r="S1022" s="101"/>
      <c r="T1022" s="101"/>
      <c r="U1022" s="101"/>
    </row>
    <row r="1023" spans="1:21" s="1" customFormat="1" ht="21" hidden="1" customHeight="1" x14ac:dyDescent="0.25">
      <c r="A1023" s="134" t="s">
        <v>68</v>
      </c>
      <c r="B1023" s="135"/>
      <c r="C1023" s="103" t="s">
        <v>1395</v>
      </c>
      <c r="D1023" s="104"/>
      <c r="E1023" s="104"/>
      <c r="F1023" s="11" t="s">
        <v>1820</v>
      </c>
      <c r="G1023" s="143">
        <v>37.56</v>
      </c>
      <c r="H1023" s="137"/>
      <c r="I1023" s="8">
        <v>37.56</v>
      </c>
      <c r="J1023" s="137"/>
      <c r="K1023" s="137"/>
      <c r="L1023" s="137"/>
      <c r="M1023" s="137"/>
      <c r="N1023" s="137"/>
      <c r="O1023" s="137"/>
      <c r="P1023" s="100">
        <v>37.56</v>
      </c>
      <c r="Q1023" s="101"/>
      <c r="R1023" s="101"/>
      <c r="S1023" s="101"/>
      <c r="T1023" s="101"/>
      <c r="U1023" s="101"/>
    </row>
    <row r="1024" spans="1:21" s="1" customFormat="1" ht="21" hidden="1" customHeight="1" x14ac:dyDescent="0.25">
      <c r="A1024" s="134" t="s">
        <v>69</v>
      </c>
      <c r="B1024" s="135"/>
      <c r="C1024" s="103" t="s">
        <v>1396</v>
      </c>
      <c r="D1024" s="104"/>
      <c r="E1024" s="104"/>
      <c r="F1024" s="11" t="s">
        <v>1820</v>
      </c>
      <c r="G1024" s="143">
        <v>30.84</v>
      </c>
      <c r="H1024" s="137"/>
      <c r="I1024" s="8">
        <v>30.84</v>
      </c>
      <c r="J1024" s="137"/>
      <c r="K1024" s="137"/>
      <c r="L1024" s="137"/>
      <c r="M1024" s="137"/>
      <c r="N1024" s="137"/>
      <c r="O1024" s="137"/>
      <c r="P1024" s="100">
        <v>30.84</v>
      </c>
      <c r="Q1024" s="101"/>
      <c r="R1024" s="101"/>
      <c r="S1024" s="101"/>
      <c r="T1024" s="101"/>
      <c r="U1024" s="101"/>
    </row>
    <row r="1025" spans="1:21" s="1" customFormat="1" ht="21" hidden="1" customHeight="1" x14ac:dyDescent="0.25">
      <c r="A1025" s="134" t="s">
        <v>70</v>
      </c>
      <c r="B1025" s="135"/>
      <c r="C1025" s="103" t="s">
        <v>1397</v>
      </c>
      <c r="D1025" s="104"/>
      <c r="E1025" s="104"/>
      <c r="F1025" s="11" t="s">
        <v>1820</v>
      </c>
      <c r="G1025" s="143">
        <v>31.41</v>
      </c>
      <c r="H1025" s="137"/>
      <c r="I1025" s="8">
        <v>31.41</v>
      </c>
      <c r="J1025" s="137"/>
      <c r="K1025" s="137"/>
      <c r="L1025" s="137"/>
      <c r="M1025" s="137"/>
      <c r="N1025" s="137"/>
      <c r="O1025" s="137"/>
      <c r="P1025" s="100">
        <v>31.41</v>
      </c>
      <c r="Q1025" s="101"/>
      <c r="R1025" s="101"/>
      <c r="S1025" s="101"/>
      <c r="T1025" s="101"/>
      <c r="U1025" s="101"/>
    </row>
    <row r="1026" spans="1:21" s="1" customFormat="1" ht="21" hidden="1" customHeight="1" x14ac:dyDescent="0.25">
      <c r="A1026" s="134" t="s">
        <v>625</v>
      </c>
      <c r="B1026" s="135"/>
      <c r="C1026" s="103" t="s">
        <v>1398</v>
      </c>
      <c r="D1026" s="104"/>
      <c r="E1026" s="104"/>
      <c r="F1026" s="11" t="s">
        <v>1820</v>
      </c>
      <c r="G1026" s="143">
        <v>32.69</v>
      </c>
      <c r="H1026" s="137"/>
      <c r="I1026" s="8">
        <v>32.69</v>
      </c>
      <c r="J1026" s="137"/>
      <c r="K1026" s="137"/>
      <c r="L1026" s="137"/>
      <c r="M1026" s="137"/>
      <c r="N1026" s="137"/>
      <c r="O1026" s="137"/>
      <c r="P1026" s="100">
        <v>32.69</v>
      </c>
      <c r="Q1026" s="101"/>
      <c r="R1026" s="101"/>
      <c r="S1026" s="101"/>
      <c r="T1026" s="101"/>
      <c r="U1026" s="101"/>
    </row>
    <row r="1027" spans="1:21" s="1" customFormat="1" ht="24" hidden="1" customHeight="1" x14ac:dyDescent="0.25">
      <c r="A1027" s="134" t="s">
        <v>626</v>
      </c>
      <c r="B1027" s="135"/>
      <c r="C1027" s="103" t="s">
        <v>1399</v>
      </c>
      <c r="D1027" s="104"/>
      <c r="E1027" s="104"/>
      <c r="F1027" s="11" t="s">
        <v>1820</v>
      </c>
      <c r="G1027" s="143">
        <v>147.55000000000001</v>
      </c>
      <c r="H1027" s="137"/>
      <c r="I1027" s="8">
        <v>147.55000000000001</v>
      </c>
      <c r="J1027" s="137"/>
      <c r="K1027" s="137"/>
      <c r="L1027" s="137"/>
      <c r="M1027" s="137"/>
      <c r="N1027" s="137"/>
      <c r="O1027" s="137"/>
      <c r="P1027" s="100">
        <v>147.55000000000001</v>
      </c>
      <c r="Q1027" s="101"/>
      <c r="R1027" s="101"/>
      <c r="S1027" s="101"/>
      <c r="T1027" s="101"/>
      <c r="U1027" s="101"/>
    </row>
    <row r="1028" spans="1:21" s="1" customFormat="1" ht="18" hidden="1" customHeight="1" x14ac:dyDescent="0.25">
      <c r="A1028" s="186" t="s">
        <v>627</v>
      </c>
      <c r="B1028" s="187"/>
      <c r="C1028" s="187"/>
      <c r="D1028" s="187"/>
      <c r="E1028" s="187"/>
      <c r="F1028" s="187"/>
      <c r="G1028" s="187"/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</row>
    <row r="1029" spans="1:21" s="1" customFormat="1" ht="31.5" hidden="1" customHeight="1" x14ac:dyDescent="0.25">
      <c r="A1029" s="165">
        <v>1</v>
      </c>
      <c r="B1029" s="166"/>
      <c r="C1029" s="163" t="s">
        <v>1400</v>
      </c>
      <c r="D1029" s="164"/>
      <c r="E1029" s="164"/>
      <c r="F1029" s="7" t="s">
        <v>1837</v>
      </c>
      <c r="G1029" s="143">
        <v>3.15</v>
      </c>
      <c r="H1029" s="137"/>
      <c r="I1029" s="8">
        <v>3.78</v>
      </c>
      <c r="J1029" s="137"/>
      <c r="K1029" s="137"/>
      <c r="L1029" s="137"/>
      <c r="M1029" s="137"/>
      <c r="N1029" s="137"/>
      <c r="O1029" s="137"/>
      <c r="P1029" s="100">
        <v>3.78</v>
      </c>
      <c r="Q1029" s="101"/>
      <c r="R1029" s="101"/>
      <c r="S1029" s="101"/>
      <c r="T1029" s="101"/>
      <c r="U1029" s="101"/>
    </row>
    <row r="1030" spans="1:21" s="1" customFormat="1" ht="17.25" hidden="1" customHeight="1" x14ac:dyDescent="0.25">
      <c r="A1030" s="186" t="s">
        <v>628</v>
      </c>
      <c r="B1030" s="187"/>
      <c r="C1030" s="187"/>
      <c r="D1030" s="187"/>
      <c r="E1030" s="187"/>
      <c r="F1030" s="187"/>
      <c r="G1030" s="187"/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</row>
    <row r="1031" spans="1:21" s="1" customFormat="1" ht="21" hidden="1" customHeight="1" x14ac:dyDescent="0.25">
      <c r="A1031" s="165">
        <v>1</v>
      </c>
      <c r="B1031" s="166"/>
      <c r="C1031" s="129" t="s">
        <v>1401</v>
      </c>
      <c r="D1031" s="130"/>
      <c r="E1031" s="130"/>
      <c r="F1031" s="4"/>
      <c r="G1031" s="136"/>
      <c r="H1031" s="136"/>
      <c r="I1031" s="5"/>
      <c r="J1031" s="136"/>
      <c r="K1031" s="136"/>
      <c r="L1031" s="136"/>
      <c r="M1031" s="136"/>
      <c r="N1031" s="136"/>
      <c r="O1031" s="136"/>
      <c r="P1031" s="126"/>
      <c r="Q1031" s="126"/>
      <c r="R1031" s="126"/>
      <c r="S1031" s="126"/>
      <c r="T1031" s="126"/>
      <c r="U1031" s="126"/>
    </row>
    <row r="1032" spans="1:21" s="1" customFormat="1" ht="21" hidden="1" customHeight="1" x14ac:dyDescent="0.25">
      <c r="A1032" s="134" t="s">
        <v>53</v>
      </c>
      <c r="B1032" s="135"/>
      <c r="C1032" s="103" t="s">
        <v>881</v>
      </c>
      <c r="D1032" s="104"/>
      <c r="E1032" s="104"/>
      <c r="F1032" s="11" t="s">
        <v>1826</v>
      </c>
      <c r="G1032" s="143">
        <v>0.64</v>
      </c>
      <c r="H1032" s="137"/>
      <c r="I1032" s="8">
        <v>0.77</v>
      </c>
      <c r="J1032" s="137"/>
      <c r="K1032" s="137"/>
      <c r="L1032" s="137"/>
      <c r="M1032" s="137"/>
      <c r="N1032" s="137"/>
      <c r="O1032" s="137"/>
      <c r="P1032" s="100">
        <v>0.77</v>
      </c>
      <c r="Q1032" s="101"/>
      <c r="R1032" s="101"/>
      <c r="S1032" s="101"/>
      <c r="T1032" s="101"/>
      <c r="U1032" s="101"/>
    </row>
    <row r="1033" spans="1:21" s="1" customFormat="1" ht="21" hidden="1" customHeight="1" x14ac:dyDescent="0.25">
      <c r="A1033" s="134" t="s">
        <v>54</v>
      </c>
      <c r="B1033" s="135"/>
      <c r="C1033" s="103" t="s">
        <v>886</v>
      </c>
      <c r="D1033" s="104"/>
      <c r="E1033" s="104"/>
      <c r="F1033" s="11" t="s">
        <v>1826</v>
      </c>
      <c r="G1033" s="143">
        <v>0.93</v>
      </c>
      <c r="H1033" s="137"/>
      <c r="I1033" s="8">
        <v>1.1100000000000001</v>
      </c>
      <c r="J1033" s="137"/>
      <c r="K1033" s="137"/>
      <c r="L1033" s="137"/>
      <c r="M1033" s="137"/>
      <c r="N1033" s="137"/>
      <c r="O1033" s="137"/>
      <c r="P1033" s="100">
        <v>1.1100000000000001</v>
      </c>
      <c r="Q1033" s="101"/>
      <c r="R1033" s="101"/>
      <c r="S1033" s="101"/>
      <c r="T1033" s="101"/>
      <c r="U1033" s="101"/>
    </row>
    <row r="1034" spans="1:21" s="1" customFormat="1" ht="21" hidden="1" customHeight="1" x14ac:dyDescent="0.25">
      <c r="A1034" s="134" t="s">
        <v>55</v>
      </c>
      <c r="B1034" s="135"/>
      <c r="C1034" s="103" t="s">
        <v>887</v>
      </c>
      <c r="D1034" s="104"/>
      <c r="E1034" s="104"/>
      <c r="F1034" s="11" t="s">
        <v>1826</v>
      </c>
      <c r="G1034" s="143">
        <v>0.85</v>
      </c>
      <c r="H1034" s="137"/>
      <c r="I1034" s="8">
        <v>1.02</v>
      </c>
      <c r="J1034" s="137"/>
      <c r="K1034" s="137"/>
      <c r="L1034" s="137"/>
      <c r="M1034" s="137"/>
      <c r="N1034" s="137"/>
      <c r="O1034" s="137"/>
      <c r="P1034" s="100">
        <v>1.02</v>
      </c>
      <c r="Q1034" s="101"/>
      <c r="R1034" s="101"/>
      <c r="S1034" s="101"/>
      <c r="T1034" s="101"/>
      <c r="U1034" s="101"/>
    </row>
    <row r="1035" spans="1:21" s="1" customFormat="1" ht="28.5" hidden="1" customHeight="1" x14ac:dyDescent="0.25">
      <c r="A1035" s="165">
        <v>2</v>
      </c>
      <c r="B1035" s="166"/>
      <c r="C1035" s="129" t="s">
        <v>1011</v>
      </c>
      <c r="D1035" s="130"/>
      <c r="E1035" s="130"/>
      <c r="F1035" s="4"/>
      <c r="G1035" s="136"/>
      <c r="H1035" s="136"/>
      <c r="I1035" s="5"/>
      <c r="J1035" s="136"/>
      <c r="K1035" s="136"/>
      <c r="L1035" s="136"/>
      <c r="M1035" s="136"/>
      <c r="N1035" s="136"/>
      <c r="O1035" s="136"/>
      <c r="P1035" s="126"/>
      <c r="Q1035" s="126"/>
      <c r="R1035" s="126"/>
      <c r="S1035" s="126"/>
      <c r="T1035" s="126"/>
      <c r="U1035" s="126"/>
    </row>
    <row r="1036" spans="1:21" s="1" customFormat="1" ht="27" hidden="1" customHeight="1" x14ac:dyDescent="0.25">
      <c r="A1036" s="134" t="s">
        <v>61</v>
      </c>
      <c r="B1036" s="135"/>
      <c r="C1036" s="103" t="s">
        <v>833</v>
      </c>
      <c r="D1036" s="104"/>
      <c r="E1036" s="104"/>
      <c r="F1036" s="11" t="s">
        <v>1813</v>
      </c>
      <c r="G1036" s="143">
        <v>0.34</v>
      </c>
      <c r="H1036" s="137"/>
      <c r="I1036" s="8">
        <v>0.34</v>
      </c>
      <c r="J1036" s="143">
        <v>0.06</v>
      </c>
      <c r="K1036" s="137"/>
      <c r="L1036" s="137"/>
      <c r="M1036" s="137"/>
      <c r="N1036" s="137"/>
      <c r="O1036" s="137"/>
      <c r="P1036" s="100">
        <v>0.4</v>
      </c>
      <c r="Q1036" s="101"/>
      <c r="R1036" s="101"/>
      <c r="S1036" s="101"/>
      <c r="T1036" s="101"/>
      <c r="U1036" s="101"/>
    </row>
    <row r="1037" spans="1:21" s="1" customFormat="1" ht="26.25" hidden="1" customHeight="1" x14ac:dyDescent="0.25">
      <c r="A1037" s="134" t="s">
        <v>62</v>
      </c>
      <c r="B1037" s="135"/>
      <c r="C1037" s="103" t="s">
        <v>834</v>
      </c>
      <c r="D1037" s="104"/>
      <c r="E1037" s="104"/>
      <c r="F1037" s="11" t="s">
        <v>1813</v>
      </c>
      <c r="G1037" s="143">
        <v>0.42</v>
      </c>
      <c r="H1037" s="137"/>
      <c r="I1037" s="8">
        <v>0.42</v>
      </c>
      <c r="J1037" s="143">
        <v>0.06</v>
      </c>
      <c r="K1037" s="137"/>
      <c r="L1037" s="137"/>
      <c r="M1037" s="137"/>
      <c r="N1037" s="137"/>
      <c r="O1037" s="137"/>
      <c r="P1037" s="100">
        <v>0.48</v>
      </c>
      <c r="Q1037" s="101"/>
      <c r="R1037" s="101"/>
      <c r="S1037" s="101"/>
      <c r="T1037" s="101"/>
      <c r="U1037" s="101"/>
    </row>
    <row r="1038" spans="1:21" s="1" customFormat="1" ht="42.75" hidden="1" customHeight="1" x14ac:dyDescent="0.25">
      <c r="A1038" s="134" t="s">
        <v>63</v>
      </c>
      <c r="B1038" s="135"/>
      <c r="C1038" s="103" t="s">
        <v>835</v>
      </c>
      <c r="D1038" s="104"/>
      <c r="E1038" s="104"/>
      <c r="F1038" s="11" t="s">
        <v>1813</v>
      </c>
      <c r="G1038" s="143">
        <v>0.21</v>
      </c>
      <c r="H1038" s="137"/>
      <c r="I1038" s="8">
        <v>0.21</v>
      </c>
      <c r="J1038" s="137"/>
      <c r="K1038" s="137"/>
      <c r="L1038" s="137"/>
      <c r="M1038" s="137"/>
      <c r="N1038" s="137"/>
      <c r="O1038" s="137"/>
      <c r="P1038" s="100">
        <v>0.21</v>
      </c>
      <c r="Q1038" s="101"/>
      <c r="R1038" s="101"/>
      <c r="S1038" s="101"/>
      <c r="T1038" s="101"/>
      <c r="U1038" s="101"/>
    </row>
    <row r="1039" spans="1:21" s="1" customFormat="1" ht="51" hidden="1" customHeight="1" x14ac:dyDescent="0.25">
      <c r="A1039" s="134" t="s">
        <v>64</v>
      </c>
      <c r="B1039" s="135"/>
      <c r="C1039" s="103" t="s">
        <v>836</v>
      </c>
      <c r="D1039" s="104"/>
      <c r="E1039" s="104"/>
      <c r="F1039" s="11" t="s">
        <v>1815</v>
      </c>
      <c r="G1039" s="143">
        <v>0.42</v>
      </c>
      <c r="H1039" s="137"/>
      <c r="I1039" s="8">
        <v>0.42</v>
      </c>
      <c r="J1039" s="143">
        <v>0.81</v>
      </c>
      <c r="K1039" s="137"/>
      <c r="L1039" s="137"/>
      <c r="M1039" s="137"/>
      <c r="N1039" s="137"/>
      <c r="O1039" s="137"/>
      <c r="P1039" s="100">
        <v>1.23</v>
      </c>
      <c r="Q1039" s="101"/>
      <c r="R1039" s="101"/>
      <c r="S1039" s="101"/>
      <c r="T1039" s="101"/>
      <c r="U1039" s="101"/>
    </row>
    <row r="1040" spans="1:21" s="1" customFormat="1" ht="27" hidden="1" customHeight="1" x14ac:dyDescent="0.25">
      <c r="A1040" s="134" t="s">
        <v>65</v>
      </c>
      <c r="B1040" s="135"/>
      <c r="C1040" s="103" t="s">
        <v>837</v>
      </c>
      <c r="D1040" s="104"/>
      <c r="E1040" s="104"/>
      <c r="F1040" s="11" t="s">
        <v>1816</v>
      </c>
      <c r="G1040" s="143">
        <v>0.09</v>
      </c>
      <c r="H1040" s="137"/>
      <c r="I1040" s="8">
        <v>0.09</v>
      </c>
      <c r="J1040" s="143">
        <v>0.68</v>
      </c>
      <c r="K1040" s="137"/>
      <c r="L1040" s="137"/>
      <c r="M1040" s="137"/>
      <c r="N1040" s="137"/>
      <c r="O1040" s="137"/>
      <c r="P1040" s="100">
        <v>0.77</v>
      </c>
      <c r="Q1040" s="101"/>
      <c r="R1040" s="101"/>
      <c r="S1040" s="101"/>
      <c r="T1040" s="101"/>
      <c r="U1040" s="101"/>
    </row>
    <row r="1041" spans="1:21" s="1" customFormat="1" ht="21" hidden="1" customHeight="1" x14ac:dyDescent="0.25">
      <c r="A1041" s="134" t="s">
        <v>66</v>
      </c>
      <c r="B1041" s="135"/>
      <c r="C1041" s="103" t="s">
        <v>826</v>
      </c>
      <c r="D1041" s="104"/>
      <c r="E1041" s="104"/>
      <c r="F1041" s="11" t="s">
        <v>1814</v>
      </c>
      <c r="G1041" s="143">
        <v>0.21</v>
      </c>
      <c r="H1041" s="137"/>
      <c r="I1041" s="8">
        <v>0.21</v>
      </c>
      <c r="J1041" s="143">
        <v>0.01</v>
      </c>
      <c r="K1041" s="137"/>
      <c r="L1041" s="137"/>
      <c r="M1041" s="137"/>
      <c r="N1041" s="137"/>
      <c r="O1041" s="137"/>
      <c r="P1041" s="100">
        <v>0.22</v>
      </c>
      <c r="Q1041" s="101"/>
      <c r="R1041" s="101"/>
      <c r="S1041" s="101"/>
      <c r="T1041" s="101"/>
      <c r="U1041" s="101"/>
    </row>
    <row r="1042" spans="1:21" s="15" customFormat="1" ht="16.5" hidden="1" customHeight="1" x14ac:dyDescent="0.2">
      <c r="A1042" s="127"/>
      <c r="B1042" s="128"/>
      <c r="C1042" s="147" t="s">
        <v>1856</v>
      </c>
      <c r="D1042" s="148"/>
      <c r="E1042" s="148"/>
      <c r="F1042" s="19"/>
      <c r="G1042" s="131">
        <f>G1036+G1037+G1038+G1039+G1040+G1041</f>
        <v>1.69</v>
      </c>
      <c r="H1042" s="132"/>
      <c r="I1042" s="16">
        <f>I1036+I1037+I1038+I1039+I1040+I1041</f>
        <v>1.69</v>
      </c>
      <c r="J1042" s="131">
        <f>J1036+J1037+J1038+J1039+J1040+J1041</f>
        <v>1.62</v>
      </c>
      <c r="K1042" s="132"/>
      <c r="L1042" s="132"/>
      <c r="M1042" s="132"/>
      <c r="N1042" s="132"/>
      <c r="O1042" s="132"/>
      <c r="P1042" s="133">
        <f>P1036+P1037+P1038+P1039+P1040+P1041</f>
        <v>3.3100000000000005</v>
      </c>
      <c r="Q1042" s="126"/>
      <c r="R1042" s="126"/>
      <c r="S1042" s="126"/>
      <c r="T1042" s="126"/>
      <c r="U1042" s="126"/>
    </row>
    <row r="1043" spans="1:21" s="1" customFormat="1" ht="15" hidden="1" customHeight="1" x14ac:dyDescent="0.25">
      <c r="A1043" s="165">
        <v>3</v>
      </c>
      <c r="B1043" s="166"/>
      <c r="C1043" s="129" t="s">
        <v>969</v>
      </c>
      <c r="D1043" s="130"/>
      <c r="E1043" s="130"/>
      <c r="F1043" s="4"/>
      <c r="G1043" s="136"/>
      <c r="H1043" s="136"/>
      <c r="I1043" s="5"/>
      <c r="J1043" s="136"/>
      <c r="K1043" s="136"/>
      <c r="L1043" s="136"/>
      <c r="M1043" s="136"/>
      <c r="N1043" s="136"/>
      <c r="O1043" s="136"/>
      <c r="P1043" s="126"/>
      <c r="Q1043" s="126"/>
      <c r="R1043" s="126"/>
      <c r="S1043" s="126"/>
      <c r="T1043" s="126"/>
      <c r="U1043" s="126"/>
    </row>
    <row r="1044" spans="1:21" s="1" customFormat="1" ht="52.5" hidden="1" customHeight="1" x14ac:dyDescent="0.25">
      <c r="A1044" s="134" t="s">
        <v>5</v>
      </c>
      <c r="B1044" s="135"/>
      <c r="C1044" s="103" t="s">
        <v>970</v>
      </c>
      <c r="D1044" s="104"/>
      <c r="E1044" s="104"/>
      <c r="F1044" s="11" t="s">
        <v>1813</v>
      </c>
      <c r="G1044" s="143">
        <v>0.16</v>
      </c>
      <c r="H1044" s="137"/>
      <c r="I1044" s="8">
        <v>0.16</v>
      </c>
      <c r="J1044" s="143">
        <v>0.14000000000000001</v>
      </c>
      <c r="K1044" s="137"/>
      <c r="L1044" s="137"/>
      <c r="M1044" s="137"/>
      <c r="N1044" s="137"/>
      <c r="O1044" s="137"/>
      <c r="P1044" s="100">
        <v>0.3</v>
      </c>
      <c r="Q1044" s="101"/>
      <c r="R1044" s="101"/>
      <c r="S1044" s="101"/>
      <c r="T1044" s="101"/>
      <c r="U1044" s="101"/>
    </row>
    <row r="1045" spans="1:21" s="1" customFormat="1" ht="25.5" hidden="1" customHeight="1" x14ac:dyDescent="0.25">
      <c r="A1045" s="134" t="s">
        <v>8</v>
      </c>
      <c r="B1045" s="135"/>
      <c r="C1045" s="103" t="s">
        <v>971</v>
      </c>
      <c r="D1045" s="104"/>
      <c r="E1045" s="104"/>
      <c r="F1045" s="11" t="s">
        <v>1813</v>
      </c>
      <c r="G1045" s="143">
        <v>0.21</v>
      </c>
      <c r="H1045" s="137"/>
      <c r="I1045" s="8">
        <v>0.21</v>
      </c>
      <c r="J1045" s="143">
        <v>7.0000000000000007E-2</v>
      </c>
      <c r="K1045" s="137"/>
      <c r="L1045" s="137"/>
      <c r="M1045" s="137"/>
      <c r="N1045" s="137"/>
      <c r="O1045" s="137"/>
      <c r="P1045" s="100">
        <v>0.28000000000000003</v>
      </c>
      <c r="Q1045" s="101"/>
      <c r="R1045" s="101"/>
      <c r="S1045" s="101"/>
      <c r="T1045" s="101"/>
      <c r="U1045" s="101"/>
    </row>
    <row r="1046" spans="1:21" s="1" customFormat="1" ht="27.75" hidden="1" customHeight="1" x14ac:dyDescent="0.25">
      <c r="A1046" s="134" t="s">
        <v>15</v>
      </c>
      <c r="B1046" s="135"/>
      <c r="C1046" s="103" t="s">
        <v>972</v>
      </c>
      <c r="D1046" s="104"/>
      <c r="E1046" s="104"/>
      <c r="F1046" s="11" t="s">
        <v>1813</v>
      </c>
      <c r="G1046" s="143">
        <v>0.16</v>
      </c>
      <c r="H1046" s="137"/>
      <c r="I1046" s="8">
        <v>0.16</v>
      </c>
      <c r="J1046" s="143">
        <v>0.02</v>
      </c>
      <c r="K1046" s="137"/>
      <c r="L1046" s="137"/>
      <c r="M1046" s="137"/>
      <c r="N1046" s="137"/>
      <c r="O1046" s="137"/>
      <c r="P1046" s="100">
        <v>0.18</v>
      </c>
      <c r="Q1046" s="101"/>
      <c r="R1046" s="101"/>
      <c r="S1046" s="101"/>
      <c r="T1046" s="101"/>
      <c r="U1046" s="101"/>
    </row>
    <row r="1047" spans="1:21" s="1" customFormat="1" ht="27.75" hidden="1" customHeight="1" x14ac:dyDescent="0.25">
      <c r="A1047" s="134" t="s">
        <v>24</v>
      </c>
      <c r="B1047" s="135"/>
      <c r="C1047" s="103" t="s">
        <v>973</v>
      </c>
      <c r="D1047" s="104"/>
      <c r="E1047" s="104"/>
      <c r="F1047" s="11" t="s">
        <v>1813</v>
      </c>
      <c r="G1047" s="143">
        <v>0.73</v>
      </c>
      <c r="H1047" s="137"/>
      <c r="I1047" s="8">
        <v>0.73</v>
      </c>
      <c r="J1047" s="143">
        <v>0.31</v>
      </c>
      <c r="K1047" s="137"/>
      <c r="L1047" s="137"/>
      <c r="M1047" s="137"/>
      <c r="N1047" s="137"/>
      <c r="O1047" s="137"/>
      <c r="P1047" s="100">
        <v>1.04</v>
      </c>
      <c r="Q1047" s="101"/>
      <c r="R1047" s="101"/>
      <c r="S1047" s="101"/>
      <c r="T1047" s="101"/>
      <c r="U1047" s="101"/>
    </row>
    <row r="1048" spans="1:21" s="1" customFormat="1" ht="41.25" hidden="1" customHeight="1" x14ac:dyDescent="0.25">
      <c r="A1048" s="134" t="s">
        <v>26</v>
      </c>
      <c r="B1048" s="135"/>
      <c r="C1048" s="103" t="s">
        <v>974</v>
      </c>
      <c r="D1048" s="104"/>
      <c r="E1048" s="104"/>
      <c r="F1048" s="11" t="s">
        <v>1813</v>
      </c>
      <c r="G1048" s="143">
        <v>0.42</v>
      </c>
      <c r="H1048" s="137"/>
      <c r="I1048" s="8">
        <v>0.42</v>
      </c>
      <c r="J1048" s="143">
        <v>0.34</v>
      </c>
      <c r="K1048" s="137"/>
      <c r="L1048" s="137"/>
      <c r="M1048" s="137"/>
      <c r="N1048" s="137"/>
      <c r="O1048" s="137"/>
      <c r="P1048" s="100">
        <v>0.76</v>
      </c>
      <c r="Q1048" s="101"/>
      <c r="R1048" s="101"/>
      <c r="S1048" s="101"/>
      <c r="T1048" s="101"/>
      <c r="U1048" s="101"/>
    </row>
    <row r="1049" spans="1:21" s="1" customFormat="1" ht="38.25" hidden="1" customHeight="1" x14ac:dyDescent="0.25">
      <c r="A1049" s="134" t="s">
        <v>629</v>
      </c>
      <c r="B1049" s="135"/>
      <c r="C1049" s="103" t="s">
        <v>975</v>
      </c>
      <c r="D1049" s="104"/>
      <c r="E1049" s="104"/>
      <c r="F1049" s="11" t="s">
        <v>1816</v>
      </c>
      <c r="G1049" s="143">
        <v>0.04</v>
      </c>
      <c r="H1049" s="137"/>
      <c r="I1049" s="8">
        <v>0.04</v>
      </c>
      <c r="J1049" s="143">
        <v>0.15</v>
      </c>
      <c r="K1049" s="137"/>
      <c r="L1049" s="137"/>
      <c r="M1049" s="137"/>
      <c r="N1049" s="137"/>
      <c r="O1049" s="137"/>
      <c r="P1049" s="100">
        <v>0.19</v>
      </c>
      <c r="Q1049" s="101"/>
      <c r="R1049" s="101"/>
      <c r="S1049" s="101"/>
      <c r="T1049" s="101"/>
      <c r="U1049" s="101"/>
    </row>
    <row r="1050" spans="1:21" s="1" customFormat="1" ht="21" hidden="1" customHeight="1" x14ac:dyDescent="0.25">
      <c r="A1050" s="134" t="s">
        <v>630</v>
      </c>
      <c r="B1050" s="135"/>
      <c r="C1050" s="103" t="s">
        <v>826</v>
      </c>
      <c r="D1050" s="104"/>
      <c r="E1050" s="104"/>
      <c r="F1050" s="11" t="s">
        <v>1814</v>
      </c>
      <c r="G1050" s="143">
        <v>0.21</v>
      </c>
      <c r="H1050" s="137"/>
      <c r="I1050" s="8">
        <v>0.21</v>
      </c>
      <c r="J1050" s="143">
        <v>0.01</v>
      </c>
      <c r="K1050" s="137"/>
      <c r="L1050" s="137"/>
      <c r="M1050" s="137"/>
      <c r="N1050" s="137"/>
      <c r="O1050" s="137"/>
      <c r="P1050" s="100">
        <v>0.22</v>
      </c>
      <c r="Q1050" s="101"/>
      <c r="R1050" s="101"/>
      <c r="S1050" s="101"/>
      <c r="T1050" s="101"/>
      <c r="U1050" s="101"/>
    </row>
    <row r="1051" spans="1:21" s="15" customFormat="1" ht="16.5" hidden="1" customHeight="1" x14ac:dyDescent="0.2">
      <c r="A1051" s="127"/>
      <c r="B1051" s="128"/>
      <c r="C1051" s="129" t="s">
        <v>1856</v>
      </c>
      <c r="D1051" s="130"/>
      <c r="E1051" s="130"/>
      <c r="F1051" s="19"/>
      <c r="G1051" s="131">
        <f>G1044+G1045+G1046+G1047+G1048+G1049+G1050</f>
        <v>1.93</v>
      </c>
      <c r="H1051" s="132"/>
      <c r="I1051" s="16">
        <f>I1044+I1045+I1046+I1047+I1048+I1049+I1050</f>
        <v>1.93</v>
      </c>
      <c r="J1051" s="131">
        <f>J1044+J1045+J1046+J1047+J1048+J1049+J1050</f>
        <v>1.04</v>
      </c>
      <c r="K1051" s="132"/>
      <c r="L1051" s="132"/>
      <c r="M1051" s="132"/>
      <c r="N1051" s="132"/>
      <c r="O1051" s="132"/>
      <c r="P1051" s="133">
        <f>P1044+P1045+P1046+P1047+P1048+P1049+P1050</f>
        <v>2.97</v>
      </c>
      <c r="Q1051" s="126"/>
      <c r="R1051" s="126"/>
      <c r="S1051" s="126"/>
      <c r="T1051" s="126"/>
      <c r="U1051" s="126"/>
    </row>
    <row r="1052" spans="1:21" s="1" customFormat="1" ht="26.25" hidden="1" customHeight="1" x14ac:dyDescent="0.25">
      <c r="A1052" s="127">
        <v>4</v>
      </c>
      <c r="B1052" s="128"/>
      <c r="C1052" s="129" t="s">
        <v>1402</v>
      </c>
      <c r="D1052" s="130"/>
      <c r="E1052" s="130"/>
      <c r="F1052" s="4"/>
      <c r="G1052" s="136"/>
      <c r="H1052" s="136"/>
      <c r="I1052" s="5"/>
      <c r="J1052" s="136"/>
      <c r="K1052" s="136"/>
      <c r="L1052" s="136"/>
      <c r="M1052" s="136"/>
      <c r="N1052" s="136"/>
      <c r="O1052" s="136"/>
      <c r="P1052" s="126"/>
      <c r="Q1052" s="126"/>
      <c r="R1052" s="126"/>
      <c r="S1052" s="126"/>
      <c r="T1052" s="126"/>
      <c r="U1052" s="126"/>
    </row>
    <row r="1053" spans="1:21" s="1" customFormat="1" ht="27" hidden="1" customHeight="1" x14ac:dyDescent="0.25">
      <c r="A1053" s="124" t="s">
        <v>28</v>
      </c>
      <c r="B1053" s="125"/>
      <c r="C1053" s="105" t="s">
        <v>986</v>
      </c>
      <c r="D1053" s="106"/>
      <c r="E1053" s="106"/>
      <c r="F1053" s="9"/>
      <c r="G1053" s="137"/>
      <c r="H1053" s="137"/>
      <c r="I1053" s="10"/>
      <c r="J1053" s="137"/>
      <c r="K1053" s="137"/>
      <c r="L1053" s="137"/>
      <c r="M1053" s="137"/>
      <c r="N1053" s="137"/>
      <c r="O1053" s="137"/>
      <c r="P1053" s="101"/>
      <c r="Q1053" s="101"/>
      <c r="R1053" s="101"/>
      <c r="S1053" s="101"/>
      <c r="T1053" s="101"/>
      <c r="U1053" s="101"/>
    </row>
    <row r="1054" spans="1:21" s="1" customFormat="1" ht="21" hidden="1" customHeight="1" x14ac:dyDescent="0.25">
      <c r="A1054" s="134" t="s">
        <v>71</v>
      </c>
      <c r="B1054" s="135"/>
      <c r="C1054" s="103" t="s">
        <v>987</v>
      </c>
      <c r="D1054" s="104"/>
      <c r="E1054" s="104"/>
      <c r="F1054" s="11" t="s">
        <v>1813</v>
      </c>
      <c r="G1054" s="143">
        <v>0.84</v>
      </c>
      <c r="H1054" s="137"/>
      <c r="I1054" s="8">
        <v>0.84</v>
      </c>
      <c r="J1054" s="143">
        <v>0.68</v>
      </c>
      <c r="K1054" s="137"/>
      <c r="L1054" s="137"/>
      <c r="M1054" s="137"/>
      <c r="N1054" s="137"/>
      <c r="O1054" s="137"/>
      <c r="P1054" s="100">
        <v>1.52</v>
      </c>
      <c r="Q1054" s="101"/>
      <c r="R1054" s="101"/>
      <c r="S1054" s="101"/>
      <c r="T1054" s="101"/>
      <c r="U1054" s="101"/>
    </row>
    <row r="1055" spans="1:21" s="1" customFormat="1" ht="21" hidden="1" customHeight="1" x14ac:dyDescent="0.25">
      <c r="A1055" s="134" t="s">
        <v>72</v>
      </c>
      <c r="B1055" s="135"/>
      <c r="C1055" s="103" t="s">
        <v>826</v>
      </c>
      <c r="D1055" s="104"/>
      <c r="E1055" s="104"/>
      <c r="F1055" s="11" t="s">
        <v>1814</v>
      </c>
      <c r="G1055" s="143">
        <v>0.21</v>
      </c>
      <c r="H1055" s="137"/>
      <c r="I1055" s="8">
        <v>0.21</v>
      </c>
      <c r="J1055" s="143">
        <v>0.01</v>
      </c>
      <c r="K1055" s="137"/>
      <c r="L1055" s="137"/>
      <c r="M1055" s="137"/>
      <c r="N1055" s="137"/>
      <c r="O1055" s="137"/>
      <c r="P1055" s="100">
        <v>0.22</v>
      </c>
      <c r="Q1055" s="101"/>
      <c r="R1055" s="101"/>
      <c r="S1055" s="101"/>
      <c r="T1055" s="101"/>
      <c r="U1055" s="101"/>
    </row>
    <row r="1056" spans="1:21" s="15" customFormat="1" ht="15.75" hidden="1" customHeight="1" x14ac:dyDescent="0.2">
      <c r="A1056" s="124"/>
      <c r="B1056" s="125"/>
      <c r="C1056" s="105" t="s">
        <v>1856</v>
      </c>
      <c r="D1056" s="106"/>
      <c r="E1056" s="106"/>
      <c r="F1056" s="18"/>
      <c r="G1056" s="144">
        <f>G1054+G1055</f>
        <v>1.05</v>
      </c>
      <c r="H1056" s="123"/>
      <c r="I1056" s="13">
        <f>I1054+I1055</f>
        <v>1.05</v>
      </c>
      <c r="J1056" s="144">
        <f>J1054+J1055</f>
        <v>0.69000000000000006</v>
      </c>
      <c r="K1056" s="123"/>
      <c r="L1056" s="123"/>
      <c r="M1056" s="123"/>
      <c r="N1056" s="123"/>
      <c r="O1056" s="123"/>
      <c r="P1056" s="100">
        <f>P1054+P1055</f>
        <v>1.74</v>
      </c>
      <c r="Q1056" s="101"/>
      <c r="R1056" s="101"/>
      <c r="S1056" s="101"/>
      <c r="T1056" s="101"/>
      <c r="U1056" s="101"/>
    </row>
    <row r="1057" spans="1:21" s="1" customFormat="1" ht="19.5" hidden="1" customHeight="1" x14ac:dyDescent="0.25">
      <c r="A1057" s="124" t="s">
        <v>29</v>
      </c>
      <c r="B1057" s="125"/>
      <c r="C1057" s="105" t="s">
        <v>995</v>
      </c>
      <c r="D1057" s="106"/>
      <c r="E1057" s="106"/>
      <c r="F1057" s="9"/>
      <c r="G1057" s="137"/>
      <c r="H1057" s="137"/>
      <c r="I1057" s="10"/>
      <c r="J1057" s="137"/>
      <c r="K1057" s="137"/>
      <c r="L1057" s="137"/>
      <c r="M1057" s="137"/>
      <c r="N1057" s="137"/>
      <c r="O1057" s="137"/>
      <c r="P1057" s="101"/>
      <c r="Q1057" s="101"/>
      <c r="R1057" s="101"/>
      <c r="S1057" s="101"/>
      <c r="T1057" s="101"/>
      <c r="U1057" s="101"/>
    </row>
    <row r="1058" spans="1:21" s="1" customFormat="1" ht="27" hidden="1" customHeight="1" x14ac:dyDescent="0.25">
      <c r="A1058" s="134" t="s">
        <v>73</v>
      </c>
      <c r="B1058" s="135"/>
      <c r="C1058" s="103" t="s">
        <v>996</v>
      </c>
      <c r="D1058" s="104"/>
      <c r="E1058" s="104"/>
      <c r="F1058" s="11" t="s">
        <v>1813</v>
      </c>
      <c r="G1058" s="143">
        <v>1.1499999999999999</v>
      </c>
      <c r="H1058" s="137"/>
      <c r="I1058" s="8">
        <v>1.1499999999999999</v>
      </c>
      <c r="J1058" s="143">
        <v>0.34</v>
      </c>
      <c r="K1058" s="137"/>
      <c r="L1058" s="137"/>
      <c r="M1058" s="137"/>
      <c r="N1058" s="137"/>
      <c r="O1058" s="137"/>
      <c r="P1058" s="100">
        <v>1.49</v>
      </c>
      <c r="Q1058" s="101"/>
      <c r="R1058" s="101"/>
      <c r="S1058" s="101"/>
      <c r="T1058" s="101"/>
      <c r="U1058" s="101"/>
    </row>
    <row r="1059" spans="1:21" s="1" customFormat="1" ht="21" hidden="1" customHeight="1" x14ac:dyDescent="0.25">
      <c r="A1059" s="134" t="s">
        <v>74</v>
      </c>
      <c r="B1059" s="135"/>
      <c r="C1059" s="103" t="s">
        <v>826</v>
      </c>
      <c r="D1059" s="104"/>
      <c r="E1059" s="104"/>
      <c r="F1059" s="11" t="s">
        <v>1814</v>
      </c>
      <c r="G1059" s="143">
        <v>0.21</v>
      </c>
      <c r="H1059" s="137"/>
      <c r="I1059" s="8">
        <v>0.21</v>
      </c>
      <c r="J1059" s="143">
        <v>0.01</v>
      </c>
      <c r="K1059" s="137"/>
      <c r="L1059" s="137"/>
      <c r="M1059" s="137"/>
      <c r="N1059" s="137"/>
      <c r="O1059" s="137"/>
      <c r="P1059" s="100">
        <v>0.22</v>
      </c>
      <c r="Q1059" s="101"/>
      <c r="R1059" s="101"/>
      <c r="S1059" s="101"/>
      <c r="T1059" s="101"/>
      <c r="U1059" s="101"/>
    </row>
    <row r="1060" spans="1:21" s="15" customFormat="1" ht="15.75" hidden="1" customHeight="1" x14ac:dyDescent="0.2">
      <c r="A1060" s="127"/>
      <c r="B1060" s="128"/>
      <c r="C1060" s="129" t="s">
        <v>1856</v>
      </c>
      <c r="D1060" s="130"/>
      <c r="E1060" s="130"/>
      <c r="F1060" s="19"/>
      <c r="G1060" s="131">
        <f>G1058+G1059</f>
        <v>1.3599999999999999</v>
      </c>
      <c r="H1060" s="132"/>
      <c r="I1060" s="16">
        <f>I1058+I1059</f>
        <v>1.3599999999999999</v>
      </c>
      <c r="J1060" s="131">
        <f>J1058+J1059</f>
        <v>0.35000000000000003</v>
      </c>
      <c r="K1060" s="132"/>
      <c r="L1060" s="132"/>
      <c r="M1060" s="132"/>
      <c r="N1060" s="132"/>
      <c r="O1060" s="132"/>
      <c r="P1060" s="133">
        <f>P1058+P1059</f>
        <v>1.71</v>
      </c>
      <c r="Q1060" s="126"/>
      <c r="R1060" s="126"/>
      <c r="S1060" s="126"/>
      <c r="T1060" s="126"/>
      <c r="U1060" s="126"/>
    </row>
    <row r="1061" spans="1:21" s="1" customFormat="1" ht="27" hidden="1" customHeight="1" x14ac:dyDescent="0.25">
      <c r="A1061" s="127">
        <v>5</v>
      </c>
      <c r="B1061" s="128"/>
      <c r="C1061" s="129" t="s">
        <v>1403</v>
      </c>
      <c r="D1061" s="130"/>
      <c r="E1061" s="130"/>
      <c r="F1061" s="4"/>
      <c r="G1061" s="136"/>
      <c r="H1061" s="136"/>
      <c r="I1061" s="5"/>
      <c r="J1061" s="136"/>
      <c r="K1061" s="136"/>
      <c r="L1061" s="136"/>
      <c r="M1061" s="136"/>
      <c r="N1061" s="136"/>
      <c r="O1061" s="136"/>
      <c r="P1061" s="126"/>
      <c r="Q1061" s="126"/>
      <c r="R1061" s="126"/>
      <c r="S1061" s="126"/>
      <c r="T1061" s="126"/>
      <c r="U1061" s="126"/>
    </row>
    <row r="1062" spans="1:21" s="1" customFormat="1" ht="27.75" hidden="1" customHeight="1" x14ac:dyDescent="0.25">
      <c r="A1062" s="124" t="s">
        <v>31</v>
      </c>
      <c r="B1062" s="125"/>
      <c r="C1062" s="105" t="s">
        <v>988</v>
      </c>
      <c r="D1062" s="106"/>
      <c r="E1062" s="106"/>
      <c r="F1062" s="9"/>
      <c r="G1062" s="137"/>
      <c r="H1062" s="137"/>
      <c r="I1062" s="10"/>
      <c r="J1062" s="137"/>
      <c r="K1062" s="137"/>
      <c r="L1062" s="137"/>
      <c r="M1062" s="137"/>
      <c r="N1062" s="137"/>
      <c r="O1062" s="137"/>
      <c r="P1062" s="101"/>
      <c r="Q1062" s="101"/>
      <c r="R1062" s="101"/>
      <c r="S1062" s="101"/>
      <c r="T1062" s="101"/>
      <c r="U1062" s="101"/>
    </row>
    <row r="1063" spans="1:21" s="1" customFormat="1" ht="38.25" hidden="1" customHeight="1" x14ac:dyDescent="0.25">
      <c r="A1063" s="134" t="s">
        <v>320</v>
      </c>
      <c r="B1063" s="135"/>
      <c r="C1063" s="103" t="s">
        <v>989</v>
      </c>
      <c r="D1063" s="104"/>
      <c r="E1063" s="104"/>
      <c r="F1063" s="11" t="s">
        <v>1813</v>
      </c>
      <c r="G1063" s="143">
        <v>1.1299999999999999</v>
      </c>
      <c r="H1063" s="137"/>
      <c r="I1063" s="8">
        <v>1.1299999999999999</v>
      </c>
      <c r="J1063" s="143">
        <v>0.42</v>
      </c>
      <c r="K1063" s="137"/>
      <c r="L1063" s="137"/>
      <c r="M1063" s="137"/>
      <c r="N1063" s="137"/>
      <c r="O1063" s="137"/>
      <c r="P1063" s="100">
        <v>1.55</v>
      </c>
      <c r="Q1063" s="101"/>
      <c r="R1063" s="101"/>
      <c r="S1063" s="101"/>
      <c r="T1063" s="101"/>
      <c r="U1063" s="101"/>
    </row>
    <row r="1064" spans="1:21" s="1" customFormat="1" ht="21" hidden="1" customHeight="1" x14ac:dyDescent="0.25">
      <c r="A1064" s="134" t="s">
        <v>321</v>
      </c>
      <c r="B1064" s="135"/>
      <c r="C1064" s="103" t="s">
        <v>826</v>
      </c>
      <c r="D1064" s="104"/>
      <c r="E1064" s="104"/>
      <c r="F1064" s="11" t="s">
        <v>1814</v>
      </c>
      <c r="G1064" s="143">
        <v>0.21</v>
      </c>
      <c r="H1064" s="137"/>
      <c r="I1064" s="8">
        <v>0.21</v>
      </c>
      <c r="J1064" s="143">
        <v>0.01</v>
      </c>
      <c r="K1064" s="137"/>
      <c r="L1064" s="137"/>
      <c r="M1064" s="137"/>
      <c r="N1064" s="137"/>
      <c r="O1064" s="137"/>
      <c r="P1064" s="100">
        <v>0.22</v>
      </c>
      <c r="Q1064" s="101"/>
      <c r="R1064" s="101"/>
      <c r="S1064" s="101"/>
      <c r="T1064" s="101"/>
      <c r="U1064" s="101"/>
    </row>
    <row r="1065" spans="1:21" s="15" customFormat="1" ht="18" hidden="1" customHeight="1" x14ac:dyDescent="0.2">
      <c r="A1065" s="127"/>
      <c r="B1065" s="128"/>
      <c r="C1065" s="129" t="s">
        <v>1856</v>
      </c>
      <c r="D1065" s="130"/>
      <c r="E1065" s="130"/>
      <c r="F1065" s="19"/>
      <c r="G1065" s="131">
        <f>G1063+G1064</f>
        <v>1.3399999999999999</v>
      </c>
      <c r="H1065" s="132"/>
      <c r="I1065" s="16">
        <f>I1063+I1064</f>
        <v>1.3399999999999999</v>
      </c>
      <c r="J1065" s="131">
        <f>J1063+J1064</f>
        <v>0.43</v>
      </c>
      <c r="K1065" s="132"/>
      <c r="L1065" s="132"/>
      <c r="M1065" s="132"/>
      <c r="N1065" s="132"/>
      <c r="O1065" s="132"/>
      <c r="P1065" s="133">
        <f>P1063+P1064</f>
        <v>1.77</v>
      </c>
      <c r="Q1065" s="126"/>
      <c r="R1065" s="126"/>
      <c r="S1065" s="126"/>
      <c r="T1065" s="126"/>
      <c r="U1065" s="126"/>
    </row>
    <row r="1066" spans="1:21" s="1" customFormat="1" ht="15" hidden="1" customHeight="1" x14ac:dyDescent="0.25">
      <c r="A1066" s="127">
        <v>6</v>
      </c>
      <c r="B1066" s="128"/>
      <c r="C1066" s="129" t="s">
        <v>1404</v>
      </c>
      <c r="D1066" s="130"/>
      <c r="E1066" s="130"/>
      <c r="F1066" s="4"/>
      <c r="G1066" s="136"/>
      <c r="H1066" s="136"/>
      <c r="I1066" s="5"/>
      <c r="J1066" s="136"/>
      <c r="K1066" s="136"/>
      <c r="L1066" s="136"/>
      <c r="M1066" s="136"/>
      <c r="N1066" s="136"/>
      <c r="O1066" s="136"/>
      <c r="P1066" s="126"/>
      <c r="Q1066" s="126"/>
      <c r="R1066" s="126"/>
      <c r="S1066" s="126"/>
      <c r="T1066" s="126"/>
      <c r="U1066" s="126"/>
    </row>
    <row r="1067" spans="1:21" s="1" customFormat="1" ht="21" hidden="1" customHeight="1" x14ac:dyDescent="0.25">
      <c r="A1067" s="124" t="s">
        <v>35</v>
      </c>
      <c r="B1067" s="125"/>
      <c r="C1067" s="105" t="s">
        <v>991</v>
      </c>
      <c r="D1067" s="106"/>
      <c r="E1067" s="106"/>
      <c r="F1067" s="9"/>
      <c r="G1067" s="137"/>
      <c r="H1067" s="137"/>
      <c r="I1067" s="10"/>
      <c r="J1067" s="137"/>
      <c r="K1067" s="137"/>
      <c r="L1067" s="137"/>
      <c r="M1067" s="137"/>
      <c r="N1067" s="137"/>
      <c r="O1067" s="137"/>
      <c r="P1067" s="101"/>
      <c r="Q1067" s="101"/>
      <c r="R1067" s="101"/>
      <c r="S1067" s="101"/>
      <c r="T1067" s="101"/>
      <c r="U1067" s="101"/>
    </row>
    <row r="1068" spans="1:21" s="1" customFormat="1" ht="27" hidden="1" customHeight="1" x14ac:dyDescent="0.25">
      <c r="A1068" s="134" t="s">
        <v>383</v>
      </c>
      <c r="B1068" s="135"/>
      <c r="C1068" s="103" t="s">
        <v>992</v>
      </c>
      <c r="D1068" s="104"/>
      <c r="E1068" s="104"/>
      <c r="F1068" s="11" t="s">
        <v>1813</v>
      </c>
      <c r="G1068" s="143">
        <v>1.1299999999999999</v>
      </c>
      <c r="H1068" s="137"/>
      <c r="I1068" s="8">
        <v>1.1299999999999999</v>
      </c>
      <c r="J1068" s="143">
        <v>0.45</v>
      </c>
      <c r="K1068" s="137"/>
      <c r="L1068" s="137"/>
      <c r="M1068" s="137"/>
      <c r="N1068" s="137"/>
      <c r="O1068" s="137"/>
      <c r="P1068" s="100">
        <v>1.58</v>
      </c>
      <c r="Q1068" s="101"/>
      <c r="R1068" s="101"/>
      <c r="S1068" s="101"/>
      <c r="T1068" s="101"/>
      <c r="U1068" s="101"/>
    </row>
    <row r="1069" spans="1:21" s="1" customFormat="1" ht="21" hidden="1" customHeight="1" x14ac:dyDescent="0.25">
      <c r="A1069" s="134" t="s">
        <v>387</v>
      </c>
      <c r="B1069" s="135"/>
      <c r="C1069" s="103" t="s">
        <v>826</v>
      </c>
      <c r="D1069" s="104"/>
      <c r="E1069" s="104"/>
      <c r="F1069" s="11" t="s">
        <v>1814</v>
      </c>
      <c r="G1069" s="143">
        <v>0.21</v>
      </c>
      <c r="H1069" s="137"/>
      <c r="I1069" s="8">
        <v>0.21</v>
      </c>
      <c r="J1069" s="143">
        <v>0.01</v>
      </c>
      <c r="K1069" s="137"/>
      <c r="L1069" s="137"/>
      <c r="M1069" s="137"/>
      <c r="N1069" s="137"/>
      <c r="O1069" s="137"/>
      <c r="P1069" s="100">
        <v>0.22</v>
      </c>
      <c r="Q1069" s="101"/>
      <c r="R1069" s="101"/>
      <c r="S1069" s="101"/>
      <c r="T1069" s="101"/>
      <c r="U1069" s="101"/>
    </row>
    <row r="1070" spans="1:21" s="15" customFormat="1" ht="18.75" hidden="1" customHeight="1" x14ac:dyDescent="0.2">
      <c r="A1070" s="127"/>
      <c r="B1070" s="128"/>
      <c r="C1070" s="129" t="s">
        <v>1856</v>
      </c>
      <c r="D1070" s="130"/>
      <c r="E1070" s="130"/>
      <c r="F1070" s="19"/>
      <c r="G1070" s="131">
        <f>G1068+G1069</f>
        <v>1.3399999999999999</v>
      </c>
      <c r="H1070" s="132"/>
      <c r="I1070" s="16">
        <f>I1068+I1069</f>
        <v>1.3399999999999999</v>
      </c>
      <c r="J1070" s="131">
        <f>J1068+J1069</f>
        <v>0.46</v>
      </c>
      <c r="K1070" s="132"/>
      <c r="L1070" s="132"/>
      <c r="M1070" s="132"/>
      <c r="N1070" s="132"/>
      <c r="O1070" s="132"/>
      <c r="P1070" s="133">
        <f>P1068+P1069</f>
        <v>1.8</v>
      </c>
      <c r="Q1070" s="126"/>
      <c r="R1070" s="126"/>
      <c r="S1070" s="126"/>
      <c r="T1070" s="126"/>
      <c r="U1070" s="126"/>
    </row>
    <row r="1071" spans="1:21" s="1" customFormat="1" ht="16.5" hidden="1" customHeight="1" x14ac:dyDescent="0.25">
      <c r="A1071" s="165">
        <v>7</v>
      </c>
      <c r="B1071" s="166"/>
      <c r="C1071" s="129" t="s">
        <v>1405</v>
      </c>
      <c r="D1071" s="130"/>
      <c r="E1071" s="130"/>
      <c r="F1071" s="4"/>
      <c r="G1071" s="136"/>
      <c r="H1071" s="136"/>
      <c r="I1071" s="5"/>
      <c r="J1071" s="136"/>
      <c r="K1071" s="136"/>
      <c r="L1071" s="136"/>
      <c r="M1071" s="136"/>
      <c r="N1071" s="136"/>
      <c r="O1071" s="136"/>
      <c r="P1071" s="126"/>
      <c r="Q1071" s="126"/>
      <c r="R1071" s="126"/>
      <c r="S1071" s="126"/>
      <c r="T1071" s="126"/>
      <c r="U1071" s="126"/>
    </row>
    <row r="1072" spans="1:21" s="1" customFormat="1" ht="101.25" hidden="1" customHeight="1" x14ac:dyDescent="0.25">
      <c r="A1072" s="134" t="s">
        <v>37</v>
      </c>
      <c r="B1072" s="135"/>
      <c r="C1072" s="103" t="s">
        <v>924</v>
      </c>
      <c r="D1072" s="104"/>
      <c r="E1072" s="104"/>
      <c r="F1072" s="11" t="s">
        <v>1813</v>
      </c>
      <c r="G1072" s="143">
        <v>0.76</v>
      </c>
      <c r="H1072" s="137"/>
      <c r="I1072" s="8">
        <v>0.76</v>
      </c>
      <c r="J1072" s="143">
        <v>0.3</v>
      </c>
      <c r="K1072" s="137"/>
      <c r="L1072" s="137"/>
      <c r="M1072" s="137"/>
      <c r="N1072" s="137"/>
      <c r="O1072" s="137"/>
      <c r="P1072" s="100">
        <v>1.06</v>
      </c>
      <c r="Q1072" s="101"/>
      <c r="R1072" s="101"/>
      <c r="S1072" s="101"/>
      <c r="T1072" s="101"/>
      <c r="U1072" s="101"/>
    </row>
    <row r="1073" spans="1:21" s="1" customFormat="1" ht="49.5" hidden="1" customHeight="1" x14ac:dyDescent="0.25">
      <c r="A1073" s="134" t="s">
        <v>38</v>
      </c>
      <c r="B1073" s="135"/>
      <c r="C1073" s="103" t="s">
        <v>925</v>
      </c>
      <c r="D1073" s="104"/>
      <c r="E1073" s="104"/>
      <c r="F1073" s="11" t="s">
        <v>1815</v>
      </c>
      <c r="G1073" s="143">
        <v>0.42</v>
      </c>
      <c r="H1073" s="137"/>
      <c r="I1073" s="8">
        <v>0.42</v>
      </c>
      <c r="J1073" s="143">
        <v>0.81</v>
      </c>
      <c r="K1073" s="137"/>
      <c r="L1073" s="137"/>
      <c r="M1073" s="137"/>
      <c r="N1073" s="137"/>
      <c r="O1073" s="137"/>
      <c r="P1073" s="100">
        <v>1.23</v>
      </c>
      <c r="Q1073" s="101"/>
      <c r="R1073" s="101"/>
      <c r="S1073" s="101"/>
      <c r="T1073" s="101"/>
      <c r="U1073" s="101"/>
    </row>
    <row r="1074" spans="1:21" s="1" customFormat="1" ht="27" hidden="1" customHeight="1" x14ac:dyDescent="0.25">
      <c r="A1074" s="134" t="s">
        <v>435</v>
      </c>
      <c r="B1074" s="135"/>
      <c r="C1074" s="103" t="s">
        <v>926</v>
      </c>
      <c r="D1074" s="104"/>
      <c r="E1074" s="104"/>
      <c r="F1074" s="11" t="s">
        <v>1816</v>
      </c>
      <c r="G1074" s="143">
        <v>0.02</v>
      </c>
      <c r="H1074" s="137"/>
      <c r="I1074" s="8">
        <v>0.02</v>
      </c>
      <c r="J1074" s="143">
        <v>0.15</v>
      </c>
      <c r="K1074" s="137"/>
      <c r="L1074" s="137"/>
      <c r="M1074" s="137"/>
      <c r="N1074" s="137"/>
      <c r="O1074" s="137"/>
      <c r="P1074" s="100">
        <v>0.17</v>
      </c>
      <c r="Q1074" s="101"/>
      <c r="R1074" s="101"/>
      <c r="S1074" s="101"/>
      <c r="T1074" s="101"/>
      <c r="U1074" s="101"/>
    </row>
    <row r="1075" spans="1:21" s="1" customFormat="1" ht="21" hidden="1" customHeight="1" x14ac:dyDescent="0.25">
      <c r="A1075" s="134" t="s">
        <v>436</v>
      </c>
      <c r="B1075" s="135"/>
      <c r="C1075" s="103" t="s">
        <v>826</v>
      </c>
      <c r="D1075" s="104"/>
      <c r="E1075" s="104"/>
      <c r="F1075" s="11" t="s">
        <v>1814</v>
      </c>
      <c r="G1075" s="143">
        <v>0.21</v>
      </c>
      <c r="H1075" s="137"/>
      <c r="I1075" s="8">
        <v>0.21</v>
      </c>
      <c r="J1075" s="143">
        <v>0.01</v>
      </c>
      <c r="K1075" s="137"/>
      <c r="L1075" s="137"/>
      <c r="M1075" s="137"/>
      <c r="N1075" s="137"/>
      <c r="O1075" s="137"/>
      <c r="P1075" s="100">
        <v>0.22</v>
      </c>
      <c r="Q1075" s="101"/>
      <c r="R1075" s="101"/>
      <c r="S1075" s="101"/>
      <c r="T1075" s="101"/>
      <c r="U1075" s="101"/>
    </row>
    <row r="1076" spans="1:21" s="15" customFormat="1" ht="20.25" hidden="1" customHeight="1" x14ac:dyDescent="0.2">
      <c r="A1076" s="127"/>
      <c r="B1076" s="128"/>
      <c r="C1076" s="129" t="s">
        <v>1856</v>
      </c>
      <c r="D1076" s="130"/>
      <c r="E1076" s="130"/>
      <c r="F1076" s="19"/>
      <c r="G1076" s="131">
        <f>G1072+G1073+G1074+G1075</f>
        <v>1.41</v>
      </c>
      <c r="H1076" s="132"/>
      <c r="I1076" s="16">
        <f>I1072+I1073+I1074+I1075</f>
        <v>1.41</v>
      </c>
      <c r="J1076" s="131">
        <f>J1072+J1073+J1074+J1075</f>
        <v>1.27</v>
      </c>
      <c r="K1076" s="132"/>
      <c r="L1076" s="132"/>
      <c r="M1076" s="132"/>
      <c r="N1076" s="132"/>
      <c r="O1076" s="132"/>
      <c r="P1076" s="133">
        <f>P1072+P1073+P1074+P1075</f>
        <v>2.68</v>
      </c>
      <c r="Q1076" s="126"/>
      <c r="R1076" s="126"/>
      <c r="S1076" s="126"/>
      <c r="T1076" s="126"/>
      <c r="U1076" s="126"/>
    </row>
    <row r="1077" spans="1:21" s="1" customFormat="1" ht="15.75" hidden="1" customHeight="1" x14ac:dyDescent="0.25">
      <c r="A1077" s="165">
        <v>8</v>
      </c>
      <c r="B1077" s="166"/>
      <c r="C1077" s="129" t="s">
        <v>1406</v>
      </c>
      <c r="D1077" s="130"/>
      <c r="E1077" s="130"/>
      <c r="F1077" s="4"/>
      <c r="G1077" s="136"/>
      <c r="H1077" s="136"/>
      <c r="I1077" s="5"/>
      <c r="J1077" s="136"/>
      <c r="K1077" s="136"/>
      <c r="L1077" s="136"/>
      <c r="M1077" s="136"/>
      <c r="N1077" s="136"/>
      <c r="O1077" s="136"/>
      <c r="P1077" s="126"/>
      <c r="Q1077" s="126"/>
      <c r="R1077" s="126"/>
      <c r="S1077" s="126"/>
      <c r="T1077" s="126"/>
      <c r="U1077" s="126"/>
    </row>
    <row r="1078" spans="1:21" s="1" customFormat="1" ht="40.5" hidden="1" customHeight="1" x14ac:dyDescent="0.25">
      <c r="A1078" s="134" t="s">
        <v>631</v>
      </c>
      <c r="B1078" s="135"/>
      <c r="C1078" s="103" t="s">
        <v>888</v>
      </c>
      <c r="D1078" s="104"/>
      <c r="E1078" s="104"/>
      <c r="F1078" s="11" t="s">
        <v>1838</v>
      </c>
      <c r="G1078" s="143">
        <v>0.42</v>
      </c>
      <c r="H1078" s="137"/>
      <c r="I1078" s="8">
        <v>0.5</v>
      </c>
      <c r="J1078" s="137"/>
      <c r="K1078" s="137"/>
      <c r="L1078" s="137"/>
      <c r="M1078" s="137"/>
      <c r="N1078" s="137"/>
      <c r="O1078" s="137"/>
      <c r="P1078" s="100">
        <v>0.5</v>
      </c>
      <c r="Q1078" s="101"/>
      <c r="R1078" s="101"/>
      <c r="S1078" s="101"/>
      <c r="T1078" s="101"/>
      <c r="U1078" s="101"/>
    </row>
    <row r="1079" spans="1:21" s="1" customFormat="1" ht="39.75" hidden="1" customHeight="1" x14ac:dyDescent="0.25">
      <c r="A1079" s="134" t="s">
        <v>632</v>
      </c>
      <c r="B1079" s="135"/>
      <c r="C1079" s="103" t="s">
        <v>1407</v>
      </c>
      <c r="D1079" s="104"/>
      <c r="E1079" s="104"/>
      <c r="F1079" s="11" t="s">
        <v>1814</v>
      </c>
      <c r="G1079" s="143">
        <v>0.28000000000000003</v>
      </c>
      <c r="H1079" s="137"/>
      <c r="I1079" s="8">
        <v>0.34</v>
      </c>
      <c r="J1079" s="137"/>
      <c r="K1079" s="137"/>
      <c r="L1079" s="137"/>
      <c r="M1079" s="137"/>
      <c r="N1079" s="137"/>
      <c r="O1079" s="137"/>
      <c r="P1079" s="100">
        <v>0.34</v>
      </c>
      <c r="Q1079" s="101"/>
      <c r="R1079" s="101"/>
      <c r="S1079" s="101"/>
      <c r="T1079" s="101"/>
      <c r="U1079" s="101"/>
    </row>
    <row r="1080" spans="1:21" s="15" customFormat="1" ht="15" hidden="1" customHeight="1" x14ac:dyDescent="0.2">
      <c r="A1080" s="127"/>
      <c r="B1080" s="128"/>
      <c r="C1080" s="129" t="s">
        <v>1882</v>
      </c>
      <c r="D1080" s="130"/>
      <c r="E1080" s="130"/>
      <c r="F1080" s="19"/>
      <c r="G1080" s="131">
        <f>G1032+G1033+G1034+G1042+G1051+G1056+G1060+G1065+G1070+G1076+G1078+G1079</f>
        <v>13.239999999999998</v>
      </c>
      <c r="H1080" s="132"/>
      <c r="I1080" s="16">
        <f>I1079+I1078+I1076+I1070+I1065+I1060+I1056+I1051+I1042+I1034+I1033+I1032</f>
        <v>13.859999999999998</v>
      </c>
      <c r="J1080" s="131">
        <f>J1079+J1078+J1076+J1070+J1065+J1060+J1056+J1051+J1042+J1034+J1033+J1032</f>
        <v>5.86</v>
      </c>
      <c r="K1080" s="132"/>
      <c r="L1080" s="132"/>
      <c r="M1080" s="132"/>
      <c r="N1080" s="132"/>
      <c r="O1080" s="132"/>
      <c r="P1080" s="133">
        <f>P1079+P1078+P1076+P1070+P1065+P1060+P1056+P1051+P1042+P1034+P1033+P1032</f>
        <v>19.72</v>
      </c>
      <c r="Q1080" s="126"/>
      <c r="R1080" s="126"/>
      <c r="S1080" s="126"/>
      <c r="T1080" s="126"/>
      <c r="U1080" s="126"/>
    </row>
    <row r="1081" spans="1:21" s="1" customFormat="1" ht="14.25" hidden="1" customHeight="1" x14ac:dyDescent="0.25">
      <c r="A1081" s="186" t="s">
        <v>633</v>
      </c>
      <c r="B1081" s="187"/>
      <c r="C1081" s="187"/>
      <c r="D1081" s="187"/>
      <c r="E1081" s="187"/>
      <c r="F1081" s="187"/>
      <c r="G1081" s="187"/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</row>
    <row r="1082" spans="1:21" s="1" customFormat="1" ht="23.25" hidden="1" customHeight="1" x14ac:dyDescent="0.25">
      <c r="A1082" s="165">
        <v>1</v>
      </c>
      <c r="B1082" s="166"/>
      <c r="C1082" s="129" t="s">
        <v>1408</v>
      </c>
      <c r="D1082" s="130"/>
      <c r="E1082" s="130"/>
      <c r="F1082" s="4"/>
      <c r="G1082" s="136"/>
      <c r="H1082" s="136"/>
      <c r="I1082" s="5"/>
      <c r="J1082" s="136"/>
      <c r="K1082" s="136"/>
      <c r="L1082" s="136"/>
      <c r="M1082" s="136"/>
      <c r="N1082" s="136"/>
      <c r="O1082" s="136"/>
      <c r="P1082" s="126"/>
      <c r="Q1082" s="126"/>
      <c r="R1082" s="126"/>
      <c r="S1082" s="126"/>
      <c r="T1082" s="126"/>
      <c r="U1082" s="126"/>
    </row>
    <row r="1083" spans="1:21" s="1" customFormat="1" ht="31.5" hidden="1" customHeight="1" x14ac:dyDescent="0.25">
      <c r="A1083" s="134" t="s">
        <v>53</v>
      </c>
      <c r="B1083" s="135"/>
      <c r="C1083" s="103" t="s">
        <v>1409</v>
      </c>
      <c r="D1083" s="104"/>
      <c r="E1083" s="104"/>
      <c r="F1083" s="11" t="s">
        <v>1839</v>
      </c>
      <c r="G1083" s="143">
        <v>0.42</v>
      </c>
      <c r="H1083" s="137"/>
      <c r="I1083" s="8">
        <v>0.5</v>
      </c>
      <c r="J1083" s="137"/>
      <c r="K1083" s="137"/>
      <c r="L1083" s="137"/>
      <c r="M1083" s="137"/>
      <c r="N1083" s="137"/>
      <c r="O1083" s="137"/>
      <c r="P1083" s="100">
        <v>0.5</v>
      </c>
      <c r="Q1083" s="101"/>
      <c r="R1083" s="101"/>
      <c r="S1083" s="101"/>
      <c r="T1083" s="101"/>
      <c r="U1083" s="101"/>
    </row>
    <row r="1084" spans="1:21" s="1" customFormat="1" ht="31.5" hidden="1" customHeight="1" x14ac:dyDescent="0.25">
      <c r="A1084" s="134" t="s">
        <v>54</v>
      </c>
      <c r="B1084" s="135"/>
      <c r="C1084" s="103" t="s">
        <v>1410</v>
      </c>
      <c r="D1084" s="104"/>
      <c r="E1084" s="104"/>
      <c r="F1084" s="11" t="s">
        <v>1839</v>
      </c>
      <c r="G1084" s="143">
        <v>0.42</v>
      </c>
      <c r="H1084" s="137"/>
      <c r="I1084" s="8">
        <v>0.5</v>
      </c>
      <c r="J1084" s="137"/>
      <c r="K1084" s="137"/>
      <c r="L1084" s="137"/>
      <c r="M1084" s="137"/>
      <c r="N1084" s="137"/>
      <c r="O1084" s="137"/>
      <c r="P1084" s="100">
        <v>0.5</v>
      </c>
      <c r="Q1084" s="101"/>
      <c r="R1084" s="101"/>
      <c r="S1084" s="101"/>
      <c r="T1084" s="101"/>
      <c r="U1084" s="101"/>
    </row>
    <row r="1085" spans="1:21" s="1" customFormat="1" ht="27" hidden="1" customHeight="1" x14ac:dyDescent="0.25">
      <c r="A1085" s="134" t="s">
        <v>55</v>
      </c>
      <c r="B1085" s="135"/>
      <c r="C1085" s="103" t="s">
        <v>1411</v>
      </c>
      <c r="D1085" s="104"/>
      <c r="E1085" s="104"/>
      <c r="F1085" s="11" t="s">
        <v>1839</v>
      </c>
      <c r="G1085" s="143">
        <v>0.45</v>
      </c>
      <c r="H1085" s="137"/>
      <c r="I1085" s="8">
        <v>0.54</v>
      </c>
      <c r="J1085" s="137"/>
      <c r="K1085" s="137"/>
      <c r="L1085" s="137"/>
      <c r="M1085" s="137"/>
      <c r="N1085" s="137"/>
      <c r="O1085" s="137"/>
      <c r="P1085" s="100">
        <v>0.54</v>
      </c>
      <c r="Q1085" s="101"/>
      <c r="R1085" s="101"/>
      <c r="S1085" s="101"/>
      <c r="T1085" s="101"/>
      <c r="U1085" s="101"/>
    </row>
    <row r="1086" spans="1:21" s="1" customFormat="1" ht="24.75" hidden="1" customHeight="1" x14ac:dyDescent="0.25">
      <c r="A1086" s="134" t="s">
        <v>56</v>
      </c>
      <c r="B1086" s="135"/>
      <c r="C1086" s="103" t="s">
        <v>1412</v>
      </c>
      <c r="D1086" s="104"/>
      <c r="E1086" s="104"/>
      <c r="F1086" s="11" t="s">
        <v>1839</v>
      </c>
      <c r="G1086" s="143">
        <v>0.42</v>
      </c>
      <c r="H1086" s="137"/>
      <c r="I1086" s="8">
        <v>0.5</v>
      </c>
      <c r="J1086" s="137"/>
      <c r="K1086" s="137"/>
      <c r="L1086" s="137"/>
      <c r="M1086" s="137"/>
      <c r="N1086" s="137"/>
      <c r="O1086" s="137"/>
      <c r="P1086" s="100">
        <v>0.5</v>
      </c>
      <c r="Q1086" s="101"/>
      <c r="R1086" s="101"/>
      <c r="S1086" s="101"/>
      <c r="T1086" s="101"/>
      <c r="U1086" s="101"/>
    </row>
    <row r="1087" spans="1:21" s="1" customFormat="1" ht="31.5" hidden="1" customHeight="1" x14ac:dyDescent="0.25">
      <c r="A1087" s="134" t="s">
        <v>57</v>
      </c>
      <c r="B1087" s="135"/>
      <c r="C1087" s="103" t="s">
        <v>1413</v>
      </c>
      <c r="D1087" s="104"/>
      <c r="E1087" s="104"/>
      <c r="F1087" s="11" t="s">
        <v>1839</v>
      </c>
      <c r="G1087" s="143">
        <v>0.52</v>
      </c>
      <c r="H1087" s="137"/>
      <c r="I1087" s="8">
        <v>0.62</v>
      </c>
      <c r="J1087" s="137"/>
      <c r="K1087" s="137"/>
      <c r="L1087" s="137"/>
      <c r="M1087" s="137"/>
      <c r="N1087" s="137"/>
      <c r="O1087" s="137"/>
      <c r="P1087" s="100">
        <v>0.62</v>
      </c>
      <c r="Q1087" s="101"/>
      <c r="R1087" s="101"/>
      <c r="S1087" s="101"/>
      <c r="T1087" s="101"/>
      <c r="U1087" s="101"/>
    </row>
    <row r="1088" spans="1:21" s="1" customFormat="1" ht="41.25" hidden="1" customHeight="1" x14ac:dyDescent="0.25">
      <c r="A1088" s="134" t="s">
        <v>58</v>
      </c>
      <c r="B1088" s="135"/>
      <c r="C1088" s="103" t="s">
        <v>1414</v>
      </c>
      <c r="D1088" s="104"/>
      <c r="E1088" s="104"/>
      <c r="F1088" s="11" t="s">
        <v>1839</v>
      </c>
      <c r="G1088" s="143">
        <v>0.61</v>
      </c>
      <c r="H1088" s="137"/>
      <c r="I1088" s="8">
        <v>0.73</v>
      </c>
      <c r="J1088" s="137"/>
      <c r="K1088" s="137"/>
      <c r="L1088" s="137"/>
      <c r="M1088" s="137"/>
      <c r="N1088" s="137"/>
      <c r="O1088" s="137"/>
      <c r="P1088" s="100">
        <v>0.73</v>
      </c>
      <c r="Q1088" s="101"/>
      <c r="R1088" s="101"/>
      <c r="S1088" s="101"/>
      <c r="T1088" s="101"/>
      <c r="U1088" s="101"/>
    </row>
    <row r="1089" spans="1:21" s="1" customFormat="1" ht="27" hidden="1" customHeight="1" x14ac:dyDescent="0.25">
      <c r="A1089" s="134" t="s">
        <v>59</v>
      </c>
      <c r="B1089" s="135"/>
      <c r="C1089" s="103" t="s">
        <v>1415</v>
      </c>
      <c r="D1089" s="104"/>
      <c r="E1089" s="104"/>
      <c r="F1089" s="11" t="s">
        <v>1839</v>
      </c>
      <c r="G1089" s="143">
        <v>0.44</v>
      </c>
      <c r="H1089" s="137"/>
      <c r="I1089" s="8">
        <v>0.53</v>
      </c>
      <c r="J1089" s="137"/>
      <c r="K1089" s="137"/>
      <c r="L1089" s="137"/>
      <c r="M1089" s="137"/>
      <c r="N1089" s="137"/>
      <c r="O1089" s="137"/>
      <c r="P1089" s="100">
        <v>0.53</v>
      </c>
      <c r="Q1089" s="101"/>
      <c r="R1089" s="101"/>
      <c r="S1089" s="101"/>
      <c r="T1089" s="101"/>
      <c r="U1089" s="101"/>
    </row>
    <row r="1090" spans="1:21" s="1" customFormat="1" ht="79.5" hidden="1" customHeight="1" x14ac:dyDescent="0.25">
      <c r="A1090" s="134" t="s">
        <v>60</v>
      </c>
      <c r="B1090" s="135"/>
      <c r="C1090" s="103" t="s">
        <v>1416</v>
      </c>
      <c r="D1090" s="104"/>
      <c r="E1090" s="104"/>
      <c r="F1090" s="11" t="s">
        <v>1839</v>
      </c>
      <c r="G1090" s="143">
        <v>1.57</v>
      </c>
      <c r="H1090" s="137"/>
      <c r="I1090" s="8">
        <v>1.88</v>
      </c>
      <c r="J1090" s="137"/>
      <c r="K1090" s="137"/>
      <c r="L1090" s="137"/>
      <c r="M1090" s="137"/>
      <c r="N1090" s="137"/>
      <c r="O1090" s="137"/>
      <c r="P1090" s="100">
        <v>1.88</v>
      </c>
      <c r="Q1090" s="101"/>
      <c r="R1090" s="101"/>
      <c r="S1090" s="101"/>
      <c r="T1090" s="101"/>
      <c r="U1090" s="101"/>
    </row>
    <row r="1091" spans="1:21" s="1" customFormat="1" ht="17.25" hidden="1" customHeight="1" x14ac:dyDescent="0.25">
      <c r="A1091" s="186" t="s">
        <v>634</v>
      </c>
      <c r="B1091" s="187"/>
      <c r="C1091" s="187"/>
      <c r="D1091" s="187"/>
      <c r="E1091" s="187"/>
      <c r="F1091" s="187"/>
      <c r="G1091" s="187"/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</row>
    <row r="1092" spans="1:21" s="1" customFormat="1" ht="24.75" hidden="1" customHeight="1" x14ac:dyDescent="0.25">
      <c r="A1092" s="165">
        <v>1</v>
      </c>
      <c r="B1092" s="166"/>
      <c r="C1092" s="129" t="s">
        <v>1417</v>
      </c>
      <c r="D1092" s="130"/>
      <c r="E1092" s="130"/>
      <c r="F1092" s="4"/>
      <c r="G1092" s="136"/>
      <c r="H1092" s="136"/>
      <c r="I1092" s="5"/>
      <c r="J1092" s="136"/>
      <c r="K1092" s="136"/>
      <c r="L1092" s="136"/>
      <c r="M1092" s="136"/>
      <c r="N1092" s="136"/>
      <c r="O1092" s="136"/>
      <c r="P1092" s="126"/>
      <c r="Q1092" s="126"/>
      <c r="R1092" s="126"/>
      <c r="S1092" s="126"/>
      <c r="T1092" s="126"/>
      <c r="U1092" s="126"/>
    </row>
    <row r="1093" spans="1:21" s="1" customFormat="1" ht="18" hidden="1" customHeight="1" x14ac:dyDescent="0.25">
      <c r="A1093" s="124" t="s">
        <v>53</v>
      </c>
      <c r="B1093" s="125"/>
      <c r="C1093" s="105" t="s">
        <v>1418</v>
      </c>
      <c r="D1093" s="106"/>
      <c r="E1093" s="106"/>
      <c r="F1093" s="9"/>
      <c r="G1093" s="137"/>
      <c r="H1093" s="137"/>
      <c r="I1093" s="10"/>
      <c r="J1093" s="137"/>
      <c r="K1093" s="137"/>
      <c r="L1093" s="137"/>
      <c r="M1093" s="137"/>
      <c r="N1093" s="137"/>
      <c r="O1093" s="137"/>
      <c r="P1093" s="101"/>
      <c r="Q1093" s="101"/>
      <c r="R1093" s="101"/>
      <c r="S1093" s="101"/>
      <c r="T1093" s="101"/>
      <c r="U1093" s="101"/>
    </row>
    <row r="1094" spans="1:21" s="1" customFormat="1" ht="24.75" hidden="1" customHeight="1" x14ac:dyDescent="0.25">
      <c r="A1094" s="134" t="s">
        <v>136</v>
      </c>
      <c r="B1094" s="135"/>
      <c r="C1094" s="103" t="s">
        <v>1419</v>
      </c>
      <c r="D1094" s="104"/>
      <c r="E1094" s="104"/>
      <c r="F1094" s="11" t="s">
        <v>1840</v>
      </c>
      <c r="G1094" s="143">
        <v>7.68</v>
      </c>
      <c r="H1094" s="137"/>
      <c r="I1094" s="8">
        <v>7.68</v>
      </c>
      <c r="J1094" s="137"/>
      <c r="K1094" s="137"/>
      <c r="L1094" s="137"/>
      <c r="M1094" s="137"/>
      <c r="N1094" s="137"/>
      <c r="O1094" s="137"/>
      <c r="P1094" s="100">
        <v>7.68</v>
      </c>
      <c r="Q1094" s="101"/>
      <c r="R1094" s="101"/>
      <c r="S1094" s="101"/>
      <c r="T1094" s="101"/>
      <c r="U1094" s="101"/>
    </row>
    <row r="1095" spans="1:21" s="1" customFormat="1" ht="25.5" hidden="1" customHeight="1" x14ac:dyDescent="0.25">
      <c r="A1095" s="134" t="s">
        <v>144</v>
      </c>
      <c r="B1095" s="135"/>
      <c r="C1095" s="103" t="s">
        <v>1420</v>
      </c>
      <c r="D1095" s="104"/>
      <c r="E1095" s="104"/>
      <c r="F1095" s="11" t="s">
        <v>1840</v>
      </c>
      <c r="G1095" s="143">
        <v>3.56</v>
      </c>
      <c r="H1095" s="137"/>
      <c r="I1095" s="8">
        <v>3.56</v>
      </c>
      <c r="J1095" s="137"/>
      <c r="K1095" s="137"/>
      <c r="L1095" s="137"/>
      <c r="M1095" s="137"/>
      <c r="N1095" s="137"/>
      <c r="O1095" s="137"/>
      <c r="P1095" s="100">
        <v>3.56</v>
      </c>
      <c r="Q1095" s="101"/>
      <c r="R1095" s="101"/>
      <c r="S1095" s="101"/>
      <c r="T1095" s="101"/>
      <c r="U1095" s="101"/>
    </row>
    <row r="1096" spans="1:21" s="1" customFormat="1" ht="51.75" hidden="1" customHeight="1" x14ac:dyDescent="0.25">
      <c r="A1096" s="134" t="s">
        <v>147</v>
      </c>
      <c r="B1096" s="135"/>
      <c r="C1096" s="103" t="s">
        <v>1421</v>
      </c>
      <c r="D1096" s="104"/>
      <c r="E1096" s="104"/>
      <c r="F1096" s="11" t="s">
        <v>1831</v>
      </c>
      <c r="G1096" s="143">
        <v>10.82</v>
      </c>
      <c r="H1096" s="137"/>
      <c r="I1096" s="8">
        <v>10.82</v>
      </c>
      <c r="J1096" s="137"/>
      <c r="K1096" s="137"/>
      <c r="L1096" s="137"/>
      <c r="M1096" s="137"/>
      <c r="N1096" s="137"/>
      <c r="O1096" s="137"/>
      <c r="P1096" s="100">
        <v>10.82</v>
      </c>
      <c r="Q1096" s="101"/>
      <c r="R1096" s="101"/>
      <c r="S1096" s="101"/>
      <c r="T1096" s="101"/>
      <c r="U1096" s="101"/>
    </row>
    <row r="1097" spans="1:21" s="1" customFormat="1" ht="30" hidden="1" customHeight="1" x14ac:dyDescent="0.25">
      <c r="A1097" s="134" t="s">
        <v>150</v>
      </c>
      <c r="B1097" s="135"/>
      <c r="C1097" s="103" t="s">
        <v>1422</v>
      </c>
      <c r="D1097" s="104"/>
      <c r="E1097" s="104"/>
      <c r="F1097" s="11" t="s">
        <v>1831</v>
      </c>
      <c r="G1097" s="143">
        <v>7.9</v>
      </c>
      <c r="H1097" s="137"/>
      <c r="I1097" s="8">
        <v>7.9</v>
      </c>
      <c r="J1097" s="137"/>
      <c r="K1097" s="137"/>
      <c r="L1097" s="137"/>
      <c r="M1097" s="137"/>
      <c r="N1097" s="137"/>
      <c r="O1097" s="137"/>
      <c r="P1097" s="100">
        <v>7.9</v>
      </c>
      <c r="Q1097" s="101"/>
      <c r="R1097" s="101"/>
      <c r="S1097" s="101"/>
      <c r="T1097" s="101"/>
      <c r="U1097" s="101"/>
    </row>
    <row r="1098" spans="1:21" s="1" customFormat="1" ht="21" hidden="1" customHeight="1" x14ac:dyDescent="0.25">
      <c r="A1098" s="134" t="s">
        <v>615</v>
      </c>
      <c r="B1098" s="135"/>
      <c r="C1098" s="103" t="s">
        <v>1423</v>
      </c>
      <c r="D1098" s="104"/>
      <c r="E1098" s="104"/>
      <c r="F1098" s="11" t="s">
        <v>1831</v>
      </c>
      <c r="G1098" s="143">
        <v>6.88</v>
      </c>
      <c r="H1098" s="137"/>
      <c r="I1098" s="8">
        <v>6.88</v>
      </c>
      <c r="J1098" s="137"/>
      <c r="K1098" s="137"/>
      <c r="L1098" s="137"/>
      <c r="M1098" s="137"/>
      <c r="N1098" s="137"/>
      <c r="O1098" s="137"/>
      <c r="P1098" s="100">
        <v>6.88</v>
      </c>
      <c r="Q1098" s="101"/>
      <c r="R1098" s="101"/>
      <c r="S1098" s="101"/>
      <c r="T1098" s="101"/>
      <c r="U1098" s="101"/>
    </row>
    <row r="1099" spans="1:21" s="1" customFormat="1" ht="18" hidden="1" customHeight="1" x14ac:dyDescent="0.25">
      <c r="A1099" s="124" t="s">
        <v>54</v>
      </c>
      <c r="B1099" s="125"/>
      <c r="C1099" s="105" t="s">
        <v>1424</v>
      </c>
      <c r="D1099" s="106"/>
      <c r="E1099" s="106"/>
      <c r="F1099" s="9"/>
      <c r="G1099" s="137"/>
      <c r="H1099" s="137"/>
      <c r="I1099" s="10"/>
      <c r="J1099" s="137"/>
      <c r="K1099" s="137"/>
      <c r="L1099" s="137"/>
      <c r="M1099" s="137"/>
      <c r="N1099" s="137"/>
      <c r="O1099" s="137"/>
      <c r="P1099" s="101"/>
      <c r="Q1099" s="101"/>
      <c r="R1099" s="101"/>
      <c r="S1099" s="101"/>
      <c r="T1099" s="101"/>
      <c r="U1099" s="101"/>
    </row>
    <row r="1100" spans="1:21" s="1" customFormat="1" ht="18.75" hidden="1" customHeight="1" x14ac:dyDescent="0.25">
      <c r="A1100" s="134" t="s">
        <v>153</v>
      </c>
      <c r="B1100" s="135"/>
      <c r="C1100" s="103" t="s">
        <v>1423</v>
      </c>
      <c r="D1100" s="104"/>
      <c r="E1100" s="104"/>
      <c r="F1100" s="11" t="s">
        <v>1831</v>
      </c>
      <c r="G1100" s="143">
        <v>6</v>
      </c>
      <c r="H1100" s="137"/>
      <c r="I1100" s="8">
        <v>6</v>
      </c>
      <c r="J1100" s="137"/>
      <c r="K1100" s="137"/>
      <c r="L1100" s="137"/>
      <c r="M1100" s="137"/>
      <c r="N1100" s="137"/>
      <c r="O1100" s="137"/>
      <c r="P1100" s="100">
        <v>6</v>
      </c>
      <c r="Q1100" s="101"/>
      <c r="R1100" s="101"/>
      <c r="S1100" s="101"/>
      <c r="T1100" s="101"/>
      <c r="U1100" s="101"/>
    </row>
    <row r="1101" spans="1:21" s="1" customFormat="1" ht="39" hidden="1" customHeight="1" x14ac:dyDescent="0.25">
      <c r="A1101" s="165">
        <v>2</v>
      </c>
      <c r="B1101" s="166"/>
      <c r="C1101" s="129" t="s">
        <v>1425</v>
      </c>
      <c r="D1101" s="130"/>
      <c r="E1101" s="130"/>
      <c r="F1101" s="4"/>
      <c r="G1101" s="136"/>
      <c r="H1101" s="136"/>
      <c r="I1101" s="5"/>
      <c r="J1101" s="136"/>
      <c r="K1101" s="136"/>
      <c r="L1101" s="136"/>
      <c r="M1101" s="136"/>
      <c r="N1101" s="136"/>
      <c r="O1101" s="136"/>
      <c r="P1101" s="126"/>
      <c r="Q1101" s="126"/>
      <c r="R1101" s="126"/>
      <c r="S1101" s="126"/>
      <c r="T1101" s="126"/>
      <c r="U1101" s="126"/>
    </row>
    <row r="1102" spans="1:21" s="1" customFormat="1" ht="52.5" hidden="1" customHeight="1" x14ac:dyDescent="0.25">
      <c r="A1102" s="134" t="s">
        <v>61</v>
      </c>
      <c r="B1102" s="135"/>
      <c r="C1102" s="103" t="s">
        <v>1426</v>
      </c>
      <c r="D1102" s="104"/>
      <c r="E1102" s="104"/>
      <c r="F1102" s="11" t="s">
        <v>1840</v>
      </c>
      <c r="G1102" s="143">
        <v>2</v>
      </c>
      <c r="H1102" s="137"/>
      <c r="I1102" s="8">
        <v>2</v>
      </c>
      <c r="J1102" s="137"/>
      <c r="K1102" s="137"/>
      <c r="L1102" s="137"/>
      <c r="M1102" s="137"/>
      <c r="N1102" s="137"/>
      <c r="O1102" s="137"/>
      <c r="P1102" s="100">
        <v>2</v>
      </c>
      <c r="Q1102" s="101"/>
      <c r="R1102" s="101"/>
      <c r="S1102" s="101"/>
      <c r="T1102" s="101"/>
      <c r="U1102" s="101"/>
    </row>
    <row r="1103" spans="1:21" s="1" customFormat="1" ht="52.5" hidden="1" customHeight="1" x14ac:dyDescent="0.25">
      <c r="A1103" s="134" t="s">
        <v>62</v>
      </c>
      <c r="B1103" s="135"/>
      <c r="C1103" s="103" t="s">
        <v>1427</v>
      </c>
      <c r="D1103" s="104"/>
      <c r="E1103" s="104"/>
      <c r="F1103" s="11" t="s">
        <v>1840</v>
      </c>
      <c r="G1103" s="143">
        <v>2.81</v>
      </c>
      <c r="H1103" s="137"/>
      <c r="I1103" s="8">
        <v>2.81</v>
      </c>
      <c r="J1103" s="137"/>
      <c r="K1103" s="137"/>
      <c r="L1103" s="137"/>
      <c r="M1103" s="137"/>
      <c r="N1103" s="137"/>
      <c r="O1103" s="137"/>
      <c r="P1103" s="100">
        <v>2.81</v>
      </c>
      <c r="Q1103" s="101"/>
      <c r="R1103" s="101"/>
      <c r="S1103" s="101"/>
      <c r="T1103" s="101"/>
      <c r="U1103" s="101"/>
    </row>
    <row r="1104" spans="1:21" s="1" customFormat="1" ht="38.25" hidden="1" customHeight="1" x14ac:dyDescent="0.25">
      <c r="A1104" s="165">
        <v>3</v>
      </c>
      <c r="B1104" s="166"/>
      <c r="C1104" s="129" t="s">
        <v>1428</v>
      </c>
      <c r="D1104" s="130"/>
      <c r="E1104" s="130"/>
      <c r="F1104" s="4"/>
      <c r="G1104" s="136"/>
      <c r="H1104" s="136"/>
      <c r="I1104" s="5"/>
      <c r="J1104" s="136"/>
      <c r="K1104" s="136"/>
      <c r="L1104" s="136"/>
      <c r="M1104" s="136"/>
      <c r="N1104" s="136"/>
      <c r="O1104" s="136"/>
      <c r="P1104" s="126"/>
      <c r="Q1104" s="126"/>
      <c r="R1104" s="126"/>
      <c r="S1104" s="126"/>
      <c r="T1104" s="126"/>
      <c r="U1104" s="126"/>
    </row>
    <row r="1105" spans="1:21" s="1" customFormat="1" ht="38.25" hidden="1" customHeight="1" x14ac:dyDescent="0.25">
      <c r="A1105" s="134" t="s">
        <v>5</v>
      </c>
      <c r="B1105" s="135"/>
      <c r="C1105" s="103" t="s">
        <v>1429</v>
      </c>
      <c r="D1105" s="104"/>
      <c r="E1105" s="104"/>
      <c r="F1105" s="11" t="s">
        <v>1820</v>
      </c>
      <c r="G1105" s="143">
        <v>11.49</v>
      </c>
      <c r="H1105" s="137"/>
      <c r="I1105" s="8">
        <v>11.49</v>
      </c>
      <c r="J1105" s="137"/>
      <c r="K1105" s="137"/>
      <c r="L1105" s="137"/>
      <c r="M1105" s="137"/>
      <c r="N1105" s="137"/>
      <c r="O1105" s="137"/>
      <c r="P1105" s="100">
        <v>11.49</v>
      </c>
      <c r="Q1105" s="101"/>
      <c r="R1105" s="101"/>
      <c r="S1105" s="101"/>
      <c r="T1105" s="101"/>
      <c r="U1105" s="101"/>
    </row>
    <row r="1106" spans="1:21" s="1" customFormat="1" ht="21" hidden="1" customHeight="1" x14ac:dyDescent="0.25">
      <c r="A1106" s="134" t="s">
        <v>6</v>
      </c>
      <c r="B1106" s="135"/>
      <c r="C1106" s="103" t="s">
        <v>1430</v>
      </c>
      <c r="D1106" s="104"/>
      <c r="E1106" s="104"/>
      <c r="F1106" s="11" t="s">
        <v>1820</v>
      </c>
      <c r="G1106" s="137"/>
      <c r="H1106" s="137"/>
      <c r="I1106" s="10"/>
      <c r="J1106" s="143">
        <v>21.16</v>
      </c>
      <c r="K1106" s="137"/>
      <c r="L1106" s="137"/>
      <c r="M1106" s="137"/>
      <c r="N1106" s="137"/>
      <c r="O1106" s="137"/>
      <c r="P1106" s="100">
        <v>21.16</v>
      </c>
      <c r="Q1106" s="101"/>
      <c r="R1106" s="101"/>
      <c r="S1106" s="101"/>
      <c r="T1106" s="101"/>
      <c r="U1106" s="101"/>
    </row>
    <row r="1107" spans="1:21" s="1" customFormat="1" ht="21" hidden="1" customHeight="1" x14ac:dyDescent="0.25">
      <c r="A1107" s="134" t="s">
        <v>7</v>
      </c>
      <c r="B1107" s="135"/>
      <c r="C1107" s="103" t="s">
        <v>1431</v>
      </c>
      <c r="D1107" s="104"/>
      <c r="E1107" s="104"/>
      <c r="F1107" s="11" t="s">
        <v>1820</v>
      </c>
      <c r="G1107" s="143"/>
      <c r="H1107" s="137"/>
      <c r="I1107" s="8"/>
      <c r="J1107" s="143">
        <v>3.82</v>
      </c>
      <c r="K1107" s="137"/>
      <c r="L1107" s="137"/>
      <c r="M1107" s="137"/>
      <c r="N1107" s="137"/>
      <c r="O1107" s="137"/>
      <c r="P1107" s="100">
        <f>J1107</f>
        <v>3.82</v>
      </c>
      <c r="Q1107" s="101"/>
      <c r="R1107" s="101"/>
      <c r="S1107" s="101"/>
      <c r="T1107" s="101"/>
      <c r="U1107" s="101"/>
    </row>
    <row r="1108" spans="1:21" s="1" customFormat="1" ht="28.5" hidden="1" customHeight="1" x14ac:dyDescent="0.25">
      <c r="A1108" s="134" t="s">
        <v>8</v>
      </c>
      <c r="B1108" s="135"/>
      <c r="C1108" s="103" t="s">
        <v>1432</v>
      </c>
      <c r="D1108" s="104"/>
      <c r="E1108" s="104"/>
      <c r="F1108" s="11" t="s">
        <v>1822</v>
      </c>
      <c r="G1108" s="143">
        <v>31.22</v>
      </c>
      <c r="H1108" s="137"/>
      <c r="I1108" s="8">
        <v>31.22</v>
      </c>
      <c r="J1108" s="137"/>
      <c r="K1108" s="137"/>
      <c r="L1108" s="137"/>
      <c r="M1108" s="137"/>
      <c r="N1108" s="137"/>
      <c r="O1108" s="137"/>
      <c r="P1108" s="100">
        <v>31.22</v>
      </c>
      <c r="Q1108" s="101"/>
      <c r="R1108" s="101"/>
      <c r="S1108" s="101"/>
      <c r="T1108" s="101"/>
      <c r="U1108" s="101"/>
    </row>
    <row r="1109" spans="1:21" s="1" customFormat="1" ht="23.25" hidden="1" customHeight="1" x14ac:dyDescent="0.25">
      <c r="A1109" s="134" t="s">
        <v>9</v>
      </c>
      <c r="B1109" s="135"/>
      <c r="C1109" s="103" t="s">
        <v>1430</v>
      </c>
      <c r="D1109" s="104"/>
      <c r="E1109" s="104"/>
      <c r="F1109" s="11" t="s">
        <v>1820</v>
      </c>
      <c r="G1109" s="143"/>
      <c r="H1109" s="137"/>
      <c r="I1109" s="8"/>
      <c r="J1109" s="143">
        <v>19.09</v>
      </c>
      <c r="K1109" s="137"/>
      <c r="L1109" s="137"/>
      <c r="M1109" s="137"/>
      <c r="N1109" s="137"/>
      <c r="O1109" s="137"/>
      <c r="P1109" s="100">
        <v>19.09</v>
      </c>
      <c r="Q1109" s="101"/>
      <c r="R1109" s="101"/>
      <c r="S1109" s="101"/>
      <c r="T1109" s="101"/>
      <c r="U1109" s="101"/>
    </row>
    <row r="1110" spans="1:21" s="1" customFormat="1" ht="30.75" hidden="1" customHeight="1" x14ac:dyDescent="0.25">
      <c r="A1110" s="134" t="s">
        <v>15</v>
      </c>
      <c r="B1110" s="135"/>
      <c r="C1110" s="163" t="s">
        <v>1433</v>
      </c>
      <c r="D1110" s="164"/>
      <c r="E1110" s="164"/>
      <c r="F1110" s="9"/>
      <c r="G1110" s="137"/>
      <c r="H1110" s="137"/>
      <c r="I1110" s="10"/>
      <c r="J1110" s="137"/>
      <c r="K1110" s="137"/>
      <c r="L1110" s="137"/>
      <c r="M1110" s="137"/>
      <c r="N1110" s="137"/>
      <c r="O1110" s="137"/>
      <c r="P1110" s="101"/>
      <c r="Q1110" s="101"/>
      <c r="R1110" s="101"/>
      <c r="S1110" s="101"/>
      <c r="T1110" s="101"/>
      <c r="U1110" s="101"/>
    </row>
    <row r="1111" spans="1:21" s="1" customFormat="1" ht="41.25" hidden="1" customHeight="1" x14ac:dyDescent="0.25">
      <c r="A1111" s="134" t="s">
        <v>16</v>
      </c>
      <c r="B1111" s="135"/>
      <c r="C1111" s="103" t="s">
        <v>1434</v>
      </c>
      <c r="D1111" s="104"/>
      <c r="E1111" s="104"/>
      <c r="F1111" s="11" t="s">
        <v>1817</v>
      </c>
      <c r="G1111" s="143">
        <v>1.28</v>
      </c>
      <c r="H1111" s="137"/>
      <c r="I1111" s="8">
        <v>1.28</v>
      </c>
      <c r="J1111" s="143">
        <v>0.75</v>
      </c>
      <c r="K1111" s="137"/>
      <c r="L1111" s="137"/>
      <c r="M1111" s="137"/>
      <c r="N1111" s="137"/>
      <c r="O1111" s="137"/>
      <c r="P1111" s="100">
        <v>2.0299999999999998</v>
      </c>
      <c r="Q1111" s="101"/>
      <c r="R1111" s="101"/>
      <c r="S1111" s="101"/>
      <c r="T1111" s="101"/>
      <c r="U1111" s="101"/>
    </row>
    <row r="1112" spans="1:21" s="1" customFormat="1" ht="41.25" hidden="1" customHeight="1" x14ac:dyDescent="0.25">
      <c r="A1112" s="134" t="s">
        <v>17</v>
      </c>
      <c r="B1112" s="135"/>
      <c r="C1112" s="103" t="s">
        <v>1435</v>
      </c>
      <c r="D1112" s="104"/>
      <c r="E1112" s="104"/>
      <c r="F1112" s="11" t="s">
        <v>1817</v>
      </c>
      <c r="G1112" s="143">
        <v>0.64</v>
      </c>
      <c r="H1112" s="137"/>
      <c r="I1112" s="8">
        <v>0.64</v>
      </c>
      <c r="J1112" s="143">
        <v>0.69</v>
      </c>
      <c r="K1112" s="137"/>
      <c r="L1112" s="137"/>
      <c r="M1112" s="137"/>
      <c r="N1112" s="137"/>
      <c r="O1112" s="137"/>
      <c r="P1112" s="100">
        <v>1.33</v>
      </c>
      <c r="Q1112" s="101"/>
      <c r="R1112" s="101"/>
      <c r="S1112" s="101"/>
      <c r="T1112" s="101"/>
      <c r="U1112" s="101"/>
    </row>
    <row r="1113" spans="1:21" s="1" customFormat="1" ht="50.25" hidden="1" customHeight="1" x14ac:dyDescent="0.25">
      <c r="A1113" s="134" t="s">
        <v>18</v>
      </c>
      <c r="B1113" s="135"/>
      <c r="C1113" s="103" t="s">
        <v>1436</v>
      </c>
      <c r="D1113" s="104"/>
      <c r="E1113" s="104"/>
      <c r="F1113" s="11" t="s">
        <v>1817</v>
      </c>
      <c r="G1113" s="143">
        <v>14.18</v>
      </c>
      <c r="H1113" s="137"/>
      <c r="I1113" s="8">
        <v>14.18</v>
      </c>
      <c r="J1113" s="143">
        <v>1.5</v>
      </c>
      <c r="K1113" s="137"/>
      <c r="L1113" s="137"/>
      <c r="M1113" s="137"/>
      <c r="N1113" s="137"/>
      <c r="O1113" s="137"/>
      <c r="P1113" s="100">
        <v>15.68</v>
      </c>
      <c r="Q1113" s="101"/>
      <c r="R1113" s="101"/>
      <c r="S1113" s="101"/>
      <c r="T1113" s="101"/>
      <c r="U1113" s="101"/>
    </row>
    <row r="1114" spans="1:21" s="1" customFormat="1" ht="51.75" hidden="1" customHeight="1" x14ac:dyDescent="0.25">
      <c r="A1114" s="134" t="s">
        <v>19</v>
      </c>
      <c r="B1114" s="135"/>
      <c r="C1114" s="103" t="s">
        <v>1437</v>
      </c>
      <c r="D1114" s="104"/>
      <c r="E1114" s="104"/>
      <c r="F1114" s="11" t="s">
        <v>1817</v>
      </c>
      <c r="G1114" s="143">
        <v>10.66</v>
      </c>
      <c r="H1114" s="137"/>
      <c r="I1114" s="8">
        <v>10.66</v>
      </c>
      <c r="J1114" s="143">
        <v>1.02</v>
      </c>
      <c r="K1114" s="137"/>
      <c r="L1114" s="137"/>
      <c r="M1114" s="137"/>
      <c r="N1114" s="137"/>
      <c r="O1114" s="137"/>
      <c r="P1114" s="100">
        <v>11.68</v>
      </c>
      <c r="Q1114" s="101"/>
      <c r="R1114" s="101"/>
      <c r="S1114" s="101"/>
      <c r="T1114" s="101"/>
      <c r="U1114" s="101"/>
    </row>
    <row r="1115" spans="1:21" s="1" customFormat="1" ht="27.75" hidden="1" customHeight="1" x14ac:dyDescent="0.25">
      <c r="A1115" s="134" t="s">
        <v>24</v>
      </c>
      <c r="B1115" s="135"/>
      <c r="C1115" s="103" t="s">
        <v>1438</v>
      </c>
      <c r="D1115" s="104"/>
      <c r="E1115" s="104"/>
      <c r="F1115" s="11" t="s">
        <v>1830</v>
      </c>
      <c r="G1115" s="143">
        <v>45.5</v>
      </c>
      <c r="H1115" s="137"/>
      <c r="I1115" s="8">
        <v>45.5</v>
      </c>
      <c r="J1115" s="137"/>
      <c r="K1115" s="137"/>
      <c r="L1115" s="137"/>
      <c r="M1115" s="137"/>
      <c r="N1115" s="137"/>
      <c r="O1115" s="137"/>
      <c r="P1115" s="100">
        <v>45.5</v>
      </c>
      <c r="Q1115" s="101"/>
      <c r="R1115" s="101"/>
      <c r="S1115" s="101"/>
      <c r="T1115" s="101"/>
      <c r="U1115" s="101"/>
    </row>
    <row r="1116" spans="1:21" s="1" customFormat="1" ht="17.25" hidden="1" customHeight="1" x14ac:dyDescent="0.25">
      <c r="A1116" s="186" t="s">
        <v>635</v>
      </c>
      <c r="B1116" s="187"/>
      <c r="C1116" s="187"/>
      <c r="D1116" s="187"/>
      <c r="E1116" s="187"/>
      <c r="F1116" s="187"/>
      <c r="G1116" s="187"/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</row>
    <row r="1117" spans="1:21" s="1" customFormat="1" ht="16.5" hidden="1" customHeight="1" x14ac:dyDescent="0.25">
      <c r="A1117" s="165">
        <v>1</v>
      </c>
      <c r="B1117" s="166"/>
      <c r="C1117" s="129" t="s">
        <v>1439</v>
      </c>
      <c r="D1117" s="130"/>
      <c r="E1117" s="130"/>
      <c r="F1117" s="4"/>
      <c r="G1117" s="136"/>
      <c r="H1117" s="136"/>
      <c r="I1117" s="5"/>
      <c r="J1117" s="136"/>
      <c r="K1117" s="136"/>
      <c r="L1117" s="136"/>
      <c r="M1117" s="136"/>
      <c r="N1117" s="136"/>
      <c r="O1117" s="136"/>
      <c r="P1117" s="126"/>
      <c r="Q1117" s="126"/>
      <c r="R1117" s="126"/>
      <c r="S1117" s="126"/>
      <c r="T1117" s="126"/>
      <c r="U1117" s="126"/>
    </row>
    <row r="1118" spans="1:21" s="1" customFormat="1" ht="27" hidden="1" customHeight="1" x14ac:dyDescent="0.25">
      <c r="A1118" s="134" t="s">
        <v>53</v>
      </c>
      <c r="B1118" s="135"/>
      <c r="C1118" s="163" t="s">
        <v>1440</v>
      </c>
      <c r="D1118" s="164"/>
      <c r="E1118" s="164"/>
      <c r="F1118" s="9"/>
      <c r="G1118" s="137"/>
      <c r="H1118" s="137"/>
      <c r="I1118" s="10"/>
      <c r="J1118" s="137"/>
      <c r="K1118" s="137"/>
      <c r="L1118" s="137"/>
      <c r="M1118" s="137"/>
      <c r="N1118" s="137"/>
      <c r="O1118" s="137"/>
      <c r="P1118" s="101"/>
      <c r="Q1118" s="101"/>
      <c r="R1118" s="101"/>
      <c r="S1118" s="101"/>
      <c r="T1118" s="101"/>
      <c r="U1118" s="101"/>
    </row>
    <row r="1119" spans="1:21" s="1" customFormat="1" ht="27" hidden="1" customHeight="1" x14ac:dyDescent="0.25">
      <c r="A1119" s="134" t="s">
        <v>136</v>
      </c>
      <c r="B1119" s="135"/>
      <c r="C1119" s="163" t="s">
        <v>1441</v>
      </c>
      <c r="D1119" s="164"/>
      <c r="E1119" s="164"/>
      <c r="F1119" s="9"/>
      <c r="G1119" s="137"/>
      <c r="H1119" s="137"/>
      <c r="I1119" s="10"/>
      <c r="J1119" s="137"/>
      <c r="K1119" s="137"/>
      <c r="L1119" s="137"/>
      <c r="M1119" s="137"/>
      <c r="N1119" s="137"/>
      <c r="O1119" s="137"/>
      <c r="P1119" s="101"/>
      <c r="Q1119" s="101"/>
      <c r="R1119" s="101"/>
      <c r="S1119" s="101"/>
      <c r="T1119" s="101"/>
      <c r="U1119" s="101"/>
    </row>
    <row r="1120" spans="1:21" s="15" customFormat="1" ht="87" hidden="1" customHeight="1" x14ac:dyDescent="0.2">
      <c r="A1120" s="124" t="s">
        <v>137</v>
      </c>
      <c r="B1120" s="125"/>
      <c r="C1120" s="105" t="s">
        <v>1442</v>
      </c>
      <c r="D1120" s="106"/>
      <c r="E1120" s="106"/>
      <c r="F1120" s="18"/>
      <c r="G1120" s="123"/>
      <c r="H1120" s="123"/>
      <c r="I1120" s="14"/>
      <c r="J1120" s="123"/>
      <c r="K1120" s="123"/>
      <c r="L1120" s="123"/>
      <c r="M1120" s="123"/>
      <c r="N1120" s="123"/>
      <c r="O1120" s="123"/>
      <c r="P1120" s="101"/>
      <c r="Q1120" s="101"/>
      <c r="R1120" s="101"/>
      <c r="S1120" s="101"/>
      <c r="T1120" s="101"/>
      <c r="U1120" s="101"/>
    </row>
    <row r="1121" spans="1:21" s="1" customFormat="1" ht="94.5" hidden="1" customHeight="1" x14ac:dyDescent="0.25">
      <c r="A1121" s="134" t="s">
        <v>636</v>
      </c>
      <c r="B1121" s="135"/>
      <c r="C1121" s="103" t="s">
        <v>1443</v>
      </c>
      <c r="D1121" s="104"/>
      <c r="E1121" s="104"/>
      <c r="F1121" s="11" t="s">
        <v>1813</v>
      </c>
      <c r="G1121" s="143">
        <v>21.97</v>
      </c>
      <c r="H1121" s="137"/>
      <c r="I1121" s="8">
        <v>21.97</v>
      </c>
      <c r="J1121" s="143">
        <v>0.22</v>
      </c>
      <c r="K1121" s="137"/>
      <c r="L1121" s="137"/>
      <c r="M1121" s="137"/>
      <c r="N1121" s="137"/>
      <c r="O1121" s="137"/>
      <c r="P1121" s="100">
        <v>22.19</v>
      </c>
      <c r="Q1121" s="101"/>
      <c r="R1121" s="101"/>
      <c r="S1121" s="101"/>
      <c r="T1121" s="101"/>
      <c r="U1121" s="101"/>
    </row>
    <row r="1122" spans="1:21" s="1" customFormat="1" ht="27" hidden="1" customHeight="1" x14ac:dyDescent="0.25">
      <c r="A1122" s="134" t="s">
        <v>637</v>
      </c>
      <c r="B1122" s="135"/>
      <c r="C1122" s="103" t="s">
        <v>1444</v>
      </c>
      <c r="D1122" s="104"/>
      <c r="E1122" s="104"/>
      <c r="F1122" s="11" t="s">
        <v>1813</v>
      </c>
      <c r="G1122" s="143">
        <v>7.53</v>
      </c>
      <c r="H1122" s="137"/>
      <c r="I1122" s="8">
        <v>7.53</v>
      </c>
      <c r="J1122" s="137"/>
      <c r="K1122" s="137"/>
      <c r="L1122" s="137"/>
      <c r="M1122" s="137"/>
      <c r="N1122" s="137"/>
      <c r="O1122" s="137"/>
      <c r="P1122" s="100">
        <v>7.53</v>
      </c>
      <c r="Q1122" s="101"/>
      <c r="R1122" s="101"/>
      <c r="S1122" s="101"/>
      <c r="T1122" s="101"/>
      <c r="U1122" s="101"/>
    </row>
    <row r="1123" spans="1:21" s="1" customFormat="1" ht="40.5" hidden="1" customHeight="1" x14ac:dyDescent="0.25">
      <c r="A1123" s="134" t="s">
        <v>638</v>
      </c>
      <c r="B1123" s="135"/>
      <c r="C1123" s="103" t="s">
        <v>1445</v>
      </c>
      <c r="D1123" s="104"/>
      <c r="E1123" s="104"/>
      <c r="F1123" s="11" t="s">
        <v>1813</v>
      </c>
      <c r="G1123" s="143">
        <v>9.0299999999999994</v>
      </c>
      <c r="H1123" s="137"/>
      <c r="I1123" s="8">
        <v>9.0299999999999994</v>
      </c>
      <c r="J1123" s="137"/>
      <c r="K1123" s="137"/>
      <c r="L1123" s="137"/>
      <c r="M1123" s="137"/>
      <c r="N1123" s="137"/>
      <c r="O1123" s="137"/>
      <c r="P1123" s="100">
        <v>9.0299999999999994</v>
      </c>
      <c r="Q1123" s="101"/>
      <c r="R1123" s="101"/>
      <c r="S1123" s="101"/>
      <c r="T1123" s="101"/>
      <c r="U1123" s="101"/>
    </row>
    <row r="1124" spans="1:21" s="15" customFormat="1" ht="18.75" hidden="1" customHeight="1" x14ac:dyDescent="0.2">
      <c r="A1124" s="124"/>
      <c r="B1124" s="125"/>
      <c r="C1124" s="105" t="s">
        <v>1856</v>
      </c>
      <c r="D1124" s="106"/>
      <c r="E1124" s="106"/>
      <c r="F1124" s="18"/>
      <c r="G1124" s="144">
        <f>G1121+G1122+G1123</f>
        <v>38.53</v>
      </c>
      <c r="H1124" s="123"/>
      <c r="I1124" s="13">
        <f>I1121+I1122+I1123</f>
        <v>38.53</v>
      </c>
      <c r="J1124" s="144">
        <f>J1121+J1122+J1123</f>
        <v>0.22</v>
      </c>
      <c r="K1124" s="123"/>
      <c r="L1124" s="123"/>
      <c r="M1124" s="123"/>
      <c r="N1124" s="123"/>
      <c r="O1124" s="123"/>
      <c r="P1124" s="100">
        <f>P1121+P1122+P1123</f>
        <v>38.75</v>
      </c>
      <c r="Q1124" s="101"/>
      <c r="R1124" s="101"/>
      <c r="S1124" s="101"/>
      <c r="T1124" s="101"/>
      <c r="U1124" s="101"/>
    </row>
    <row r="1125" spans="1:21" s="15" customFormat="1" ht="88.5" hidden="1" customHeight="1" x14ac:dyDescent="0.2">
      <c r="A1125" s="124" t="s">
        <v>138</v>
      </c>
      <c r="B1125" s="125"/>
      <c r="C1125" s="105" t="s">
        <v>1446</v>
      </c>
      <c r="D1125" s="106"/>
      <c r="E1125" s="106"/>
      <c r="F1125" s="18"/>
      <c r="G1125" s="123"/>
      <c r="H1125" s="123"/>
      <c r="I1125" s="14"/>
      <c r="J1125" s="123"/>
      <c r="K1125" s="123"/>
      <c r="L1125" s="123"/>
      <c r="M1125" s="123"/>
      <c r="N1125" s="123"/>
      <c r="O1125" s="123"/>
      <c r="P1125" s="101"/>
      <c r="Q1125" s="101"/>
      <c r="R1125" s="101"/>
      <c r="S1125" s="101"/>
      <c r="T1125" s="101"/>
      <c r="U1125" s="101"/>
    </row>
    <row r="1126" spans="1:21" s="1" customFormat="1" ht="91.5" hidden="1" customHeight="1" x14ac:dyDescent="0.25">
      <c r="A1126" s="134" t="s">
        <v>639</v>
      </c>
      <c r="B1126" s="135"/>
      <c r="C1126" s="103" t="s">
        <v>1447</v>
      </c>
      <c r="D1126" s="104"/>
      <c r="E1126" s="104"/>
      <c r="F1126" s="11" t="s">
        <v>1813</v>
      </c>
      <c r="G1126" s="143">
        <v>29.48</v>
      </c>
      <c r="H1126" s="137"/>
      <c r="I1126" s="8">
        <v>29.48</v>
      </c>
      <c r="J1126" s="143">
        <v>1.27</v>
      </c>
      <c r="K1126" s="137"/>
      <c r="L1126" s="137"/>
      <c r="M1126" s="137"/>
      <c r="N1126" s="137"/>
      <c r="O1126" s="137"/>
      <c r="P1126" s="100">
        <v>30.75</v>
      </c>
      <c r="Q1126" s="101"/>
      <c r="R1126" s="101"/>
      <c r="S1126" s="101"/>
      <c r="T1126" s="101"/>
      <c r="U1126" s="101"/>
    </row>
    <row r="1127" spans="1:21" s="1" customFormat="1" ht="28.5" hidden="1" customHeight="1" x14ac:dyDescent="0.25">
      <c r="A1127" s="134" t="s">
        <v>640</v>
      </c>
      <c r="B1127" s="135"/>
      <c r="C1127" s="103" t="s">
        <v>1444</v>
      </c>
      <c r="D1127" s="104"/>
      <c r="E1127" s="104"/>
      <c r="F1127" s="11" t="s">
        <v>1813</v>
      </c>
      <c r="G1127" s="143">
        <v>7.53</v>
      </c>
      <c r="H1127" s="137"/>
      <c r="I1127" s="8">
        <v>7.53</v>
      </c>
      <c r="J1127" s="137"/>
      <c r="K1127" s="137"/>
      <c r="L1127" s="137"/>
      <c r="M1127" s="137"/>
      <c r="N1127" s="137"/>
      <c r="O1127" s="137"/>
      <c r="P1127" s="100">
        <v>7.53</v>
      </c>
      <c r="Q1127" s="101"/>
      <c r="R1127" s="101"/>
      <c r="S1127" s="101"/>
      <c r="T1127" s="101"/>
      <c r="U1127" s="101"/>
    </row>
    <row r="1128" spans="1:21" s="15" customFormat="1" ht="20.25" hidden="1" customHeight="1" x14ac:dyDescent="0.2">
      <c r="A1128" s="124"/>
      <c r="B1128" s="125"/>
      <c r="C1128" s="105" t="s">
        <v>1856</v>
      </c>
      <c r="D1128" s="106"/>
      <c r="E1128" s="106"/>
      <c r="F1128" s="18"/>
      <c r="G1128" s="144">
        <f>G1126+G1127</f>
        <v>37.01</v>
      </c>
      <c r="H1128" s="123"/>
      <c r="I1128" s="13">
        <f>I1126+I1127</f>
        <v>37.01</v>
      </c>
      <c r="J1128" s="144">
        <f>J1126+J1127</f>
        <v>1.27</v>
      </c>
      <c r="K1128" s="123"/>
      <c r="L1128" s="123"/>
      <c r="M1128" s="123"/>
      <c r="N1128" s="123"/>
      <c r="O1128" s="123"/>
      <c r="P1128" s="100">
        <f>P1126+P1127</f>
        <v>38.28</v>
      </c>
      <c r="Q1128" s="101"/>
      <c r="R1128" s="101"/>
      <c r="S1128" s="101"/>
      <c r="T1128" s="101"/>
      <c r="U1128" s="101"/>
    </row>
    <row r="1129" spans="1:21" s="15" customFormat="1" ht="86.25" hidden="1" customHeight="1" x14ac:dyDescent="0.2">
      <c r="A1129" s="124" t="s">
        <v>139</v>
      </c>
      <c r="B1129" s="125"/>
      <c r="C1129" s="105" t="s">
        <v>1448</v>
      </c>
      <c r="D1129" s="106"/>
      <c r="E1129" s="106"/>
      <c r="F1129" s="18"/>
      <c r="G1129" s="123"/>
      <c r="H1129" s="123"/>
      <c r="I1129" s="14"/>
      <c r="J1129" s="123"/>
      <c r="K1129" s="123"/>
      <c r="L1129" s="123"/>
      <c r="M1129" s="123"/>
      <c r="N1129" s="123"/>
      <c r="O1129" s="123"/>
      <c r="P1129" s="101"/>
      <c r="Q1129" s="101"/>
      <c r="R1129" s="101"/>
      <c r="S1129" s="101"/>
      <c r="T1129" s="101"/>
      <c r="U1129" s="101"/>
    </row>
    <row r="1130" spans="1:21" s="1" customFormat="1" ht="93.75" hidden="1" customHeight="1" x14ac:dyDescent="0.25">
      <c r="A1130" s="134" t="s">
        <v>641</v>
      </c>
      <c r="B1130" s="135"/>
      <c r="C1130" s="103" t="s">
        <v>1449</v>
      </c>
      <c r="D1130" s="104"/>
      <c r="E1130" s="104"/>
      <c r="F1130" s="11" t="s">
        <v>1813</v>
      </c>
      <c r="G1130" s="143">
        <v>17.579999999999998</v>
      </c>
      <c r="H1130" s="137"/>
      <c r="I1130" s="8">
        <v>17.579999999999998</v>
      </c>
      <c r="J1130" s="143">
        <v>0.22</v>
      </c>
      <c r="K1130" s="137"/>
      <c r="L1130" s="137"/>
      <c r="M1130" s="137"/>
      <c r="N1130" s="137"/>
      <c r="O1130" s="137"/>
      <c r="P1130" s="100">
        <v>17.8</v>
      </c>
      <c r="Q1130" s="101"/>
      <c r="R1130" s="101"/>
      <c r="S1130" s="101"/>
      <c r="T1130" s="101"/>
      <c r="U1130" s="101"/>
    </row>
    <row r="1131" spans="1:21" s="1" customFormat="1" ht="27.75" hidden="1" customHeight="1" x14ac:dyDescent="0.25">
      <c r="A1131" s="134" t="s">
        <v>642</v>
      </c>
      <c r="B1131" s="135"/>
      <c r="C1131" s="103" t="s">
        <v>1444</v>
      </c>
      <c r="D1131" s="104"/>
      <c r="E1131" s="104"/>
      <c r="F1131" s="11" t="s">
        <v>1813</v>
      </c>
      <c r="G1131" s="143">
        <v>7.53</v>
      </c>
      <c r="H1131" s="137"/>
      <c r="I1131" s="8">
        <v>7.53</v>
      </c>
      <c r="J1131" s="137"/>
      <c r="K1131" s="137"/>
      <c r="L1131" s="137"/>
      <c r="M1131" s="137"/>
      <c r="N1131" s="137"/>
      <c r="O1131" s="137"/>
      <c r="P1131" s="100">
        <v>7.53</v>
      </c>
      <c r="Q1131" s="101"/>
      <c r="R1131" s="101"/>
      <c r="S1131" s="101"/>
      <c r="T1131" s="101"/>
      <c r="U1131" s="101"/>
    </row>
    <row r="1132" spans="1:21" s="1" customFormat="1" ht="39.75" hidden="1" customHeight="1" x14ac:dyDescent="0.25">
      <c r="A1132" s="134" t="s">
        <v>643</v>
      </c>
      <c r="B1132" s="135"/>
      <c r="C1132" s="103" t="s">
        <v>1445</v>
      </c>
      <c r="D1132" s="104"/>
      <c r="E1132" s="104"/>
      <c r="F1132" s="11" t="s">
        <v>1813</v>
      </c>
      <c r="G1132" s="143">
        <v>9.0299999999999994</v>
      </c>
      <c r="H1132" s="137"/>
      <c r="I1132" s="8">
        <v>9.0299999999999994</v>
      </c>
      <c r="J1132" s="137"/>
      <c r="K1132" s="137"/>
      <c r="L1132" s="137"/>
      <c r="M1132" s="137"/>
      <c r="N1132" s="137"/>
      <c r="O1132" s="137"/>
      <c r="P1132" s="100">
        <v>9.0299999999999994</v>
      </c>
      <c r="Q1132" s="101"/>
      <c r="R1132" s="101"/>
      <c r="S1132" s="101"/>
      <c r="T1132" s="101"/>
      <c r="U1132" s="101"/>
    </row>
    <row r="1133" spans="1:21" s="15" customFormat="1" ht="18" hidden="1" customHeight="1" x14ac:dyDescent="0.2">
      <c r="A1133" s="124"/>
      <c r="B1133" s="125"/>
      <c r="C1133" s="105" t="s">
        <v>1856</v>
      </c>
      <c r="D1133" s="106"/>
      <c r="E1133" s="106"/>
      <c r="F1133" s="18"/>
      <c r="G1133" s="144">
        <f>G1130+G1131+G1132</f>
        <v>34.14</v>
      </c>
      <c r="H1133" s="123"/>
      <c r="I1133" s="13">
        <f>I1130+I1131+I1132</f>
        <v>34.14</v>
      </c>
      <c r="J1133" s="144">
        <f>J1130+J1131+J1132</f>
        <v>0.22</v>
      </c>
      <c r="K1133" s="123"/>
      <c r="L1133" s="123"/>
      <c r="M1133" s="123"/>
      <c r="N1133" s="123"/>
      <c r="O1133" s="123"/>
      <c r="P1133" s="100">
        <f>P1130+P1131+P1132</f>
        <v>34.36</v>
      </c>
      <c r="Q1133" s="101"/>
      <c r="R1133" s="101"/>
      <c r="S1133" s="101"/>
      <c r="T1133" s="101"/>
      <c r="U1133" s="101"/>
    </row>
    <row r="1134" spans="1:21" s="15" customFormat="1" ht="89.25" hidden="1" customHeight="1" x14ac:dyDescent="0.2">
      <c r="A1134" s="124" t="s">
        <v>140</v>
      </c>
      <c r="B1134" s="125"/>
      <c r="C1134" s="105" t="s">
        <v>1450</v>
      </c>
      <c r="D1134" s="106"/>
      <c r="E1134" s="106"/>
      <c r="F1134" s="18"/>
      <c r="G1134" s="123"/>
      <c r="H1134" s="123"/>
      <c r="I1134" s="14"/>
      <c r="J1134" s="123"/>
      <c r="K1134" s="123"/>
      <c r="L1134" s="123"/>
      <c r="M1134" s="123"/>
      <c r="N1134" s="123"/>
      <c r="O1134" s="123"/>
      <c r="P1134" s="101"/>
      <c r="Q1134" s="101"/>
      <c r="R1134" s="101"/>
      <c r="S1134" s="101"/>
      <c r="T1134" s="101"/>
      <c r="U1134" s="101"/>
    </row>
    <row r="1135" spans="1:21" s="1" customFormat="1" ht="90.75" hidden="1" customHeight="1" x14ac:dyDescent="0.25">
      <c r="A1135" s="134" t="s">
        <v>644</v>
      </c>
      <c r="B1135" s="135"/>
      <c r="C1135" s="103" t="s">
        <v>1451</v>
      </c>
      <c r="D1135" s="104"/>
      <c r="E1135" s="104"/>
      <c r="F1135" s="11" t="s">
        <v>1813</v>
      </c>
      <c r="G1135" s="143">
        <v>23.58</v>
      </c>
      <c r="H1135" s="137"/>
      <c r="I1135" s="8">
        <v>23.58</v>
      </c>
      <c r="J1135" s="143">
        <v>1.27</v>
      </c>
      <c r="K1135" s="137"/>
      <c r="L1135" s="137"/>
      <c r="M1135" s="137"/>
      <c r="N1135" s="137"/>
      <c r="O1135" s="137"/>
      <c r="P1135" s="100">
        <v>24.85</v>
      </c>
      <c r="Q1135" s="101"/>
      <c r="R1135" s="101"/>
      <c r="S1135" s="101"/>
      <c r="T1135" s="101"/>
      <c r="U1135" s="101"/>
    </row>
    <row r="1136" spans="1:21" s="1" customFormat="1" ht="28.5" hidden="1" customHeight="1" x14ac:dyDescent="0.25">
      <c r="A1136" s="134" t="s">
        <v>645</v>
      </c>
      <c r="B1136" s="135"/>
      <c r="C1136" s="103" t="s">
        <v>1444</v>
      </c>
      <c r="D1136" s="104"/>
      <c r="E1136" s="104"/>
      <c r="F1136" s="11" t="s">
        <v>1813</v>
      </c>
      <c r="G1136" s="143">
        <v>7.53</v>
      </c>
      <c r="H1136" s="137"/>
      <c r="I1136" s="8">
        <v>7.53</v>
      </c>
      <c r="J1136" s="137"/>
      <c r="K1136" s="137"/>
      <c r="L1136" s="137"/>
      <c r="M1136" s="137"/>
      <c r="N1136" s="137"/>
      <c r="O1136" s="137"/>
      <c r="P1136" s="100">
        <v>7.53</v>
      </c>
      <c r="Q1136" s="101"/>
      <c r="R1136" s="101"/>
      <c r="S1136" s="101"/>
      <c r="T1136" s="101"/>
      <c r="U1136" s="101"/>
    </row>
    <row r="1137" spans="1:21" s="1" customFormat="1" ht="115.5" hidden="1" customHeight="1" x14ac:dyDescent="0.25">
      <c r="A1137" s="134" t="s">
        <v>646</v>
      </c>
      <c r="B1137" s="135"/>
      <c r="C1137" s="103" t="s">
        <v>1452</v>
      </c>
      <c r="D1137" s="104"/>
      <c r="E1137" s="104"/>
      <c r="F1137" s="11" t="s">
        <v>1813</v>
      </c>
      <c r="G1137" s="143">
        <v>15.06</v>
      </c>
      <c r="H1137" s="137"/>
      <c r="I1137" s="8">
        <v>15.06</v>
      </c>
      <c r="J1137" s="137"/>
      <c r="K1137" s="137"/>
      <c r="L1137" s="137"/>
      <c r="M1137" s="137"/>
      <c r="N1137" s="137"/>
      <c r="O1137" s="137"/>
      <c r="P1137" s="100">
        <v>15.06</v>
      </c>
      <c r="Q1137" s="101"/>
      <c r="R1137" s="101"/>
      <c r="S1137" s="101"/>
      <c r="T1137" s="101"/>
      <c r="U1137" s="101"/>
    </row>
    <row r="1138" spans="1:21" s="15" customFormat="1" ht="18.75" hidden="1" customHeight="1" x14ac:dyDescent="0.2">
      <c r="A1138" s="124"/>
      <c r="B1138" s="125"/>
      <c r="C1138" s="105" t="s">
        <v>1856</v>
      </c>
      <c r="D1138" s="106"/>
      <c r="E1138" s="106"/>
      <c r="F1138" s="18"/>
      <c r="G1138" s="144">
        <f>G1135+G1136+G1137</f>
        <v>46.17</v>
      </c>
      <c r="H1138" s="123"/>
      <c r="I1138" s="13">
        <f>I1135+I1136+I1137</f>
        <v>46.17</v>
      </c>
      <c r="J1138" s="144">
        <f>J1135+J1136+J1137</f>
        <v>1.27</v>
      </c>
      <c r="K1138" s="123"/>
      <c r="L1138" s="123"/>
      <c r="M1138" s="123"/>
      <c r="N1138" s="123"/>
      <c r="O1138" s="123"/>
      <c r="P1138" s="100">
        <f>P1135+P1136+P1137</f>
        <v>47.440000000000005</v>
      </c>
      <c r="Q1138" s="101"/>
      <c r="R1138" s="101"/>
      <c r="S1138" s="101"/>
      <c r="T1138" s="101"/>
      <c r="U1138" s="101"/>
    </row>
    <row r="1139" spans="1:21" s="15" customFormat="1" ht="78" hidden="1" customHeight="1" x14ac:dyDescent="0.2">
      <c r="A1139" s="124" t="s">
        <v>141</v>
      </c>
      <c r="B1139" s="125"/>
      <c r="C1139" s="105" t="s">
        <v>1453</v>
      </c>
      <c r="D1139" s="106"/>
      <c r="E1139" s="106"/>
      <c r="F1139" s="18"/>
      <c r="G1139" s="123"/>
      <c r="H1139" s="123"/>
      <c r="I1139" s="14"/>
      <c r="J1139" s="123"/>
      <c r="K1139" s="123"/>
      <c r="L1139" s="123"/>
      <c r="M1139" s="123"/>
      <c r="N1139" s="123"/>
      <c r="O1139" s="123"/>
      <c r="P1139" s="101"/>
      <c r="Q1139" s="101"/>
      <c r="R1139" s="101"/>
      <c r="S1139" s="101"/>
      <c r="T1139" s="101"/>
      <c r="U1139" s="101"/>
    </row>
    <row r="1140" spans="1:21" s="1" customFormat="1" ht="88.5" hidden="1" customHeight="1" x14ac:dyDescent="0.25">
      <c r="A1140" s="134" t="s">
        <v>647</v>
      </c>
      <c r="B1140" s="135"/>
      <c r="C1140" s="103" t="s">
        <v>1454</v>
      </c>
      <c r="D1140" s="104"/>
      <c r="E1140" s="104"/>
      <c r="F1140" s="11" t="s">
        <v>1813</v>
      </c>
      <c r="G1140" s="143">
        <v>21.97</v>
      </c>
      <c r="H1140" s="137"/>
      <c r="I1140" s="8">
        <v>21.97</v>
      </c>
      <c r="J1140" s="143">
        <v>0.22</v>
      </c>
      <c r="K1140" s="137"/>
      <c r="L1140" s="137"/>
      <c r="M1140" s="137"/>
      <c r="N1140" s="137"/>
      <c r="O1140" s="137"/>
      <c r="P1140" s="100">
        <v>22.19</v>
      </c>
      <c r="Q1140" s="101"/>
      <c r="R1140" s="101"/>
      <c r="S1140" s="101"/>
      <c r="T1140" s="101"/>
      <c r="U1140" s="101"/>
    </row>
    <row r="1141" spans="1:21" s="1" customFormat="1" ht="30.75" hidden="1" customHeight="1" x14ac:dyDescent="0.25">
      <c r="A1141" s="134" t="s">
        <v>648</v>
      </c>
      <c r="B1141" s="135"/>
      <c r="C1141" s="103" t="s">
        <v>1444</v>
      </c>
      <c r="D1141" s="104"/>
      <c r="E1141" s="104"/>
      <c r="F1141" s="11" t="s">
        <v>1813</v>
      </c>
      <c r="G1141" s="143">
        <v>7.53</v>
      </c>
      <c r="H1141" s="137"/>
      <c r="I1141" s="8">
        <v>7.53</v>
      </c>
      <c r="J1141" s="137"/>
      <c r="K1141" s="137"/>
      <c r="L1141" s="137"/>
      <c r="M1141" s="137"/>
      <c r="N1141" s="137"/>
      <c r="O1141" s="137"/>
      <c r="P1141" s="100">
        <v>7.53</v>
      </c>
      <c r="Q1141" s="101"/>
      <c r="R1141" s="101"/>
      <c r="S1141" s="101"/>
      <c r="T1141" s="101"/>
      <c r="U1141" s="101"/>
    </row>
    <row r="1142" spans="1:21" s="1" customFormat="1" ht="39" hidden="1" customHeight="1" x14ac:dyDescent="0.25">
      <c r="A1142" s="134" t="s">
        <v>649</v>
      </c>
      <c r="B1142" s="135"/>
      <c r="C1142" s="103" t="s">
        <v>1445</v>
      </c>
      <c r="D1142" s="104"/>
      <c r="E1142" s="104"/>
      <c r="F1142" s="11" t="s">
        <v>1813</v>
      </c>
      <c r="G1142" s="143">
        <v>9.0299999999999994</v>
      </c>
      <c r="H1142" s="137"/>
      <c r="I1142" s="8">
        <v>9.0299999999999994</v>
      </c>
      <c r="J1142" s="137"/>
      <c r="K1142" s="137"/>
      <c r="L1142" s="137"/>
      <c r="M1142" s="137"/>
      <c r="N1142" s="137"/>
      <c r="O1142" s="137"/>
      <c r="P1142" s="100">
        <v>9.0299999999999994</v>
      </c>
      <c r="Q1142" s="101"/>
      <c r="R1142" s="101"/>
      <c r="S1142" s="101"/>
      <c r="T1142" s="101"/>
      <c r="U1142" s="101"/>
    </row>
    <row r="1143" spans="1:21" s="15" customFormat="1" ht="21" hidden="1" customHeight="1" x14ac:dyDescent="0.2">
      <c r="A1143" s="124"/>
      <c r="B1143" s="125"/>
      <c r="C1143" s="105" t="s">
        <v>1856</v>
      </c>
      <c r="D1143" s="106"/>
      <c r="E1143" s="106"/>
      <c r="F1143" s="18"/>
      <c r="G1143" s="144">
        <f>G1140+G1141+G1142</f>
        <v>38.53</v>
      </c>
      <c r="H1143" s="123"/>
      <c r="I1143" s="13">
        <f>I1140+I1141+I1142</f>
        <v>38.53</v>
      </c>
      <c r="J1143" s="144">
        <f>J1140+J1141+J1142</f>
        <v>0.22</v>
      </c>
      <c r="K1143" s="123"/>
      <c r="L1143" s="123"/>
      <c r="M1143" s="123"/>
      <c r="N1143" s="123"/>
      <c r="O1143" s="123"/>
      <c r="P1143" s="100">
        <f>P1140+P1141+P1142</f>
        <v>38.75</v>
      </c>
      <c r="Q1143" s="101"/>
      <c r="R1143" s="101"/>
      <c r="S1143" s="101"/>
      <c r="T1143" s="101"/>
      <c r="U1143" s="101"/>
    </row>
    <row r="1144" spans="1:21" s="15" customFormat="1" ht="76.5" hidden="1" customHeight="1" x14ac:dyDescent="0.2">
      <c r="A1144" s="124" t="s">
        <v>142</v>
      </c>
      <c r="B1144" s="125"/>
      <c r="C1144" s="105" t="s">
        <v>1455</v>
      </c>
      <c r="D1144" s="106"/>
      <c r="E1144" s="106"/>
      <c r="F1144" s="18"/>
      <c r="G1144" s="123"/>
      <c r="H1144" s="123"/>
      <c r="I1144" s="14"/>
      <c r="J1144" s="123"/>
      <c r="K1144" s="123"/>
      <c r="L1144" s="123"/>
      <c r="M1144" s="123"/>
      <c r="N1144" s="123"/>
      <c r="O1144" s="123"/>
      <c r="P1144" s="101"/>
      <c r="Q1144" s="101"/>
      <c r="R1144" s="101"/>
      <c r="S1144" s="101"/>
      <c r="T1144" s="101"/>
      <c r="U1144" s="101"/>
    </row>
    <row r="1145" spans="1:21" s="1" customFormat="1" ht="90" hidden="1" customHeight="1" x14ac:dyDescent="0.25">
      <c r="A1145" s="134" t="s">
        <v>650</v>
      </c>
      <c r="B1145" s="135"/>
      <c r="C1145" s="103" t="s">
        <v>1456</v>
      </c>
      <c r="D1145" s="104"/>
      <c r="E1145" s="104"/>
      <c r="F1145" s="11" t="s">
        <v>1813</v>
      </c>
      <c r="G1145" s="143">
        <v>29.48</v>
      </c>
      <c r="H1145" s="137"/>
      <c r="I1145" s="8">
        <v>29.48</v>
      </c>
      <c r="J1145" s="143">
        <v>1.27</v>
      </c>
      <c r="K1145" s="137"/>
      <c r="L1145" s="137"/>
      <c r="M1145" s="137"/>
      <c r="N1145" s="137"/>
      <c r="O1145" s="137"/>
      <c r="P1145" s="100">
        <v>30.75</v>
      </c>
      <c r="Q1145" s="101"/>
      <c r="R1145" s="101"/>
      <c r="S1145" s="101"/>
      <c r="T1145" s="101"/>
      <c r="U1145" s="101"/>
    </row>
    <row r="1146" spans="1:21" s="1" customFormat="1" ht="28.5" hidden="1" customHeight="1" x14ac:dyDescent="0.25">
      <c r="A1146" s="134" t="s">
        <v>651</v>
      </c>
      <c r="B1146" s="135"/>
      <c r="C1146" s="103" t="s">
        <v>1444</v>
      </c>
      <c r="D1146" s="104"/>
      <c r="E1146" s="104"/>
      <c r="F1146" s="11" t="s">
        <v>1813</v>
      </c>
      <c r="G1146" s="143">
        <v>7.53</v>
      </c>
      <c r="H1146" s="137"/>
      <c r="I1146" s="8">
        <v>7.53</v>
      </c>
      <c r="J1146" s="137"/>
      <c r="K1146" s="137"/>
      <c r="L1146" s="137"/>
      <c r="M1146" s="137"/>
      <c r="N1146" s="137"/>
      <c r="O1146" s="137"/>
      <c r="P1146" s="100">
        <v>7.53</v>
      </c>
      <c r="Q1146" s="101"/>
      <c r="R1146" s="101"/>
      <c r="S1146" s="101"/>
      <c r="T1146" s="101"/>
      <c r="U1146" s="101"/>
    </row>
    <row r="1147" spans="1:21" s="15" customFormat="1" ht="17.25" hidden="1" customHeight="1" x14ac:dyDescent="0.2">
      <c r="A1147" s="124"/>
      <c r="B1147" s="125"/>
      <c r="C1147" s="105" t="s">
        <v>1856</v>
      </c>
      <c r="D1147" s="106"/>
      <c r="E1147" s="106"/>
      <c r="F1147" s="18"/>
      <c r="G1147" s="144">
        <f>G1145+G1146</f>
        <v>37.01</v>
      </c>
      <c r="H1147" s="123"/>
      <c r="I1147" s="13">
        <f>I1145+I1146</f>
        <v>37.01</v>
      </c>
      <c r="J1147" s="144">
        <f>J1145+J1146</f>
        <v>1.27</v>
      </c>
      <c r="K1147" s="123"/>
      <c r="L1147" s="123"/>
      <c r="M1147" s="123"/>
      <c r="N1147" s="123"/>
      <c r="O1147" s="123"/>
      <c r="P1147" s="100">
        <f>P1145+P1146</f>
        <v>38.28</v>
      </c>
      <c r="Q1147" s="101"/>
      <c r="R1147" s="101"/>
      <c r="S1147" s="101"/>
      <c r="T1147" s="101"/>
      <c r="U1147" s="101"/>
    </row>
    <row r="1148" spans="1:21" s="15" customFormat="1" ht="88.5" hidden="1" customHeight="1" x14ac:dyDescent="0.2">
      <c r="A1148" s="124" t="s">
        <v>143</v>
      </c>
      <c r="B1148" s="125"/>
      <c r="C1148" s="105" t="s">
        <v>1457</v>
      </c>
      <c r="D1148" s="106"/>
      <c r="E1148" s="106"/>
      <c r="F1148" s="18"/>
      <c r="G1148" s="123"/>
      <c r="H1148" s="123"/>
      <c r="I1148" s="14"/>
      <c r="J1148" s="123"/>
      <c r="K1148" s="123"/>
      <c r="L1148" s="123"/>
      <c r="M1148" s="123"/>
      <c r="N1148" s="123"/>
      <c r="O1148" s="123"/>
      <c r="P1148" s="101"/>
      <c r="Q1148" s="101"/>
      <c r="R1148" s="101"/>
      <c r="S1148" s="101"/>
      <c r="T1148" s="101"/>
      <c r="U1148" s="101"/>
    </row>
    <row r="1149" spans="1:21" s="1" customFormat="1" ht="92.25" hidden="1" customHeight="1" x14ac:dyDescent="0.25">
      <c r="A1149" s="134" t="s">
        <v>652</v>
      </c>
      <c r="B1149" s="135"/>
      <c r="C1149" s="103" t="s">
        <v>1458</v>
      </c>
      <c r="D1149" s="104"/>
      <c r="E1149" s="104"/>
      <c r="F1149" s="11" t="s">
        <v>1813</v>
      </c>
      <c r="G1149" s="143">
        <v>26.36</v>
      </c>
      <c r="H1149" s="137"/>
      <c r="I1149" s="8">
        <v>26.36</v>
      </c>
      <c r="J1149" s="143">
        <v>0.22</v>
      </c>
      <c r="K1149" s="137"/>
      <c r="L1149" s="137"/>
      <c r="M1149" s="137"/>
      <c r="N1149" s="137"/>
      <c r="O1149" s="137"/>
      <c r="P1149" s="100">
        <v>26.58</v>
      </c>
      <c r="Q1149" s="101"/>
      <c r="R1149" s="101"/>
      <c r="S1149" s="101"/>
      <c r="T1149" s="101"/>
      <c r="U1149" s="101"/>
    </row>
    <row r="1150" spans="1:21" s="1" customFormat="1" ht="30.75" hidden="1" customHeight="1" x14ac:dyDescent="0.25">
      <c r="A1150" s="134" t="s">
        <v>653</v>
      </c>
      <c r="B1150" s="135"/>
      <c r="C1150" s="103" t="s">
        <v>1444</v>
      </c>
      <c r="D1150" s="104"/>
      <c r="E1150" s="104"/>
      <c r="F1150" s="11" t="s">
        <v>1813</v>
      </c>
      <c r="G1150" s="143">
        <v>7.53</v>
      </c>
      <c r="H1150" s="137"/>
      <c r="I1150" s="8">
        <v>7.53</v>
      </c>
      <c r="J1150" s="137"/>
      <c r="K1150" s="137"/>
      <c r="L1150" s="137"/>
      <c r="M1150" s="137"/>
      <c r="N1150" s="137"/>
      <c r="O1150" s="137"/>
      <c r="P1150" s="100">
        <v>7.53</v>
      </c>
      <c r="Q1150" s="101"/>
      <c r="R1150" s="101"/>
      <c r="S1150" s="101"/>
      <c r="T1150" s="101"/>
      <c r="U1150" s="101"/>
    </row>
    <row r="1151" spans="1:21" s="1" customFormat="1" ht="40.5" hidden="1" customHeight="1" x14ac:dyDescent="0.25">
      <c r="A1151" s="134" t="s">
        <v>654</v>
      </c>
      <c r="B1151" s="135"/>
      <c r="C1151" s="103" t="s">
        <v>1445</v>
      </c>
      <c r="D1151" s="104"/>
      <c r="E1151" s="104"/>
      <c r="F1151" s="11" t="s">
        <v>1813</v>
      </c>
      <c r="G1151" s="143">
        <v>9.0299999999999994</v>
      </c>
      <c r="H1151" s="137"/>
      <c r="I1151" s="8">
        <v>9.0299999999999994</v>
      </c>
      <c r="J1151" s="137"/>
      <c r="K1151" s="137"/>
      <c r="L1151" s="137"/>
      <c r="M1151" s="137"/>
      <c r="N1151" s="137"/>
      <c r="O1151" s="137"/>
      <c r="P1151" s="100">
        <v>9.0299999999999994</v>
      </c>
      <c r="Q1151" s="101"/>
      <c r="R1151" s="101"/>
      <c r="S1151" s="101"/>
      <c r="T1151" s="101"/>
      <c r="U1151" s="101"/>
    </row>
    <row r="1152" spans="1:21" s="15" customFormat="1" ht="18" hidden="1" customHeight="1" x14ac:dyDescent="0.2">
      <c r="A1152" s="124"/>
      <c r="B1152" s="125"/>
      <c r="C1152" s="105" t="s">
        <v>1856</v>
      </c>
      <c r="D1152" s="106"/>
      <c r="E1152" s="106"/>
      <c r="F1152" s="18"/>
      <c r="G1152" s="144">
        <f>G1149+G1150+G1151</f>
        <v>42.92</v>
      </c>
      <c r="H1152" s="123"/>
      <c r="I1152" s="13">
        <f>I1149+I1150+I1151</f>
        <v>42.92</v>
      </c>
      <c r="J1152" s="144">
        <f>J1149+J1150+J1151</f>
        <v>0.22</v>
      </c>
      <c r="K1152" s="123"/>
      <c r="L1152" s="123"/>
      <c r="M1152" s="123"/>
      <c r="N1152" s="123"/>
      <c r="O1152" s="123"/>
      <c r="P1152" s="100">
        <f>P1149+P1150+P1151</f>
        <v>43.14</v>
      </c>
      <c r="Q1152" s="101"/>
      <c r="R1152" s="101"/>
      <c r="S1152" s="101"/>
      <c r="T1152" s="101"/>
      <c r="U1152" s="101"/>
    </row>
    <row r="1153" spans="1:21" s="15" customFormat="1" ht="87" hidden="1" customHeight="1" x14ac:dyDescent="0.2">
      <c r="A1153" s="124" t="s">
        <v>655</v>
      </c>
      <c r="B1153" s="125"/>
      <c r="C1153" s="105" t="s">
        <v>1459</v>
      </c>
      <c r="D1153" s="106"/>
      <c r="E1153" s="106"/>
      <c r="F1153" s="18"/>
      <c r="G1153" s="123"/>
      <c r="H1153" s="123"/>
      <c r="I1153" s="14"/>
      <c r="J1153" s="123"/>
      <c r="K1153" s="123"/>
      <c r="L1153" s="123"/>
      <c r="M1153" s="123"/>
      <c r="N1153" s="123"/>
      <c r="O1153" s="123"/>
      <c r="P1153" s="101"/>
      <c r="Q1153" s="101"/>
      <c r="R1153" s="101"/>
      <c r="S1153" s="101"/>
      <c r="T1153" s="101"/>
      <c r="U1153" s="101"/>
    </row>
    <row r="1154" spans="1:21" s="1" customFormat="1" ht="91.5" hidden="1" customHeight="1" x14ac:dyDescent="0.25">
      <c r="A1154" s="134" t="s">
        <v>656</v>
      </c>
      <c r="B1154" s="135"/>
      <c r="C1154" s="103" t="s">
        <v>1460</v>
      </c>
      <c r="D1154" s="104"/>
      <c r="E1154" s="104"/>
      <c r="F1154" s="11" t="s">
        <v>1813</v>
      </c>
      <c r="G1154" s="143">
        <v>35.369999999999997</v>
      </c>
      <c r="H1154" s="137"/>
      <c r="I1154" s="8">
        <v>35.369999999999997</v>
      </c>
      <c r="J1154" s="143">
        <v>1.27</v>
      </c>
      <c r="K1154" s="137"/>
      <c r="L1154" s="137"/>
      <c r="M1154" s="137"/>
      <c r="N1154" s="137"/>
      <c r="O1154" s="137"/>
      <c r="P1154" s="100">
        <v>36.64</v>
      </c>
      <c r="Q1154" s="101"/>
      <c r="R1154" s="101"/>
      <c r="S1154" s="101"/>
      <c r="T1154" s="101"/>
      <c r="U1154" s="101"/>
    </row>
    <row r="1155" spans="1:21" s="1" customFormat="1" ht="30" hidden="1" customHeight="1" x14ac:dyDescent="0.25">
      <c r="A1155" s="134" t="s">
        <v>657</v>
      </c>
      <c r="B1155" s="135"/>
      <c r="C1155" s="103" t="s">
        <v>1444</v>
      </c>
      <c r="D1155" s="104"/>
      <c r="E1155" s="104"/>
      <c r="F1155" s="11" t="s">
        <v>1813</v>
      </c>
      <c r="G1155" s="143">
        <v>7.53</v>
      </c>
      <c r="H1155" s="137"/>
      <c r="I1155" s="8">
        <v>7.53</v>
      </c>
      <c r="J1155" s="137"/>
      <c r="K1155" s="137"/>
      <c r="L1155" s="137"/>
      <c r="M1155" s="137"/>
      <c r="N1155" s="137"/>
      <c r="O1155" s="137"/>
      <c r="P1155" s="100">
        <v>7.53</v>
      </c>
      <c r="Q1155" s="101"/>
      <c r="R1155" s="101"/>
      <c r="S1155" s="101"/>
      <c r="T1155" s="101"/>
      <c r="U1155" s="101"/>
    </row>
    <row r="1156" spans="1:21" s="1" customFormat="1" ht="114.75" hidden="1" customHeight="1" x14ac:dyDescent="0.25">
      <c r="A1156" s="134" t="s">
        <v>658</v>
      </c>
      <c r="B1156" s="135"/>
      <c r="C1156" s="103" t="s">
        <v>1452</v>
      </c>
      <c r="D1156" s="104"/>
      <c r="E1156" s="104"/>
      <c r="F1156" s="11" t="s">
        <v>1813</v>
      </c>
      <c r="G1156" s="143">
        <v>15.06</v>
      </c>
      <c r="H1156" s="137"/>
      <c r="I1156" s="8">
        <v>15.06</v>
      </c>
      <c r="J1156" s="137"/>
      <c r="K1156" s="137"/>
      <c r="L1156" s="137"/>
      <c r="M1156" s="137"/>
      <c r="N1156" s="137"/>
      <c r="O1156" s="137"/>
      <c r="P1156" s="100">
        <v>15.06</v>
      </c>
      <c r="Q1156" s="101"/>
      <c r="R1156" s="101"/>
      <c r="S1156" s="101"/>
      <c r="T1156" s="101"/>
      <c r="U1156" s="101"/>
    </row>
    <row r="1157" spans="1:21" s="15" customFormat="1" ht="15.75" hidden="1" customHeight="1" x14ac:dyDescent="0.2">
      <c r="A1157" s="124"/>
      <c r="B1157" s="125"/>
      <c r="C1157" s="105" t="s">
        <v>1856</v>
      </c>
      <c r="D1157" s="106"/>
      <c r="E1157" s="106"/>
      <c r="F1157" s="18"/>
      <c r="G1157" s="144">
        <f>G1154+G1155+G1156</f>
        <v>57.96</v>
      </c>
      <c r="H1157" s="123"/>
      <c r="I1157" s="13">
        <f>I1154+I1155+I1156</f>
        <v>57.96</v>
      </c>
      <c r="J1157" s="144">
        <f>J1154+J1155+J1156</f>
        <v>1.27</v>
      </c>
      <c r="K1157" s="123"/>
      <c r="L1157" s="123"/>
      <c r="M1157" s="123"/>
      <c r="N1157" s="123"/>
      <c r="O1157" s="123"/>
      <c r="P1157" s="100">
        <f>P1154+P1155+P1156</f>
        <v>59.230000000000004</v>
      </c>
      <c r="Q1157" s="101"/>
      <c r="R1157" s="101"/>
      <c r="S1157" s="101"/>
      <c r="T1157" s="101"/>
      <c r="U1157" s="101"/>
    </row>
    <row r="1158" spans="1:21" s="15" customFormat="1" ht="87.75" hidden="1" customHeight="1" x14ac:dyDescent="0.2">
      <c r="A1158" s="124" t="s">
        <v>659</v>
      </c>
      <c r="B1158" s="125"/>
      <c r="C1158" s="105" t="s">
        <v>1461</v>
      </c>
      <c r="D1158" s="106"/>
      <c r="E1158" s="106"/>
      <c r="F1158" s="18"/>
      <c r="G1158" s="123"/>
      <c r="H1158" s="123"/>
      <c r="I1158" s="14"/>
      <c r="J1158" s="123"/>
      <c r="K1158" s="123"/>
      <c r="L1158" s="123"/>
      <c r="M1158" s="123"/>
      <c r="N1158" s="123"/>
      <c r="O1158" s="123"/>
      <c r="P1158" s="101"/>
      <c r="Q1158" s="101"/>
      <c r="R1158" s="101"/>
      <c r="S1158" s="101"/>
      <c r="T1158" s="101"/>
      <c r="U1158" s="101"/>
    </row>
    <row r="1159" spans="1:21" s="1" customFormat="1" ht="100.5" hidden="1" customHeight="1" x14ac:dyDescent="0.25">
      <c r="A1159" s="134" t="s">
        <v>660</v>
      </c>
      <c r="B1159" s="135"/>
      <c r="C1159" s="103" t="s">
        <v>1462</v>
      </c>
      <c r="D1159" s="104"/>
      <c r="E1159" s="104"/>
      <c r="F1159" s="11" t="s">
        <v>1813</v>
      </c>
      <c r="G1159" s="143">
        <v>26.36</v>
      </c>
      <c r="H1159" s="137"/>
      <c r="I1159" s="8">
        <v>26.36</v>
      </c>
      <c r="J1159" s="143">
        <v>0.22</v>
      </c>
      <c r="K1159" s="137"/>
      <c r="L1159" s="137"/>
      <c r="M1159" s="137"/>
      <c r="N1159" s="137"/>
      <c r="O1159" s="137"/>
      <c r="P1159" s="100">
        <v>26.58</v>
      </c>
      <c r="Q1159" s="101"/>
      <c r="R1159" s="101"/>
      <c r="S1159" s="101"/>
      <c r="T1159" s="101"/>
      <c r="U1159" s="101"/>
    </row>
    <row r="1160" spans="1:21" s="1" customFormat="1" ht="29.25" hidden="1" customHeight="1" x14ac:dyDescent="0.25">
      <c r="A1160" s="134" t="s">
        <v>661</v>
      </c>
      <c r="B1160" s="135"/>
      <c r="C1160" s="103" t="s">
        <v>1444</v>
      </c>
      <c r="D1160" s="104"/>
      <c r="E1160" s="104"/>
      <c r="F1160" s="11" t="s">
        <v>1813</v>
      </c>
      <c r="G1160" s="143">
        <v>7.53</v>
      </c>
      <c r="H1160" s="137"/>
      <c r="I1160" s="8">
        <v>7.53</v>
      </c>
      <c r="J1160" s="137"/>
      <c r="K1160" s="137"/>
      <c r="L1160" s="137"/>
      <c r="M1160" s="137"/>
      <c r="N1160" s="137"/>
      <c r="O1160" s="137"/>
      <c r="P1160" s="100">
        <v>7.53</v>
      </c>
      <c r="Q1160" s="101"/>
      <c r="R1160" s="101"/>
      <c r="S1160" s="101"/>
      <c r="T1160" s="101"/>
      <c r="U1160" s="101"/>
    </row>
    <row r="1161" spans="1:21" s="1" customFormat="1" ht="40.5" hidden="1" customHeight="1" x14ac:dyDescent="0.25">
      <c r="A1161" s="134" t="s">
        <v>662</v>
      </c>
      <c r="B1161" s="135"/>
      <c r="C1161" s="103" t="s">
        <v>1445</v>
      </c>
      <c r="D1161" s="104"/>
      <c r="E1161" s="104"/>
      <c r="F1161" s="11" t="s">
        <v>1813</v>
      </c>
      <c r="G1161" s="143">
        <v>9.0299999999999994</v>
      </c>
      <c r="H1161" s="137"/>
      <c r="I1161" s="8">
        <v>9.0299999999999994</v>
      </c>
      <c r="J1161" s="137"/>
      <c r="K1161" s="137"/>
      <c r="L1161" s="137"/>
      <c r="M1161" s="137"/>
      <c r="N1161" s="137"/>
      <c r="O1161" s="137"/>
      <c r="P1161" s="100">
        <v>9.0299999999999994</v>
      </c>
      <c r="Q1161" s="101"/>
      <c r="R1161" s="101"/>
      <c r="S1161" s="101"/>
      <c r="T1161" s="101"/>
      <c r="U1161" s="101"/>
    </row>
    <row r="1162" spans="1:21" s="15" customFormat="1" ht="21.75" hidden="1" customHeight="1" x14ac:dyDescent="0.2">
      <c r="A1162" s="124"/>
      <c r="B1162" s="125"/>
      <c r="C1162" s="105" t="s">
        <v>1856</v>
      </c>
      <c r="D1162" s="106"/>
      <c r="E1162" s="106"/>
      <c r="F1162" s="18"/>
      <c r="G1162" s="144">
        <f>G1159+G1160+G1161</f>
        <v>42.92</v>
      </c>
      <c r="H1162" s="123"/>
      <c r="I1162" s="13">
        <f>I1159+I1160+I1161</f>
        <v>42.92</v>
      </c>
      <c r="J1162" s="144">
        <f>J1159+J1160+J1161</f>
        <v>0.22</v>
      </c>
      <c r="K1162" s="123"/>
      <c r="L1162" s="123"/>
      <c r="M1162" s="123"/>
      <c r="N1162" s="123"/>
      <c r="O1162" s="123"/>
      <c r="P1162" s="100">
        <f>P1159+P1160+P1161</f>
        <v>43.14</v>
      </c>
      <c r="Q1162" s="101"/>
      <c r="R1162" s="101"/>
      <c r="S1162" s="101"/>
      <c r="T1162" s="101"/>
      <c r="U1162" s="101"/>
    </row>
    <row r="1163" spans="1:21" s="15" customFormat="1" ht="89.25" hidden="1" customHeight="1" x14ac:dyDescent="0.2">
      <c r="A1163" s="124" t="s">
        <v>663</v>
      </c>
      <c r="B1163" s="125"/>
      <c r="C1163" s="105" t="s">
        <v>1463</v>
      </c>
      <c r="D1163" s="106"/>
      <c r="E1163" s="106"/>
      <c r="F1163" s="18"/>
      <c r="G1163" s="123"/>
      <c r="H1163" s="123"/>
      <c r="I1163" s="14"/>
      <c r="J1163" s="123"/>
      <c r="K1163" s="123"/>
      <c r="L1163" s="123"/>
      <c r="M1163" s="123"/>
      <c r="N1163" s="123"/>
      <c r="O1163" s="123"/>
      <c r="P1163" s="101"/>
      <c r="Q1163" s="101"/>
      <c r="R1163" s="101"/>
      <c r="S1163" s="101"/>
      <c r="T1163" s="101"/>
      <c r="U1163" s="101"/>
    </row>
    <row r="1164" spans="1:21" s="1" customFormat="1" ht="88.5" hidden="1" customHeight="1" x14ac:dyDescent="0.25">
      <c r="A1164" s="134" t="s">
        <v>664</v>
      </c>
      <c r="B1164" s="135"/>
      <c r="C1164" s="103" t="s">
        <v>1464</v>
      </c>
      <c r="D1164" s="104"/>
      <c r="E1164" s="104"/>
      <c r="F1164" s="11" t="s">
        <v>1813</v>
      </c>
      <c r="G1164" s="143">
        <v>35.369999999999997</v>
      </c>
      <c r="H1164" s="137"/>
      <c r="I1164" s="8">
        <v>35.369999999999997</v>
      </c>
      <c r="J1164" s="143">
        <v>1.27</v>
      </c>
      <c r="K1164" s="137"/>
      <c r="L1164" s="137"/>
      <c r="M1164" s="137"/>
      <c r="N1164" s="137"/>
      <c r="O1164" s="137"/>
      <c r="P1164" s="100">
        <v>36.64</v>
      </c>
      <c r="Q1164" s="101"/>
      <c r="R1164" s="101"/>
      <c r="S1164" s="101"/>
      <c r="T1164" s="101"/>
      <c r="U1164" s="101"/>
    </row>
    <row r="1165" spans="1:21" s="1" customFormat="1" ht="27.75" hidden="1" customHeight="1" x14ac:dyDescent="0.25">
      <c r="A1165" s="134" t="s">
        <v>665</v>
      </c>
      <c r="B1165" s="135"/>
      <c r="C1165" s="103" t="s">
        <v>1444</v>
      </c>
      <c r="D1165" s="104"/>
      <c r="E1165" s="104"/>
      <c r="F1165" s="11" t="s">
        <v>1813</v>
      </c>
      <c r="G1165" s="143">
        <v>7.53</v>
      </c>
      <c r="H1165" s="137"/>
      <c r="I1165" s="8">
        <v>7.53</v>
      </c>
      <c r="J1165" s="137"/>
      <c r="K1165" s="137"/>
      <c r="L1165" s="137"/>
      <c r="M1165" s="137"/>
      <c r="N1165" s="137"/>
      <c r="O1165" s="137"/>
      <c r="P1165" s="100">
        <v>7.53</v>
      </c>
      <c r="Q1165" s="101"/>
      <c r="R1165" s="101"/>
      <c r="S1165" s="101"/>
      <c r="T1165" s="101"/>
      <c r="U1165" s="101"/>
    </row>
    <row r="1166" spans="1:21" s="1" customFormat="1" ht="116.25" hidden="1" customHeight="1" x14ac:dyDescent="0.25">
      <c r="A1166" s="134" t="s">
        <v>666</v>
      </c>
      <c r="B1166" s="135"/>
      <c r="C1166" s="103" t="s">
        <v>1452</v>
      </c>
      <c r="D1166" s="104"/>
      <c r="E1166" s="104"/>
      <c r="F1166" s="11" t="s">
        <v>1813</v>
      </c>
      <c r="G1166" s="143">
        <v>15.06</v>
      </c>
      <c r="H1166" s="137"/>
      <c r="I1166" s="8">
        <v>15.06</v>
      </c>
      <c r="J1166" s="137"/>
      <c r="K1166" s="137"/>
      <c r="L1166" s="137"/>
      <c r="M1166" s="137"/>
      <c r="N1166" s="137"/>
      <c r="O1166" s="137"/>
      <c r="P1166" s="100">
        <v>15.06</v>
      </c>
      <c r="Q1166" s="101"/>
      <c r="R1166" s="101"/>
      <c r="S1166" s="101"/>
      <c r="T1166" s="101"/>
      <c r="U1166" s="101"/>
    </row>
    <row r="1167" spans="1:21" s="15" customFormat="1" ht="19.5" hidden="1" customHeight="1" x14ac:dyDescent="0.2">
      <c r="A1167" s="124"/>
      <c r="B1167" s="125"/>
      <c r="C1167" s="105" t="s">
        <v>1856</v>
      </c>
      <c r="D1167" s="106"/>
      <c r="E1167" s="106"/>
      <c r="F1167" s="18"/>
      <c r="G1167" s="144">
        <f>G1164+G1165+G1166</f>
        <v>57.96</v>
      </c>
      <c r="H1167" s="123"/>
      <c r="I1167" s="13">
        <f>I1164+I1165+I1166</f>
        <v>57.96</v>
      </c>
      <c r="J1167" s="144">
        <f>J1164+J1165+J1166</f>
        <v>1.27</v>
      </c>
      <c r="K1167" s="123"/>
      <c r="L1167" s="123"/>
      <c r="M1167" s="123"/>
      <c r="N1167" s="123"/>
      <c r="O1167" s="123"/>
      <c r="P1167" s="100">
        <f>P1166+P1165+P1164</f>
        <v>59.230000000000004</v>
      </c>
      <c r="Q1167" s="101"/>
      <c r="R1167" s="101"/>
      <c r="S1167" s="101"/>
      <c r="T1167" s="101"/>
      <c r="U1167" s="101"/>
    </row>
    <row r="1168" spans="1:21" s="15" customFormat="1" ht="77.25" hidden="1" customHeight="1" x14ac:dyDescent="0.2">
      <c r="A1168" s="124" t="s">
        <v>667</v>
      </c>
      <c r="B1168" s="125"/>
      <c r="C1168" s="105" t="s">
        <v>1465</v>
      </c>
      <c r="D1168" s="106"/>
      <c r="E1168" s="106"/>
      <c r="F1168" s="18"/>
      <c r="G1168" s="123"/>
      <c r="H1168" s="123"/>
      <c r="I1168" s="14"/>
      <c r="J1168" s="123"/>
      <c r="K1168" s="123"/>
      <c r="L1168" s="123"/>
      <c r="M1168" s="123"/>
      <c r="N1168" s="123"/>
      <c r="O1168" s="123"/>
      <c r="P1168" s="101"/>
      <c r="Q1168" s="101"/>
      <c r="R1168" s="101"/>
      <c r="S1168" s="101"/>
      <c r="T1168" s="101"/>
      <c r="U1168" s="101"/>
    </row>
    <row r="1169" spans="1:21" s="1" customFormat="1" ht="90.75" hidden="1" customHeight="1" x14ac:dyDescent="0.25">
      <c r="A1169" s="134" t="s">
        <v>668</v>
      </c>
      <c r="B1169" s="135"/>
      <c r="C1169" s="103" t="s">
        <v>1466</v>
      </c>
      <c r="D1169" s="104"/>
      <c r="E1169" s="104"/>
      <c r="F1169" s="11" t="s">
        <v>1813</v>
      </c>
      <c r="G1169" s="143">
        <v>21.97</v>
      </c>
      <c r="H1169" s="137"/>
      <c r="I1169" s="8">
        <v>21.97</v>
      </c>
      <c r="J1169" s="143">
        <v>0.22</v>
      </c>
      <c r="K1169" s="137"/>
      <c r="L1169" s="137"/>
      <c r="M1169" s="137"/>
      <c r="N1169" s="137"/>
      <c r="O1169" s="137"/>
      <c r="P1169" s="100">
        <v>22.19</v>
      </c>
      <c r="Q1169" s="101"/>
      <c r="R1169" s="101"/>
      <c r="S1169" s="101"/>
      <c r="T1169" s="101"/>
      <c r="U1169" s="101"/>
    </row>
    <row r="1170" spans="1:21" s="1" customFormat="1" ht="32.25" hidden="1" customHeight="1" x14ac:dyDescent="0.25">
      <c r="A1170" s="134" t="s">
        <v>669</v>
      </c>
      <c r="B1170" s="135"/>
      <c r="C1170" s="103" t="s">
        <v>1444</v>
      </c>
      <c r="D1170" s="104"/>
      <c r="E1170" s="104"/>
      <c r="F1170" s="11" t="s">
        <v>1813</v>
      </c>
      <c r="G1170" s="143">
        <v>7.53</v>
      </c>
      <c r="H1170" s="137"/>
      <c r="I1170" s="8">
        <v>7.53</v>
      </c>
      <c r="J1170" s="137"/>
      <c r="K1170" s="137"/>
      <c r="L1170" s="137"/>
      <c r="M1170" s="137"/>
      <c r="N1170" s="137"/>
      <c r="O1170" s="137"/>
      <c r="P1170" s="100">
        <v>7.53</v>
      </c>
      <c r="Q1170" s="101"/>
      <c r="R1170" s="101"/>
      <c r="S1170" s="101"/>
      <c r="T1170" s="101"/>
      <c r="U1170" s="101"/>
    </row>
    <row r="1171" spans="1:21" s="1" customFormat="1" ht="40.5" hidden="1" customHeight="1" x14ac:dyDescent="0.25">
      <c r="A1171" s="134" t="s">
        <v>670</v>
      </c>
      <c r="B1171" s="135"/>
      <c r="C1171" s="103" t="s">
        <v>1445</v>
      </c>
      <c r="D1171" s="104"/>
      <c r="E1171" s="104"/>
      <c r="F1171" s="11" t="s">
        <v>1813</v>
      </c>
      <c r="G1171" s="143">
        <v>9.0299999999999994</v>
      </c>
      <c r="H1171" s="137"/>
      <c r="I1171" s="8">
        <v>9.0299999999999994</v>
      </c>
      <c r="J1171" s="137"/>
      <c r="K1171" s="137"/>
      <c r="L1171" s="137"/>
      <c r="M1171" s="137"/>
      <c r="N1171" s="137"/>
      <c r="O1171" s="137"/>
      <c r="P1171" s="100">
        <v>9.0299999999999994</v>
      </c>
      <c r="Q1171" s="101"/>
      <c r="R1171" s="101"/>
      <c r="S1171" s="101"/>
      <c r="T1171" s="101"/>
      <c r="U1171" s="101"/>
    </row>
    <row r="1172" spans="1:21" s="15" customFormat="1" ht="17.25" hidden="1" customHeight="1" x14ac:dyDescent="0.2">
      <c r="A1172" s="124"/>
      <c r="B1172" s="125"/>
      <c r="C1172" s="105" t="s">
        <v>1856</v>
      </c>
      <c r="D1172" s="106"/>
      <c r="E1172" s="106"/>
      <c r="F1172" s="18"/>
      <c r="G1172" s="144">
        <f>G1169+G1170+G1171</f>
        <v>38.53</v>
      </c>
      <c r="H1172" s="123"/>
      <c r="I1172" s="13">
        <f>I1169+I1170+I1171</f>
        <v>38.53</v>
      </c>
      <c r="J1172" s="144">
        <f>J1169+J1170+J1171</f>
        <v>0.22</v>
      </c>
      <c r="K1172" s="123"/>
      <c r="L1172" s="123"/>
      <c r="M1172" s="123"/>
      <c r="N1172" s="123"/>
      <c r="O1172" s="123"/>
      <c r="P1172" s="100">
        <f>P1169+P1170+P1171</f>
        <v>38.75</v>
      </c>
      <c r="Q1172" s="101"/>
      <c r="R1172" s="101"/>
      <c r="S1172" s="101"/>
      <c r="T1172" s="101"/>
      <c r="U1172" s="101"/>
    </row>
    <row r="1173" spans="1:21" s="15" customFormat="1" ht="76.5" hidden="1" customHeight="1" x14ac:dyDescent="0.2">
      <c r="A1173" s="124" t="s">
        <v>671</v>
      </c>
      <c r="B1173" s="125"/>
      <c r="C1173" s="105" t="s">
        <v>1467</v>
      </c>
      <c r="D1173" s="106"/>
      <c r="E1173" s="106"/>
      <c r="F1173" s="18"/>
      <c r="G1173" s="123"/>
      <c r="H1173" s="123"/>
      <c r="I1173" s="14"/>
      <c r="J1173" s="123"/>
      <c r="K1173" s="123"/>
      <c r="L1173" s="123"/>
      <c r="M1173" s="123"/>
      <c r="N1173" s="123"/>
      <c r="O1173" s="123"/>
      <c r="P1173" s="101"/>
      <c r="Q1173" s="101"/>
      <c r="R1173" s="101"/>
      <c r="S1173" s="101"/>
      <c r="T1173" s="101"/>
      <c r="U1173" s="101"/>
    </row>
    <row r="1174" spans="1:21" s="1" customFormat="1" ht="90" hidden="1" customHeight="1" x14ac:dyDescent="0.25">
      <c r="A1174" s="134" t="s">
        <v>672</v>
      </c>
      <c r="B1174" s="135"/>
      <c r="C1174" s="103" t="s">
        <v>1468</v>
      </c>
      <c r="D1174" s="104"/>
      <c r="E1174" s="104"/>
      <c r="F1174" s="11" t="s">
        <v>1813</v>
      </c>
      <c r="G1174" s="143">
        <v>29.48</v>
      </c>
      <c r="H1174" s="137"/>
      <c r="I1174" s="8">
        <v>29.48</v>
      </c>
      <c r="J1174" s="143">
        <v>1.27</v>
      </c>
      <c r="K1174" s="137"/>
      <c r="L1174" s="137"/>
      <c r="M1174" s="137"/>
      <c r="N1174" s="137"/>
      <c r="O1174" s="137"/>
      <c r="P1174" s="100">
        <v>30.75</v>
      </c>
      <c r="Q1174" s="101"/>
      <c r="R1174" s="101"/>
      <c r="S1174" s="101"/>
      <c r="T1174" s="101"/>
      <c r="U1174" s="101"/>
    </row>
    <row r="1175" spans="1:21" s="1" customFormat="1" ht="28.5" hidden="1" customHeight="1" x14ac:dyDescent="0.25">
      <c r="A1175" s="134" t="s">
        <v>673</v>
      </c>
      <c r="B1175" s="135"/>
      <c r="C1175" s="103" t="s">
        <v>1444</v>
      </c>
      <c r="D1175" s="104"/>
      <c r="E1175" s="104"/>
      <c r="F1175" s="11" t="s">
        <v>1813</v>
      </c>
      <c r="G1175" s="143">
        <v>7.53</v>
      </c>
      <c r="H1175" s="137"/>
      <c r="I1175" s="8">
        <v>7.53</v>
      </c>
      <c r="J1175" s="137"/>
      <c r="K1175" s="137"/>
      <c r="L1175" s="137"/>
      <c r="M1175" s="137"/>
      <c r="N1175" s="137"/>
      <c r="O1175" s="137"/>
      <c r="P1175" s="100">
        <v>7.53</v>
      </c>
      <c r="Q1175" s="101"/>
      <c r="R1175" s="101"/>
      <c r="S1175" s="101"/>
      <c r="T1175" s="101"/>
      <c r="U1175" s="101"/>
    </row>
    <row r="1176" spans="1:21" s="15" customFormat="1" ht="16.5" hidden="1" customHeight="1" x14ac:dyDescent="0.2">
      <c r="A1176" s="124"/>
      <c r="B1176" s="125"/>
      <c r="C1176" s="105" t="s">
        <v>1856</v>
      </c>
      <c r="D1176" s="106"/>
      <c r="E1176" s="106"/>
      <c r="F1176" s="18"/>
      <c r="G1176" s="144">
        <f>G1174+G1175</f>
        <v>37.01</v>
      </c>
      <c r="H1176" s="123"/>
      <c r="I1176" s="13">
        <f>I1174+I1175</f>
        <v>37.01</v>
      </c>
      <c r="J1176" s="144">
        <f>J1174+J1175</f>
        <v>1.27</v>
      </c>
      <c r="K1176" s="123"/>
      <c r="L1176" s="123"/>
      <c r="M1176" s="123"/>
      <c r="N1176" s="123"/>
      <c r="O1176" s="123"/>
      <c r="P1176" s="100">
        <f>P1174+P1175</f>
        <v>38.28</v>
      </c>
      <c r="Q1176" s="101"/>
      <c r="R1176" s="101"/>
      <c r="S1176" s="101"/>
      <c r="T1176" s="101"/>
      <c r="U1176" s="101"/>
    </row>
    <row r="1177" spans="1:21" s="15" customFormat="1" ht="89.25" hidden="1" customHeight="1" x14ac:dyDescent="0.2">
      <c r="A1177" s="124" t="s">
        <v>674</v>
      </c>
      <c r="B1177" s="125"/>
      <c r="C1177" s="105" t="s">
        <v>1469</v>
      </c>
      <c r="D1177" s="106"/>
      <c r="E1177" s="106"/>
      <c r="F1177" s="18"/>
      <c r="G1177" s="123"/>
      <c r="H1177" s="123"/>
      <c r="I1177" s="14"/>
      <c r="J1177" s="123"/>
      <c r="K1177" s="123"/>
      <c r="L1177" s="123"/>
      <c r="M1177" s="123"/>
      <c r="N1177" s="123"/>
      <c r="O1177" s="123"/>
      <c r="P1177" s="101"/>
      <c r="Q1177" s="101"/>
      <c r="R1177" s="101"/>
      <c r="S1177" s="101"/>
      <c r="T1177" s="101"/>
      <c r="U1177" s="101"/>
    </row>
    <row r="1178" spans="1:21" s="1" customFormat="1" ht="103.5" hidden="1" customHeight="1" x14ac:dyDescent="0.25">
      <c r="A1178" s="134" t="s">
        <v>675</v>
      </c>
      <c r="B1178" s="135"/>
      <c r="C1178" s="103" t="s">
        <v>1470</v>
      </c>
      <c r="D1178" s="104"/>
      <c r="E1178" s="104"/>
      <c r="F1178" s="11" t="s">
        <v>1813</v>
      </c>
      <c r="G1178" s="143">
        <v>8.7899999999999991</v>
      </c>
      <c r="H1178" s="137"/>
      <c r="I1178" s="8">
        <v>8.7899999999999991</v>
      </c>
      <c r="J1178" s="143">
        <v>0.22</v>
      </c>
      <c r="K1178" s="137"/>
      <c r="L1178" s="137"/>
      <c r="M1178" s="137"/>
      <c r="N1178" s="137"/>
      <c r="O1178" s="137"/>
      <c r="P1178" s="100">
        <v>9.01</v>
      </c>
      <c r="Q1178" s="101"/>
      <c r="R1178" s="101"/>
      <c r="S1178" s="101"/>
      <c r="T1178" s="101"/>
      <c r="U1178" s="101"/>
    </row>
    <row r="1179" spans="1:21" s="1" customFormat="1" ht="27.75" hidden="1" customHeight="1" x14ac:dyDescent="0.25">
      <c r="A1179" s="134" t="s">
        <v>676</v>
      </c>
      <c r="B1179" s="135"/>
      <c r="C1179" s="103" t="s">
        <v>1444</v>
      </c>
      <c r="D1179" s="104"/>
      <c r="E1179" s="104"/>
      <c r="F1179" s="11" t="s">
        <v>1813</v>
      </c>
      <c r="G1179" s="143">
        <v>7.53</v>
      </c>
      <c r="H1179" s="137"/>
      <c r="I1179" s="8">
        <v>7.53</v>
      </c>
      <c r="J1179" s="137"/>
      <c r="K1179" s="137"/>
      <c r="L1179" s="137"/>
      <c r="M1179" s="137"/>
      <c r="N1179" s="137"/>
      <c r="O1179" s="137"/>
      <c r="P1179" s="100">
        <v>7.53</v>
      </c>
      <c r="Q1179" s="101"/>
      <c r="R1179" s="101"/>
      <c r="S1179" s="101"/>
      <c r="T1179" s="101"/>
      <c r="U1179" s="101"/>
    </row>
    <row r="1180" spans="1:21" s="1" customFormat="1" ht="39" hidden="1" customHeight="1" x14ac:dyDescent="0.25">
      <c r="A1180" s="134" t="s">
        <v>677</v>
      </c>
      <c r="B1180" s="135"/>
      <c r="C1180" s="103" t="s">
        <v>1445</v>
      </c>
      <c r="D1180" s="104"/>
      <c r="E1180" s="104"/>
      <c r="F1180" s="11" t="s">
        <v>1813</v>
      </c>
      <c r="G1180" s="143">
        <v>9.0299999999999994</v>
      </c>
      <c r="H1180" s="137"/>
      <c r="I1180" s="8">
        <v>9.0299999999999994</v>
      </c>
      <c r="J1180" s="137"/>
      <c r="K1180" s="137"/>
      <c r="L1180" s="137"/>
      <c r="M1180" s="137"/>
      <c r="N1180" s="137"/>
      <c r="O1180" s="137"/>
      <c r="P1180" s="100">
        <v>9.0299999999999994</v>
      </c>
      <c r="Q1180" s="101"/>
      <c r="R1180" s="101"/>
      <c r="S1180" s="101"/>
      <c r="T1180" s="101"/>
      <c r="U1180" s="101"/>
    </row>
    <row r="1181" spans="1:21" s="15" customFormat="1" ht="19.5" hidden="1" customHeight="1" x14ac:dyDescent="0.2">
      <c r="A1181" s="124"/>
      <c r="B1181" s="125"/>
      <c r="C1181" s="105" t="s">
        <v>1856</v>
      </c>
      <c r="D1181" s="106"/>
      <c r="E1181" s="106"/>
      <c r="F1181" s="18"/>
      <c r="G1181" s="144">
        <f>G1178+G1179+G1180</f>
        <v>25.35</v>
      </c>
      <c r="H1181" s="123"/>
      <c r="I1181" s="13">
        <f>I1178+I1179+I1180</f>
        <v>25.35</v>
      </c>
      <c r="J1181" s="144">
        <f>J1178+J1179+J1180</f>
        <v>0.22</v>
      </c>
      <c r="K1181" s="123"/>
      <c r="L1181" s="123"/>
      <c r="M1181" s="123"/>
      <c r="N1181" s="123"/>
      <c r="O1181" s="123"/>
      <c r="P1181" s="100">
        <f>P1178+P1179+P1180</f>
        <v>25.57</v>
      </c>
      <c r="Q1181" s="101"/>
      <c r="R1181" s="101"/>
      <c r="S1181" s="101"/>
      <c r="T1181" s="101"/>
      <c r="U1181" s="101"/>
    </row>
    <row r="1182" spans="1:21" s="15" customFormat="1" ht="87.75" hidden="1" customHeight="1" x14ac:dyDescent="0.2">
      <c r="A1182" s="124" t="s">
        <v>678</v>
      </c>
      <c r="B1182" s="125"/>
      <c r="C1182" s="105" t="s">
        <v>1471</v>
      </c>
      <c r="D1182" s="106"/>
      <c r="E1182" s="106"/>
      <c r="F1182" s="18"/>
      <c r="G1182" s="123"/>
      <c r="H1182" s="123"/>
      <c r="I1182" s="14"/>
      <c r="J1182" s="123"/>
      <c r="K1182" s="123"/>
      <c r="L1182" s="123"/>
      <c r="M1182" s="123"/>
      <c r="N1182" s="123"/>
      <c r="O1182" s="123"/>
      <c r="P1182" s="101"/>
      <c r="Q1182" s="101"/>
      <c r="R1182" s="101"/>
      <c r="S1182" s="101"/>
      <c r="T1182" s="101"/>
      <c r="U1182" s="101"/>
    </row>
    <row r="1183" spans="1:21" s="1" customFormat="1" ht="102.75" hidden="1" customHeight="1" x14ac:dyDescent="0.25">
      <c r="A1183" s="134" t="s">
        <v>679</v>
      </c>
      <c r="B1183" s="135"/>
      <c r="C1183" s="103" t="s">
        <v>1472</v>
      </c>
      <c r="D1183" s="104"/>
      <c r="E1183" s="104"/>
      <c r="F1183" s="11" t="s">
        <v>1813</v>
      </c>
      <c r="G1183" s="143">
        <v>11.79</v>
      </c>
      <c r="H1183" s="137"/>
      <c r="I1183" s="8">
        <v>11.79</v>
      </c>
      <c r="J1183" s="143">
        <v>1.27</v>
      </c>
      <c r="K1183" s="137"/>
      <c r="L1183" s="137"/>
      <c r="M1183" s="137"/>
      <c r="N1183" s="137"/>
      <c r="O1183" s="137"/>
      <c r="P1183" s="100">
        <v>13.06</v>
      </c>
      <c r="Q1183" s="101"/>
      <c r="R1183" s="101"/>
      <c r="S1183" s="101"/>
      <c r="T1183" s="101"/>
      <c r="U1183" s="101"/>
    </row>
    <row r="1184" spans="1:21" s="1" customFormat="1" ht="31.5" hidden="1" customHeight="1" x14ac:dyDescent="0.25">
      <c r="A1184" s="134" t="s">
        <v>680</v>
      </c>
      <c r="B1184" s="135"/>
      <c r="C1184" s="103" t="s">
        <v>1444</v>
      </c>
      <c r="D1184" s="104"/>
      <c r="E1184" s="104"/>
      <c r="F1184" s="11" t="s">
        <v>1813</v>
      </c>
      <c r="G1184" s="143">
        <v>7.53</v>
      </c>
      <c r="H1184" s="137"/>
      <c r="I1184" s="8">
        <v>7.53</v>
      </c>
      <c r="J1184" s="137"/>
      <c r="K1184" s="137"/>
      <c r="L1184" s="137"/>
      <c r="M1184" s="137"/>
      <c r="N1184" s="137"/>
      <c r="O1184" s="137"/>
      <c r="P1184" s="100">
        <v>7.53</v>
      </c>
      <c r="Q1184" s="101"/>
      <c r="R1184" s="101"/>
      <c r="S1184" s="101"/>
      <c r="T1184" s="101"/>
      <c r="U1184" s="101"/>
    </row>
    <row r="1185" spans="1:21" s="1" customFormat="1" ht="114" hidden="1" customHeight="1" x14ac:dyDescent="0.25">
      <c r="A1185" s="134" t="s">
        <v>681</v>
      </c>
      <c r="B1185" s="135"/>
      <c r="C1185" s="103" t="s">
        <v>1452</v>
      </c>
      <c r="D1185" s="104"/>
      <c r="E1185" s="104"/>
      <c r="F1185" s="11" t="s">
        <v>1813</v>
      </c>
      <c r="G1185" s="143">
        <v>15.06</v>
      </c>
      <c r="H1185" s="137"/>
      <c r="I1185" s="8">
        <v>15.06</v>
      </c>
      <c r="J1185" s="137"/>
      <c r="K1185" s="137"/>
      <c r="L1185" s="137"/>
      <c r="M1185" s="137"/>
      <c r="N1185" s="137"/>
      <c r="O1185" s="137"/>
      <c r="P1185" s="100">
        <v>15.06</v>
      </c>
      <c r="Q1185" s="101"/>
      <c r="R1185" s="101"/>
      <c r="S1185" s="101"/>
      <c r="T1185" s="101"/>
      <c r="U1185" s="101"/>
    </row>
    <row r="1186" spans="1:21" s="15" customFormat="1" ht="18.75" hidden="1" customHeight="1" x14ac:dyDescent="0.2">
      <c r="A1186" s="124"/>
      <c r="B1186" s="125"/>
      <c r="C1186" s="105" t="s">
        <v>1856</v>
      </c>
      <c r="D1186" s="106"/>
      <c r="E1186" s="106"/>
      <c r="F1186" s="18"/>
      <c r="G1186" s="144">
        <f>G1185+G1184+G1183</f>
        <v>34.379999999999995</v>
      </c>
      <c r="H1186" s="123"/>
      <c r="I1186" s="13">
        <f>I1185+I1184+I1183</f>
        <v>34.379999999999995</v>
      </c>
      <c r="J1186" s="144">
        <f>J1185+J1184+J1183</f>
        <v>1.27</v>
      </c>
      <c r="K1186" s="123"/>
      <c r="L1186" s="123"/>
      <c r="M1186" s="123"/>
      <c r="N1186" s="123"/>
      <c r="O1186" s="123"/>
      <c r="P1186" s="100">
        <f>P1185+P1184+P1183</f>
        <v>35.65</v>
      </c>
      <c r="Q1186" s="101"/>
      <c r="R1186" s="101"/>
      <c r="S1186" s="101"/>
      <c r="T1186" s="101"/>
      <c r="U1186" s="101"/>
    </row>
    <row r="1187" spans="1:21" s="15" customFormat="1" ht="87.75" hidden="1" customHeight="1" x14ac:dyDescent="0.2">
      <c r="A1187" s="124" t="s">
        <v>682</v>
      </c>
      <c r="B1187" s="125"/>
      <c r="C1187" s="105" t="s">
        <v>1473</v>
      </c>
      <c r="D1187" s="106"/>
      <c r="E1187" s="106"/>
      <c r="F1187" s="18"/>
      <c r="G1187" s="123"/>
      <c r="H1187" s="123"/>
      <c r="I1187" s="14"/>
      <c r="J1187" s="123"/>
      <c r="K1187" s="123"/>
      <c r="L1187" s="123"/>
      <c r="M1187" s="123"/>
      <c r="N1187" s="123"/>
      <c r="O1187" s="123"/>
      <c r="P1187" s="101"/>
      <c r="Q1187" s="101"/>
      <c r="R1187" s="101"/>
      <c r="S1187" s="101"/>
      <c r="T1187" s="101"/>
      <c r="U1187" s="101"/>
    </row>
    <row r="1188" spans="1:21" s="1" customFormat="1" ht="89.25" hidden="1" customHeight="1" x14ac:dyDescent="0.25">
      <c r="A1188" s="134" t="s">
        <v>683</v>
      </c>
      <c r="B1188" s="135"/>
      <c r="C1188" s="103" t="s">
        <v>1474</v>
      </c>
      <c r="D1188" s="104"/>
      <c r="E1188" s="104"/>
      <c r="F1188" s="11" t="s">
        <v>1813</v>
      </c>
      <c r="G1188" s="143">
        <v>21.97</v>
      </c>
      <c r="H1188" s="137"/>
      <c r="I1188" s="8">
        <v>21.97</v>
      </c>
      <c r="J1188" s="143">
        <v>0.22</v>
      </c>
      <c r="K1188" s="137"/>
      <c r="L1188" s="137"/>
      <c r="M1188" s="137"/>
      <c r="N1188" s="137"/>
      <c r="O1188" s="137"/>
      <c r="P1188" s="100">
        <v>22.19</v>
      </c>
      <c r="Q1188" s="101"/>
      <c r="R1188" s="101"/>
      <c r="S1188" s="101"/>
      <c r="T1188" s="101"/>
      <c r="U1188" s="101"/>
    </row>
    <row r="1189" spans="1:21" s="1" customFormat="1" ht="29.25" hidden="1" customHeight="1" x14ac:dyDescent="0.25">
      <c r="A1189" s="134" t="s">
        <v>684</v>
      </c>
      <c r="B1189" s="135"/>
      <c r="C1189" s="103" t="s">
        <v>1444</v>
      </c>
      <c r="D1189" s="104"/>
      <c r="E1189" s="104"/>
      <c r="F1189" s="11" t="s">
        <v>1813</v>
      </c>
      <c r="G1189" s="143">
        <v>7.53</v>
      </c>
      <c r="H1189" s="137"/>
      <c r="I1189" s="8">
        <v>7.53</v>
      </c>
      <c r="J1189" s="137"/>
      <c r="K1189" s="137"/>
      <c r="L1189" s="137"/>
      <c r="M1189" s="137"/>
      <c r="N1189" s="137"/>
      <c r="O1189" s="137"/>
      <c r="P1189" s="100">
        <v>7.53</v>
      </c>
      <c r="Q1189" s="101"/>
      <c r="R1189" s="101"/>
      <c r="S1189" s="101"/>
      <c r="T1189" s="101"/>
      <c r="U1189" s="101"/>
    </row>
    <row r="1190" spans="1:21" s="1" customFormat="1" ht="38.25" hidden="1" customHeight="1" x14ac:dyDescent="0.25">
      <c r="A1190" s="134" t="s">
        <v>685</v>
      </c>
      <c r="B1190" s="135"/>
      <c r="C1190" s="103" t="s">
        <v>1445</v>
      </c>
      <c r="D1190" s="104"/>
      <c r="E1190" s="104"/>
      <c r="F1190" s="11" t="s">
        <v>1813</v>
      </c>
      <c r="G1190" s="143">
        <v>9.0299999999999994</v>
      </c>
      <c r="H1190" s="137"/>
      <c r="I1190" s="8">
        <v>9.0299999999999994</v>
      </c>
      <c r="J1190" s="137"/>
      <c r="K1190" s="137"/>
      <c r="L1190" s="137"/>
      <c r="M1190" s="137"/>
      <c r="N1190" s="137"/>
      <c r="O1190" s="137"/>
      <c r="P1190" s="100">
        <v>9.0299999999999994</v>
      </c>
      <c r="Q1190" s="101"/>
      <c r="R1190" s="101"/>
      <c r="S1190" s="101"/>
      <c r="T1190" s="101"/>
      <c r="U1190" s="101"/>
    </row>
    <row r="1191" spans="1:21" s="15" customFormat="1" ht="15" hidden="1" customHeight="1" x14ac:dyDescent="0.2">
      <c r="A1191" s="124"/>
      <c r="B1191" s="125"/>
      <c r="C1191" s="105" t="s">
        <v>1856</v>
      </c>
      <c r="D1191" s="106"/>
      <c r="E1191" s="106"/>
      <c r="F1191" s="18"/>
      <c r="G1191" s="144">
        <f>G1188+G1189+G1190</f>
        <v>38.53</v>
      </c>
      <c r="H1191" s="123"/>
      <c r="I1191" s="13">
        <f>I1188+I1189+I1190</f>
        <v>38.53</v>
      </c>
      <c r="J1191" s="144">
        <f>J1188+J1189+J1190</f>
        <v>0.22</v>
      </c>
      <c r="K1191" s="123"/>
      <c r="L1191" s="123"/>
      <c r="M1191" s="123"/>
      <c r="N1191" s="123"/>
      <c r="O1191" s="123"/>
      <c r="P1191" s="100">
        <f>P1188+P1189+P1190</f>
        <v>38.75</v>
      </c>
      <c r="Q1191" s="101"/>
      <c r="R1191" s="101"/>
      <c r="S1191" s="101"/>
      <c r="T1191" s="101"/>
      <c r="U1191" s="101"/>
    </row>
    <row r="1192" spans="1:21" s="15" customFormat="1" ht="89.25" hidden="1" customHeight="1" x14ac:dyDescent="0.2">
      <c r="A1192" s="124" t="s">
        <v>686</v>
      </c>
      <c r="B1192" s="125"/>
      <c r="C1192" s="105" t="s">
        <v>1475</v>
      </c>
      <c r="D1192" s="106"/>
      <c r="E1192" s="106"/>
      <c r="F1192" s="18"/>
      <c r="G1192" s="123"/>
      <c r="H1192" s="123"/>
      <c r="I1192" s="14"/>
      <c r="J1192" s="123"/>
      <c r="K1192" s="123"/>
      <c r="L1192" s="123"/>
      <c r="M1192" s="123"/>
      <c r="N1192" s="123"/>
      <c r="O1192" s="123"/>
      <c r="P1192" s="101"/>
      <c r="Q1192" s="101"/>
      <c r="R1192" s="101"/>
      <c r="S1192" s="101"/>
      <c r="T1192" s="101"/>
      <c r="U1192" s="101"/>
    </row>
    <row r="1193" spans="1:21" s="1" customFormat="1" ht="87" hidden="1" customHeight="1" x14ac:dyDescent="0.25">
      <c r="A1193" s="134" t="s">
        <v>687</v>
      </c>
      <c r="B1193" s="135"/>
      <c r="C1193" s="103" t="s">
        <v>1476</v>
      </c>
      <c r="D1193" s="104"/>
      <c r="E1193" s="104"/>
      <c r="F1193" s="11" t="s">
        <v>1813</v>
      </c>
      <c r="G1193" s="143">
        <v>29.48</v>
      </c>
      <c r="H1193" s="137"/>
      <c r="I1193" s="8">
        <v>29.48</v>
      </c>
      <c r="J1193" s="143">
        <v>1.27</v>
      </c>
      <c r="K1193" s="137"/>
      <c r="L1193" s="137"/>
      <c r="M1193" s="137"/>
      <c r="N1193" s="137"/>
      <c r="O1193" s="137"/>
      <c r="P1193" s="100">
        <v>30.75</v>
      </c>
      <c r="Q1193" s="101"/>
      <c r="R1193" s="101"/>
      <c r="S1193" s="101"/>
      <c r="T1193" s="101"/>
      <c r="U1193" s="101"/>
    </row>
    <row r="1194" spans="1:21" s="1" customFormat="1" ht="29.25" hidden="1" customHeight="1" x14ac:dyDescent="0.25">
      <c r="A1194" s="134" t="s">
        <v>688</v>
      </c>
      <c r="B1194" s="135"/>
      <c r="C1194" s="103" t="s">
        <v>1444</v>
      </c>
      <c r="D1194" s="104"/>
      <c r="E1194" s="104"/>
      <c r="F1194" s="11" t="s">
        <v>1813</v>
      </c>
      <c r="G1194" s="143">
        <v>7.53</v>
      </c>
      <c r="H1194" s="137"/>
      <c r="I1194" s="8">
        <v>7.53</v>
      </c>
      <c r="J1194" s="137"/>
      <c r="K1194" s="137"/>
      <c r="L1194" s="137"/>
      <c r="M1194" s="137"/>
      <c r="N1194" s="137"/>
      <c r="O1194" s="137"/>
      <c r="P1194" s="100">
        <v>7.53</v>
      </c>
      <c r="Q1194" s="101"/>
      <c r="R1194" s="101"/>
      <c r="S1194" s="101"/>
      <c r="T1194" s="101"/>
      <c r="U1194" s="101"/>
    </row>
    <row r="1195" spans="1:21" s="15" customFormat="1" ht="18.75" hidden="1" customHeight="1" x14ac:dyDescent="0.2">
      <c r="A1195" s="124"/>
      <c r="B1195" s="125"/>
      <c r="C1195" s="105" t="s">
        <v>1856</v>
      </c>
      <c r="D1195" s="106"/>
      <c r="E1195" s="106"/>
      <c r="F1195" s="18"/>
      <c r="G1195" s="144">
        <f>G1193+G1194</f>
        <v>37.01</v>
      </c>
      <c r="H1195" s="123"/>
      <c r="I1195" s="13">
        <f>I1193+I1194</f>
        <v>37.01</v>
      </c>
      <c r="J1195" s="144">
        <f>J1193+J1194</f>
        <v>1.27</v>
      </c>
      <c r="K1195" s="123"/>
      <c r="L1195" s="123"/>
      <c r="M1195" s="123"/>
      <c r="N1195" s="123"/>
      <c r="O1195" s="123"/>
      <c r="P1195" s="100">
        <f>P1193+P1194</f>
        <v>38.28</v>
      </c>
      <c r="Q1195" s="101"/>
      <c r="R1195" s="101"/>
      <c r="S1195" s="101"/>
      <c r="T1195" s="101"/>
      <c r="U1195" s="101"/>
    </row>
    <row r="1196" spans="1:21" s="15" customFormat="1" ht="88.5" hidden="1" customHeight="1" x14ac:dyDescent="0.2">
      <c r="A1196" s="124" t="s">
        <v>689</v>
      </c>
      <c r="B1196" s="125"/>
      <c r="C1196" s="105" t="s">
        <v>1477</v>
      </c>
      <c r="D1196" s="106"/>
      <c r="E1196" s="106"/>
      <c r="F1196" s="18"/>
      <c r="G1196" s="123"/>
      <c r="H1196" s="123"/>
      <c r="I1196" s="14"/>
      <c r="J1196" s="123"/>
      <c r="K1196" s="123"/>
      <c r="L1196" s="123"/>
      <c r="M1196" s="123"/>
      <c r="N1196" s="123"/>
      <c r="O1196" s="123"/>
      <c r="P1196" s="101"/>
      <c r="Q1196" s="101"/>
      <c r="R1196" s="101"/>
      <c r="S1196" s="101"/>
      <c r="T1196" s="101"/>
      <c r="U1196" s="101"/>
    </row>
    <row r="1197" spans="1:21" s="1" customFormat="1" ht="90.75" hidden="1" customHeight="1" x14ac:dyDescent="0.25">
      <c r="A1197" s="134" t="s">
        <v>690</v>
      </c>
      <c r="B1197" s="135"/>
      <c r="C1197" s="103" t="s">
        <v>1478</v>
      </c>
      <c r="D1197" s="104"/>
      <c r="E1197" s="104"/>
      <c r="F1197" s="11" t="s">
        <v>1813</v>
      </c>
      <c r="G1197" s="143">
        <v>21.97</v>
      </c>
      <c r="H1197" s="137"/>
      <c r="I1197" s="8">
        <v>21.97</v>
      </c>
      <c r="J1197" s="143">
        <v>0.22</v>
      </c>
      <c r="K1197" s="137"/>
      <c r="L1197" s="137"/>
      <c r="M1197" s="137"/>
      <c r="N1197" s="137"/>
      <c r="O1197" s="137"/>
      <c r="P1197" s="100">
        <v>22.19</v>
      </c>
      <c r="Q1197" s="101"/>
      <c r="R1197" s="101"/>
      <c r="S1197" s="101"/>
      <c r="T1197" s="101"/>
      <c r="U1197" s="101"/>
    </row>
    <row r="1198" spans="1:21" s="1" customFormat="1" ht="28.5" hidden="1" customHeight="1" x14ac:dyDescent="0.25">
      <c r="A1198" s="134" t="s">
        <v>691</v>
      </c>
      <c r="B1198" s="135"/>
      <c r="C1198" s="103" t="s">
        <v>1444</v>
      </c>
      <c r="D1198" s="104"/>
      <c r="E1198" s="104"/>
      <c r="F1198" s="11" t="s">
        <v>1813</v>
      </c>
      <c r="G1198" s="143">
        <v>7.53</v>
      </c>
      <c r="H1198" s="137"/>
      <c r="I1198" s="8">
        <v>7.53</v>
      </c>
      <c r="J1198" s="137"/>
      <c r="K1198" s="137"/>
      <c r="L1198" s="137"/>
      <c r="M1198" s="137"/>
      <c r="N1198" s="137"/>
      <c r="O1198" s="137"/>
      <c r="P1198" s="100">
        <v>7.53</v>
      </c>
      <c r="Q1198" s="101"/>
      <c r="R1198" s="101"/>
      <c r="S1198" s="101"/>
      <c r="T1198" s="101"/>
      <c r="U1198" s="101"/>
    </row>
    <row r="1199" spans="1:21" s="15" customFormat="1" ht="17.25" hidden="1" customHeight="1" x14ac:dyDescent="0.2">
      <c r="A1199" s="124"/>
      <c r="B1199" s="125"/>
      <c r="C1199" s="105" t="s">
        <v>1856</v>
      </c>
      <c r="D1199" s="106"/>
      <c r="E1199" s="106"/>
      <c r="F1199" s="18"/>
      <c r="G1199" s="144">
        <f>G1197+G1198</f>
        <v>29.5</v>
      </c>
      <c r="H1199" s="123"/>
      <c r="I1199" s="13">
        <f>I1197+I1198</f>
        <v>29.5</v>
      </c>
      <c r="J1199" s="144">
        <f>J1197+J1198</f>
        <v>0.22</v>
      </c>
      <c r="K1199" s="123"/>
      <c r="L1199" s="123"/>
      <c r="M1199" s="123"/>
      <c r="N1199" s="123"/>
      <c r="O1199" s="123"/>
      <c r="P1199" s="100">
        <f>P1197+P1198</f>
        <v>29.720000000000002</v>
      </c>
      <c r="Q1199" s="101"/>
      <c r="R1199" s="101"/>
      <c r="S1199" s="101"/>
      <c r="T1199" s="101"/>
      <c r="U1199" s="101"/>
    </row>
    <row r="1200" spans="1:21" s="15" customFormat="1" ht="87" hidden="1" customHeight="1" x14ac:dyDescent="0.2">
      <c r="A1200" s="124" t="s">
        <v>692</v>
      </c>
      <c r="B1200" s="125"/>
      <c r="C1200" s="105" t="s">
        <v>1479</v>
      </c>
      <c r="D1200" s="106"/>
      <c r="E1200" s="106"/>
      <c r="F1200" s="18"/>
      <c r="G1200" s="123"/>
      <c r="H1200" s="123"/>
      <c r="I1200" s="14"/>
      <c r="J1200" s="123"/>
      <c r="K1200" s="123"/>
      <c r="L1200" s="123"/>
      <c r="M1200" s="123"/>
      <c r="N1200" s="123"/>
      <c r="O1200" s="123"/>
      <c r="P1200" s="101"/>
      <c r="Q1200" s="101"/>
      <c r="R1200" s="101"/>
      <c r="S1200" s="101"/>
      <c r="T1200" s="101"/>
      <c r="U1200" s="101"/>
    </row>
    <row r="1201" spans="1:21" s="1" customFormat="1" ht="90" hidden="1" customHeight="1" x14ac:dyDescent="0.25">
      <c r="A1201" s="134" t="s">
        <v>693</v>
      </c>
      <c r="B1201" s="135"/>
      <c r="C1201" s="103" t="s">
        <v>1480</v>
      </c>
      <c r="D1201" s="104"/>
      <c r="E1201" s="104"/>
      <c r="F1201" s="11" t="s">
        <v>1813</v>
      </c>
      <c r="G1201" s="143">
        <v>29.48</v>
      </c>
      <c r="H1201" s="137"/>
      <c r="I1201" s="8">
        <v>29.48</v>
      </c>
      <c r="J1201" s="143">
        <v>1.27</v>
      </c>
      <c r="K1201" s="137"/>
      <c r="L1201" s="137"/>
      <c r="M1201" s="137"/>
      <c r="N1201" s="137"/>
      <c r="O1201" s="137"/>
      <c r="P1201" s="100">
        <v>30.75</v>
      </c>
      <c r="Q1201" s="101"/>
      <c r="R1201" s="101"/>
      <c r="S1201" s="101"/>
      <c r="T1201" s="101"/>
      <c r="U1201" s="101"/>
    </row>
    <row r="1202" spans="1:21" s="1" customFormat="1" ht="27" hidden="1" customHeight="1" x14ac:dyDescent="0.25">
      <c r="A1202" s="134" t="s">
        <v>694</v>
      </c>
      <c r="B1202" s="135"/>
      <c r="C1202" s="103" t="s">
        <v>1444</v>
      </c>
      <c r="D1202" s="104"/>
      <c r="E1202" s="104"/>
      <c r="F1202" s="11" t="s">
        <v>1813</v>
      </c>
      <c r="G1202" s="143">
        <v>7.53</v>
      </c>
      <c r="H1202" s="137"/>
      <c r="I1202" s="8">
        <v>7.53</v>
      </c>
      <c r="J1202" s="137"/>
      <c r="K1202" s="137"/>
      <c r="L1202" s="137"/>
      <c r="M1202" s="137"/>
      <c r="N1202" s="137"/>
      <c r="O1202" s="137"/>
      <c r="P1202" s="100">
        <v>7.53</v>
      </c>
      <c r="Q1202" s="101"/>
      <c r="R1202" s="101"/>
      <c r="S1202" s="101"/>
      <c r="T1202" s="101"/>
      <c r="U1202" s="101"/>
    </row>
    <row r="1203" spans="1:21" s="1" customFormat="1" ht="39" hidden="1" customHeight="1" x14ac:dyDescent="0.25">
      <c r="A1203" s="134" t="s">
        <v>695</v>
      </c>
      <c r="B1203" s="135"/>
      <c r="C1203" s="103" t="s">
        <v>1445</v>
      </c>
      <c r="D1203" s="104"/>
      <c r="E1203" s="104"/>
      <c r="F1203" s="11" t="s">
        <v>1813</v>
      </c>
      <c r="G1203" s="143">
        <v>9.0299999999999994</v>
      </c>
      <c r="H1203" s="137"/>
      <c r="I1203" s="8">
        <v>9.0299999999999994</v>
      </c>
      <c r="J1203" s="137"/>
      <c r="K1203" s="137"/>
      <c r="L1203" s="137"/>
      <c r="M1203" s="137"/>
      <c r="N1203" s="137"/>
      <c r="O1203" s="137"/>
      <c r="P1203" s="100">
        <v>9.0299999999999994</v>
      </c>
      <c r="Q1203" s="101"/>
      <c r="R1203" s="101"/>
      <c r="S1203" s="101"/>
      <c r="T1203" s="101"/>
      <c r="U1203" s="101"/>
    </row>
    <row r="1204" spans="1:21" s="15" customFormat="1" ht="18" hidden="1" customHeight="1" x14ac:dyDescent="0.2">
      <c r="A1204" s="124"/>
      <c r="B1204" s="125"/>
      <c r="C1204" s="105" t="s">
        <v>1856</v>
      </c>
      <c r="D1204" s="106"/>
      <c r="E1204" s="106"/>
      <c r="F1204" s="18"/>
      <c r="G1204" s="144">
        <f>G1201+G1202+G1203</f>
        <v>46.04</v>
      </c>
      <c r="H1204" s="123"/>
      <c r="I1204" s="13">
        <f>I1201+I1202+I1203</f>
        <v>46.04</v>
      </c>
      <c r="J1204" s="144">
        <f>J1201+J1202+J1203</f>
        <v>1.27</v>
      </c>
      <c r="K1204" s="123"/>
      <c r="L1204" s="123"/>
      <c r="M1204" s="123"/>
      <c r="N1204" s="123"/>
      <c r="O1204" s="123"/>
      <c r="P1204" s="100">
        <f>P1201+P1202+P1203</f>
        <v>47.31</v>
      </c>
      <c r="Q1204" s="101"/>
      <c r="R1204" s="101"/>
      <c r="S1204" s="101"/>
      <c r="T1204" s="101"/>
      <c r="U1204" s="101"/>
    </row>
    <row r="1205" spans="1:21" s="1" customFormat="1" ht="30" hidden="1" customHeight="1" x14ac:dyDescent="0.25">
      <c r="A1205" s="124" t="s">
        <v>696</v>
      </c>
      <c r="B1205" s="125"/>
      <c r="C1205" s="105" t="s">
        <v>1481</v>
      </c>
      <c r="D1205" s="106"/>
      <c r="E1205" s="106"/>
      <c r="F1205" s="9"/>
      <c r="G1205" s="137"/>
      <c r="H1205" s="137"/>
      <c r="I1205" s="10"/>
      <c r="J1205" s="137"/>
      <c r="K1205" s="137"/>
      <c r="L1205" s="137"/>
      <c r="M1205" s="137"/>
      <c r="N1205" s="137"/>
      <c r="O1205" s="137"/>
      <c r="P1205" s="101"/>
      <c r="Q1205" s="101"/>
      <c r="R1205" s="101"/>
      <c r="S1205" s="101"/>
      <c r="T1205" s="101"/>
      <c r="U1205" s="101"/>
    </row>
    <row r="1206" spans="1:21" s="1" customFormat="1" ht="28.5" hidden="1" customHeight="1" x14ac:dyDescent="0.25">
      <c r="A1206" s="134" t="s">
        <v>697</v>
      </c>
      <c r="B1206" s="135"/>
      <c r="C1206" s="103" t="s">
        <v>1444</v>
      </c>
      <c r="D1206" s="104"/>
      <c r="E1206" s="104"/>
      <c r="F1206" s="11" t="s">
        <v>1813</v>
      </c>
      <c r="G1206" s="143">
        <v>7.53</v>
      </c>
      <c r="H1206" s="137"/>
      <c r="I1206" s="8">
        <v>7.53</v>
      </c>
      <c r="J1206" s="137"/>
      <c r="K1206" s="137"/>
      <c r="L1206" s="137"/>
      <c r="M1206" s="137"/>
      <c r="N1206" s="137"/>
      <c r="O1206" s="137"/>
      <c r="P1206" s="100">
        <v>7.53</v>
      </c>
      <c r="Q1206" s="101"/>
      <c r="R1206" s="101"/>
      <c r="S1206" s="101"/>
      <c r="T1206" s="101"/>
      <c r="U1206" s="101"/>
    </row>
    <row r="1207" spans="1:21" s="1" customFormat="1" ht="40.5" hidden="1" customHeight="1" x14ac:dyDescent="0.25">
      <c r="A1207" s="134" t="s">
        <v>698</v>
      </c>
      <c r="B1207" s="135"/>
      <c r="C1207" s="103" t="s">
        <v>1445</v>
      </c>
      <c r="D1207" s="104"/>
      <c r="E1207" s="104"/>
      <c r="F1207" s="11" t="s">
        <v>1813</v>
      </c>
      <c r="G1207" s="143">
        <v>9.0299999999999994</v>
      </c>
      <c r="H1207" s="137"/>
      <c r="I1207" s="8">
        <v>9.0299999999999994</v>
      </c>
      <c r="J1207" s="137"/>
      <c r="K1207" s="137"/>
      <c r="L1207" s="137"/>
      <c r="M1207" s="137"/>
      <c r="N1207" s="137"/>
      <c r="O1207" s="137"/>
      <c r="P1207" s="100">
        <v>9.0299999999999994</v>
      </c>
      <c r="Q1207" s="101"/>
      <c r="R1207" s="101"/>
      <c r="S1207" s="101"/>
      <c r="T1207" s="101"/>
      <c r="U1207" s="101"/>
    </row>
    <row r="1208" spans="1:21" s="1" customFormat="1" ht="17.25" hidden="1" customHeight="1" x14ac:dyDescent="0.25">
      <c r="A1208" s="134" t="s">
        <v>699</v>
      </c>
      <c r="B1208" s="135"/>
      <c r="C1208" s="103" t="s">
        <v>1482</v>
      </c>
      <c r="D1208" s="104"/>
      <c r="E1208" s="104"/>
      <c r="F1208" s="11" t="s">
        <v>1813</v>
      </c>
      <c r="G1208" s="143">
        <v>9.0299999999999994</v>
      </c>
      <c r="H1208" s="137"/>
      <c r="I1208" s="8">
        <v>9.0299999999999994</v>
      </c>
      <c r="J1208" s="137"/>
      <c r="K1208" s="137"/>
      <c r="L1208" s="137"/>
      <c r="M1208" s="137"/>
      <c r="N1208" s="137"/>
      <c r="O1208" s="137"/>
      <c r="P1208" s="100">
        <v>9.0299999999999994</v>
      </c>
      <c r="Q1208" s="101"/>
      <c r="R1208" s="101"/>
      <c r="S1208" s="101"/>
      <c r="T1208" s="101"/>
      <c r="U1208" s="101"/>
    </row>
    <row r="1209" spans="1:21" s="1" customFormat="1" ht="27.75" hidden="1" customHeight="1" x14ac:dyDescent="0.25">
      <c r="A1209" s="134" t="s">
        <v>700</v>
      </c>
      <c r="B1209" s="135"/>
      <c r="C1209" s="103" t="s">
        <v>1483</v>
      </c>
      <c r="D1209" s="104"/>
      <c r="E1209" s="104"/>
      <c r="F1209" s="11" t="s">
        <v>1813</v>
      </c>
      <c r="G1209" s="143">
        <v>9.0299999999999994</v>
      </c>
      <c r="H1209" s="137"/>
      <c r="I1209" s="8">
        <v>9.0299999999999994</v>
      </c>
      <c r="J1209" s="137"/>
      <c r="K1209" s="137"/>
      <c r="L1209" s="137"/>
      <c r="M1209" s="137"/>
      <c r="N1209" s="137"/>
      <c r="O1209" s="137"/>
      <c r="P1209" s="100">
        <v>9.0299999999999994</v>
      </c>
      <c r="Q1209" s="101"/>
      <c r="R1209" s="101"/>
      <c r="S1209" s="101"/>
      <c r="T1209" s="101"/>
      <c r="U1209" s="101"/>
    </row>
    <row r="1210" spans="1:21" s="1" customFormat="1" ht="27" hidden="1" customHeight="1" x14ac:dyDescent="0.25">
      <c r="A1210" s="134" t="s">
        <v>701</v>
      </c>
      <c r="B1210" s="135"/>
      <c r="C1210" s="103" t="s">
        <v>1484</v>
      </c>
      <c r="D1210" s="104"/>
      <c r="E1210" s="104"/>
      <c r="F1210" s="11" t="s">
        <v>1813</v>
      </c>
      <c r="G1210" s="143">
        <v>7.53</v>
      </c>
      <c r="H1210" s="137"/>
      <c r="I1210" s="8">
        <v>7.53</v>
      </c>
      <c r="J1210" s="137"/>
      <c r="K1210" s="137"/>
      <c r="L1210" s="137"/>
      <c r="M1210" s="137"/>
      <c r="N1210" s="137"/>
      <c r="O1210" s="137"/>
      <c r="P1210" s="100">
        <v>7.53</v>
      </c>
      <c r="Q1210" s="101"/>
      <c r="R1210" s="101"/>
      <c r="S1210" s="101"/>
      <c r="T1210" s="101"/>
      <c r="U1210" s="101"/>
    </row>
    <row r="1211" spans="1:21" s="1" customFormat="1" ht="90" hidden="1" customHeight="1" x14ac:dyDescent="0.25">
      <c r="A1211" s="134" t="s">
        <v>702</v>
      </c>
      <c r="B1211" s="135"/>
      <c r="C1211" s="103" t="s">
        <v>1485</v>
      </c>
      <c r="D1211" s="104"/>
      <c r="E1211" s="104"/>
      <c r="F1211" s="11" t="s">
        <v>1813</v>
      </c>
      <c r="G1211" s="143">
        <v>9.0299999999999994</v>
      </c>
      <c r="H1211" s="137"/>
      <c r="I1211" s="8">
        <v>9.0299999999999994</v>
      </c>
      <c r="J1211" s="137"/>
      <c r="K1211" s="137"/>
      <c r="L1211" s="137"/>
      <c r="M1211" s="137"/>
      <c r="N1211" s="137"/>
      <c r="O1211" s="137"/>
      <c r="P1211" s="100">
        <v>9.0299999999999994</v>
      </c>
      <c r="Q1211" s="101"/>
      <c r="R1211" s="101"/>
      <c r="S1211" s="101"/>
      <c r="T1211" s="101"/>
      <c r="U1211" s="101"/>
    </row>
    <row r="1212" spans="1:21" s="1" customFormat="1" ht="113.25" hidden="1" customHeight="1" x14ac:dyDescent="0.25">
      <c r="A1212" s="134" t="s">
        <v>703</v>
      </c>
      <c r="B1212" s="135"/>
      <c r="C1212" s="103" t="s">
        <v>1452</v>
      </c>
      <c r="D1212" s="104"/>
      <c r="E1212" s="104"/>
      <c r="F1212" s="11" t="s">
        <v>1813</v>
      </c>
      <c r="G1212" s="143">
        <v>15.06</v>
      </c>
      <c r="H1212" s="137"/>
      <c r="I1212" s="8">
        <v>15.06</v>
      </c>
      <c r="J1212" s="137"/>
      <c r="K1212" s="137"/>
      <c r="L1212" s="137"/>
      <c r="M1212" s="137"/>
      <c r="N1212" s="137"/>
      <c r="O1212" s="137"/>
      <c r="P1212" s="100">
        <v>15.06</v>
      </c>
      <c r="Q1212" s="101"/>
      <c r="R1212" s="101"/>
      <c r="S1212" s="101"/>
      <c r="T1212" s="101"/>
      <c r="U1212" s="101"/>
    </row>
    <row r="1213" spans="1:21" s="1" customFormat="1" ht="39" hidden="1" customHeight="1" x14ac:dyDescent="0.25">
      <c r="A1213" s="134" t="s">
        <v>704</v>
      </c>
      <c r="B1213" s="135"/>
      <c r="C1213" s="163" t="s">
        <v>1486</v>
      </c>
      <c r="D1213" s="164"/>
      <c r="E1213" s="164"/>
      <c r="F1213" s="9"/>
      <c r="G1213" s="137"/>
      <c r="H1213" s="137"/>
      <c r="I1213" s="10"/>
      <c r="J1213" s="137"/>
      <c r="K1213" s="137"/>
      <c r="L1213" s="137"/>
      <c r="M1213" s="137"/>
      <c r="N1213" s="137"/>
      <c r="O1213" s="137"/>
      <c r="P1213" s="101"/>
      <c r="Q1213" s="101"/>
      <c r="R1213" s="101"/>
      <c r="S1213" s="101"/>
      <c r="T1213" s="101"/>
      <c r="U1213" s="101"/>
    </row>
    <row r="1214" spans="1:21" s="1" customFormat="1" ht="53.25" hidden="1" customHeight="1" x14ac:dyDescent="0.25">
      <c r="A1214" s="134" t="s">
        <v>705</v>
      </c>
      <c r="B1214" s="135"/>
      <c r="C1214" s="103" t="s">
        <v>1487</v>
      </c>
      <c r="D1214" s="104"/>
      <c r="E1214" s="104"/>
      <c r="F1214" s="11" t="s">
        <v>1841</v>
      </c>
      <c r="G1214" s="137"/>
      <c r="H1214" s="137"/>
      <c r="I1214" s="10"/>
      <c r="J1214" s="143">
        <v>89.15</v>
      </c>
      <c r="K1214" s="137"/>
      <c r="L1214" s="137"/>
      <c r="M1214" s="137"/>
      <c r="N1214" s="137"/>
      <c r="O1214" s="137"/>
      <c r="P1214" s="100">
        <v>89.15</v>
      </c>
      <c r="Q1214" s="101"/>
      <c r="R1214" s="101"/>
      <c r="S1214" s="101"/>
      <c r="T1214" s="101"/>
      <c r="U1214" s="101"/>
    </row>
    <row r="1215" spans="1:21" s="1" customFormat="1" ht="51" hidden="1" customHeight="1" x14ac:dyDescent="0.25">
      <c r="A1215" s="134" t="s">
        <v>706</v>
      </c>
      <c r="B1215" s="135"/>
      <c r="C1215" s="103" t="s">
        <v>1488</v>
      </c>
      <c r="D1215" s="104"/>
      <c r="E1215" s="104"/>
      <c r="F1215" s="11" t="s">
        <v>1841</v>
      </c>
      <c r="G1215" s="137"/>
      <c r="H1215" s="137"/>
      <c r="I1215" s="10"/>
      <c r="J1215" s="143">
        <v>44.58</v>
      </c>
      <c r="K1215" s="137"/>
      <c r="L1215" s="137"/>
      <c r="M1215" s="137"/>
      <c r="N1215" s="137"/>
      <c r="O1215" s="137"/>
      <c r="P1215" s="100">
        <v>44.58</v>
      </c>
      <c r="Q1215" s="101"/>
      <c r="R1215" s="101"/>
      <c r="S1215" s="101"/>
      <c r="T1215" s="101"/>
      <c r="U1215" s="101"/>
    </row>
    <row r="1216" spans="1:21" s="1" customFormat="1" ht="38.25" hidden="1" customHeight="1" x14ac:dyDescent="0.25">
      <c r="A1216" s="134" t="s">
        <v>707</v>
      </c>
      <c r="B1216" s="135"/>
      <c r="C1216" s="103" t="s">
        <v>1489</v>
      </c>
      <c r="D1216" s="104"/>
      <c r="E1216" s="104"/>
      <c r="F1216" s="11" t="s">
        <v>1841</v>
      </c>
      <c r="G1216" s="137"/>
      <c r="H1216" s="137"/>
      <c r="I1216" s="10"/>
      <c r="J1216" s="143">
        <v>33.770000000000003</v>
      </c>
      <c r="K1216" s="137"/>
      <c r="L1216" s="137"/>
      <c r="M1216" s="137"/>
      <c r="N1216" s="137"/>
      <c r="O1216" s="137"/>
      <c r="P1216" s="100">
        <v>33.770000000000003</v>
      </c>
      <c r="Q1216" s="101"/>
      <c r="R1216" s="101"/>
      <c r="S1216" s="101"/>
      <c r="T1216" s="101"/>
      <c r="U1216" s="101"/>
    </row>
    <row r="1217" spans="1:21" s="1" customFormat="1" ht="25.5" hidden="1" customHeight="1" x14ac:dyDescent="0.25">
      <c r="A1217" s="134" t="s">
        <v>708</v>
      </c>
      <c r="B1217" s="135"/>
      <c r="C1217" s="103" t="s">
        <v>1490</v>
      </c>
      <c r="D1217" s="104"/>
      <c r="E1217" s="104"/>
      <c r="F1217" s="11" t="s">
        <v>1842</v>
      </c>
      <c r="G1217" s="137"/>
      <c r="H1217" s="137"/>
      <c r="I1217" s="10"/>
      <c r="J1217" s="143">
        <v>4.1100000000000003</v>
      </c>
      <c r="K1217" s="137"/>
      <c r="L1217" s="137"/>
      <c r="M1217" s="137"/>
      <c r="N1217" s="137"/>
      <c r="O1217" s="137"/>
      <c r="P1217" s="100">
        <v>4.1100000000000003</v>
      </c>
      <c r="Q1217" s="101"/>
      <c r="R1217" s="101"/>
      <c r="S1217" s="101"/>
      <c r="T1217" s="101"/>
      <c r="U1217" s="101"/>
    </row>
    <row r="1218" spans="1:21" s="1" customFormat="1" ht="18.75" hidden="1" customHeight="1" x14ac:dyDescent="0.25">
      <c r="A1218" s="134" t="s">
        <v>709</v>
      </c>
      <c r="B1218" s="135"/>
      <c r="C1218" s="103" t="s">
        <v>1491</v>
      </c>
      <c r="D1218" s="104"/>
      <c r="E1218" s="104"/>
      <c r="F1218" s="11" t="s">
        <v>1842</v>
      </c>
      <c r="G1218" s="137"/>
      <c r="H1218" s="137"/>
      <c r="I1218" s="10"/>
      <c r="J1218" s="143">
        <v>0.11</v>
      </c>
      <c r="K1218" s="137"/>
      <c r="L1218" s="137"/>
      <c r="M1218" s="137"/>
      <c r="N1218" s="137"/>
      <c r="O1218" s="137"/>
      <c r="P1218" s="100">
        <v>0.11</v>
      </c>
      <c r="Q1218" s="101"/>
      <c r="R1218" s="101"/>
      <c r="S1218" s="101"/>
      <c r="T1218" s="101"/>
      <c r="U1218" s="101"/>
    </row>
    <row r="1219" spans="1:21" s="1" customFormat="1" ht="36" hidden="1" customHeight="1" x14ac:dyDescent="0.25">
      <c r="A1219" s="134" t="s">
        <v>710</v>
      </c>
      <c r="B1219" s="135"/>
      <c r="C1219" s="103" t="s">
        <v>1492</v>
      </c>
      <c r="D1219" s="104"/>
      <c r="E1219" s="104"/>
      <c r="F1219" s="11" t="s">
        <v>1843</v>
      </c>
      <c r="G1219" s="137"/>
      <c r="H1219" s="137"/>
      <c r="I1219" s="10"/>
      <c r="J1219" s="143">
        <v>2.89</v>
      </c>
      <c r="K1219" s="137"/>
      <c r="L1219" s="137"/>
      <c r="M1219" s="137"/>
      <c r="N1219" s="137"/>
      <c r="O1219" s="137"/>
      <c r="P1219" s="100">
        <v>2.89</v>
      </c>
      <c r="Q1219" s="101"/>
      <c r="R1219" s="101"/>
      <c r="S1219" s="101"/>
      <c r="T1219" s="101"/>
      <c r="U1219" s="101"/>
    </row>
    <row r="1220" spans="1:21" s="1" customFormat="1" ht="16.5" hidden="1" customHeight="1" x14ac:dyDescent="0.25">
      <c r="A1220" s="186" t="s">
        <v>711</v>
      </c>
      <c r="B1220" s="187"/>
      <c r="C1220" s="187"/>
      <c r="D1220" s="187"/>
      <c r="E1220" s="187"/>
      <c r="F1220" s="187"/>
      <c r="G1220" s="187"/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</row>
    <row r="1221" spans="1:21" s="1" customFormat="1" ht="17.25" hidden="1" customHeight="1" x14ac:dyDescent="0.25">
      <c r="A1221" s="165">
        <v>1</v>
      </c>
      <c r="B1221" s="166"/>
      <c r="C1221" s="129" t="s">
        <v>1439</v>
      </c>
      <c r="D1221" s="130"/>
      <c r="E1221" s="130"/>
      <c r="F1221" s="4"/>
      <c r="G1221" s="136"/>
      <c r="H1221" s="136"/>
      <c r="I1221" s="5"/>
      <c r="J1221" s="136"/>
      <c r="K1221" s="136"/>
      <c r="L1221" s="136"/>
      <c r="M1221" s="136"/>
      <c r="N1221" s="136"/>
      <c r="O1221" s="136"/>
      <c r="P1221" s="126"/>
      <c r="Q1221" s="126"/>
      <c r="R1221" s="126"/>
      <c r="S1221" s="126"/>
      <c r="T1221" s="126"/>
      <c r="U1221" s="126"/>
    </row>
    <row r="1222" spans="1:21" s="1" customFormat="1" ht="27" hidden="1" customHeight="1" x14ac:dyDescent="0.25">
      <c r="A1222" s="134" t="s">
        <v>53</v>
      </c>
      <c r="B1222" s="135"/>
      <c r="C1222" s="163" t="s">
        <v>1440</v>
      </c>
      <c r="D1222" s="164"/>
      <c r="E1222" s="164"/>
      <c r="F1222" s="9"/>
      <c r="G1222" s="137"/>
      <c r="H1222" s="137"/>
      <c r="I1222" s="10"/>
      <c r="J1222" s="137"/>
      <c r="K1222" s="137"/>
      <c r="L1222" s="137"/>
      <c r="M1222" s="137"/>
      <c r="N1222" s="137"/>
      <c r="O1222" s="137"/>
      <c r="P1222" s="101"/>
      <c r="Q1222" s="101"/>
      <c r="R1222" s="101"/>
      <c r="S1222" s="101"/>
      <c r="T1222" s="101"/>
      <c r="U1222" s="101"/>
    </row>
    <row r="1223" spans="1:21" s="1" customFormat="1" ht="39" hidden="1" customHeight="1" x14ac:dyDescent="0.25">
      <c r="A1223" s="134" t="s">
        <v>136</v>
      </c>
      <c r="B1223" s="135"/>
      <c r="C1223" s="163" t="s">
        <v>1493</v>
      </c>
      <c r="D1223" s="164"/>
      <c r="E1223" s="164"/>
      <c r="F1223" s="9"/>
      <c r="G1223" s="137"/>
      <c r="H1223" s="137"/>
      <c r="I1223" s="10"/>
      <c r="J1223" s="137"/>
      <c r="K1223" s="137"/>
      <c r="L1223" s="137"/>
      <c r="M1223" s="137"/>
      <c r="N1223" s="137"/>
      <c r="O1223" s="137"/>
      <c r="P1223" s="101"/>
      <c r="Q1223" s="101"/>
      <c r="R1223" s="101"/>
      <c r="S1223" s="101"/>
      <c r="T1223" s="101"/>
      <c r="U1223" s="101"/>
    </row>
    <row r="1224" spans="1:21" s="1" customFormat="1" ht="27" hidden="1" customHeight="1" x14ac:dyDescent="0.25">
      <c r="A1224" s="134" t="s">
        <v>137</v>
      </c>
      <c r="B1224" s="135"/>
      <c r="C1224" s="163" t="s">
        <v>1494</v>
      </c>
      <c r="D1224" s="164"/>
      <c r="E1224" s="164"/>
      <c r="F1224" s="9"/>
      <c r="G1224" s="137"/>
      <c r="H1224" s="137"/>
      <c r="I1224" s="10"/>
      <c r="J1224" s="137"/>
      <c r="K1224" s="137"/>
      <c r="L1224" s="137"/>
      <c r="M1224" s="137"/>
      <c r="N1224" s="137"/>
      <c r="O1224" s="137"/>
      <c r="P1224" s="101"/>
      <c r="Q1224" s="101"/>
      <c r="R1224" s="101"/>
      <c r="S1224" s="101"/>
      <c r="T1224" s="101"/>
      <c r="U1224" s="101"/>
    </row>
    <row r="1225" spans="1:21" s="1" customFormat="1" ht="18.75" hidden="1" customHeight="1" x14ac:dyDescent="0.25">
      <c r="A1225" s="134" t="s">
        <v>636</v>
      </c>
      <c r="B1225" s="135"/>
      <c r="C1225" s="103" t="s">
        <v>1883</v>
      </c>
      <c r="D1225" s="104"/>
      <c r="E1225" s="104"/>
      <c r="F1225" s="11" t="s">
        <v>1813</v>
      </c>
      <c r="G1225" s="143">
        <v>2.98</v>
      </c>
      <c r="H1225" s="137"/>
      <c r="I1225" s="8">
        <v>2.98</v>
      </c>
      <c r="J1225" s="137"/>
      <c r="K1225" s="137"/>
      <c r="L1225" s="137"/>
      <c r="M1225" s="137"/>
      <c r="N1225" s="137"/>
      <c r="O1225" s="137"/>
      <c r="P1225" s="100">
        <v>2.98</v>
      </c>
      <c r="Q1225" s="101"/>
      <c r="R1225" s="101"/>
      <c r="S1225" s="101"/>
      <c r="T1225" s="101"/>
      <c r="U1225" s="101"/>
    </row>
    <row r="1226" spans="1:21" s="1" customFormat="1" ht="21" hidden="1" customHeight="1" x14ac:dyDescent="0.25">
      <c r="A1226" s="134" t="s">
        <v>637</v>
      </c>
      <c r="B1226" s="135"/>
      <c r="C1226" s="103" t="s">
        <v>1495</v>
      </c>
      <c r="D1226" s="104"/>
      <c r="E1226" s="104"/>
      <c r="F1226" s="11" t="s">
        <v>1813</v>
      </c>
      <c r="G1226" s="143">
        <v>4.46</v>
      </c>
      <c r="H1226" s="137"/>
      <c r="I1226" s="8">
        <v>4.46</v>
      </c>
      <c r="J1226" s="137"/>
      <c r="K1226" s="137"/>
      <c r="L1226" s="137"/>
      <c r="M1226" s="137"/>
      <c r="N1226" s="137"/>
      <c r="O1226" s="137"/>
      <c r="P1226" s="100">
        <v>4.46</v>
      </c>
      <c r="Q1226" s="101"/>
      <c r="R1226" s="101"/>
      <c r="S1226" s="101"/>
      <c r="T1226" s="101"/>
      <c r="U1226" s="101"/>
    </row>
    <row r="1227" spans="1:21" s="1" customFormat="1" ht="27" hidden="1" customHeight="1" x14ac:dyDescent="0.25">
      <c r="A1227" s="134" t="s">
        <v>138</v>
      </c>
      <c r="B1227" s="135"/>
      <c r="C1227" s="103" t="s">
        <v>1496</v>
      </c>
      <c r="D1227" s="104"/>
      <c r="E1227" s="104"/>
      <c r="F1227" s="11" t="s">
        <v>1813</v>
      </c>
      <c r="G1227" s="143">
        <v>0.3</v>
      </c>
      <c r="H1227" s="137"/>
      <c r="I1227" s="8">
        <v>0.3</v>
      </c>
      <c r="J1227" s="137"/>
      <c r="K1227" s="137"/>
      <c r="L1227" s="137"/>
      <c r="M1227" s="137"/>
      <c r="N1227" s="137"/>
      <c r="O1227" s="137"/>
      <c r="P1227" s="100">
        <v>0.3</v>
      </c>
      <c r="Q1227" s="101"/>
      <c r="R1227" s="101"/>
      <c r="S1227" s="101"/>
      <c r="T1227" s="101"/>
      <c r="U1227" s="101"/>
    </row>
    <row r="1228" spans="1:21" s="1" customFormat="1" ht="39" hidden="1" customHeight="1" x14ac:dyDescent="0.25">
      <c r="A1228" s="134" t="s">
        <v>144</v>
      </c>
      <c r="B1228" s="135"/>
      <c r="C1228" s="163" t="s">
        <v>1497</v>
      </c>
      <c r="D1228" s="164"/>
      <c r="E1228" s="164"/>
      <c r="F1228" s="9"/>
      <c r="G1228" s="137"/>
      <c r="H1228" s="137"/>
      <c r="I1228" s="10"/>
      <c r="J1228" s="137"/>
      <c r="K1228" s="137"/>
      <c r="L1228" s="137"/>
      <c r="M1228" s="137"/>
      <c r="N1228" s="137"/>
      <c r="O1228" s="137"/>
      <c r="P1228" s="101"/>
      <c r="Q1228" s="101"/>
      <c r="R1228" s="101"/>
      <c r="S1228" s="101"/>
      <c r="T1228" s="101"/>
      <c r="U1228" s="101"/>
    </row>
    <row r="1229" spans="1:21" s="1" customFormat="1" ht="28.5" hidden="1" customHeight="1" x14ac:dyDescent="0.25">
      <c r="A1229" s="134" t="s">
        <v>145</v>
      </c>
      <c r="B1229" s="135"/>
      <c r="C1229" s="103" t="s">
        <v>1498</v>
      </c>
      <c r="D1229" s="104"/>
      <c r="E1229" s="104"/>
      <c r="F1229" s="11" t="s">
        <v>1813</v>
      </c>
      <c r="G1229" s="143">
        <v>2.98</v>
      </c>
      <c r="H1229" s="137"/>
      <c r="I1229" s="8">
        <v>2.98</v>
      </c>
      <c r="J1229" s="137"/>
      <c r="K1229" s="137"/>
      <c r="L1229" s="137"/>
      <c r="M1229" s="137"/>
      <c r="N1229" s="137"/>
      <c r="O1229" s="137"/>
      <c r="P1229" s="100">
        <v>2.98</v>
      </c>
      <c r="Q1229" s="101"/>
      <c r="R1229" s="101"/>
      <c r="S1229" s="101"/>
      <c r="T1229" s="101"/>
      <c r="U1229" s="101"/>
    </row>
    <row r="1230" spans="1:21" s="1" customFormat="1" ht="27.75" hidden="1" customHeight="1" x14ac:dyDescent="0.25">
      <c r="A1230" s="134" t="s">
        <v>146</v>
      </c>
      <c r="B1230" s="135"/>
      <c r="C1230" s="103" t="s">
        <v>1499</v>
      </c>
      <c r="D1230" s="104"/>
      <c r="E1230" s="104"/>
      <c r="F1230" s="11" t="s">
        <v>1813</v>
      </c>
      <c r="G1230" s="143">
        <v>4.46</v>
      </c>
      <c r="H1230" s="137"/>
      <c r="I1230" s="8">
        <v>4.46</v>
      </c>
      <c r="J1230" s="137"/>
      <c r="K1230" s="137"/>
      <c r="L1230" s="137"/>
      <c r="M1230" s="137"/>
      <c r="N1230" s="137"/>
      <c r="O1230" s="137"/>
      <c r="P1230" s="100">
        <v>4.46</v>
      </c>
      <c r="Q1230" s="101"/>
      <c r="R1230" s="101"/>
      <c r="S1230" s="101"/>
      <c r="T1230" s="101"/>
      <c r="U1230" s="101"/>
    </row>
    <row r="1231" spans="1:21" s="1" customFormat="1" ht="41.25" hidden="1" customHeight="1" x14ac:dyDescent="0.25">
      <c r="A1231" s="134" t="s">
        <v>712</v>
      </c>
      <c r="B1231" s="135"/>
      <c r="C1231" s="103" t="s">
        <v>1500</v>
      </c>
      <c r="D1231" s="104"/>
      <c r="E1231" s="104"/>
      <c r="F1231" s="11" t="s">
        <v>1813</v>
      </c>
      <c r="G1231" s="143">
        <v>2.98</v>
      </c>
      <c r="H1231" s="137"/>
      <c r="I1231" s="8">
        <v>2.98</v>
      </c>
      <c r="J1231" s="137"/>
      <c r="K1231" s="137"/>
      <c r="L1231" s="137"/>
      <c r="M1231" s="137"/>
      <c r="N1231" s="137"/>
      <c r="O1231" s="137"/>
      <c r="P1231" s="100">
        <v>2.98</v>
      </c>
      <c r="Q1231" s="101"/>
      <c r="R1231" s="101"/>
      <c r="S1231" s="101"/>
      <c r="T1231" s="101"/>
      <c r="U1231" s="101"/>
    </row>
    <row r="1232" spans="1:21" s="1" customFormat="1" ht="40.5" hidden="1" customHeight="1" x14ac:dyDescent="0.25">
      <c r="A1232" s="134" t="s">
        <v>713</v>
      </c>
      <c r="B1232" s="135"/>
      <c r="C1232" s="103" t="s">
        <v>1501</v>
      </c>
      <c r="D1232" s="104"/>
      <c r="E1232" s="104"/>
      <c r="F1232" s="11" t="s">
        <v>1813</v>
      </c>
      <c r="G1232" s="143">
        <v>5.95</v>
      </c>
      <c r="H1232" s="137"/>
      <c r="I1232" s="8">
        <v>5.95</v>
      </c>
      <c r="J1232" s="137"/>
      <c r="K1232" s="137"/>
      <c r="L1232" s="137"/>
      <c r="M1232" s="137"/>
      <c r="N1232" s="137"/>
      <c r="O1232" s="137"/>
      <c r="P1232" s="100">
        <v>5.95</v>
      </c>
      <c r="Q1232" s="101"/>
      <c r="R1232" s="101"/>
      <c r="S1232" s="101"/>
      <c r="T1232" s="101"/>
      <c r="U1232" s="101"/>
    </row>
    <row r="1233" spans="1:21" s="1" customFormat="1" ht="27" hidden="1" customHeight="1" x14ac:dyDescent="0.25">
      <c r="A1233" s="134" t="s">
        <v>714</v>
      </c>
      <c r="B1233" s="135"/>
      <c r="C1233" s="103" t="s">
        <v>1502</v>
      </c>
      <c r="D1233" s="104"/>
      <c r="E1233" s="104"/>
      <c r="F1233" s="11" t="s">
        <v>1813</v>
      </c>
      <c r="G1233" s="143">
        <v>8.93</v>
      </c>
      <c r="H1233" s="137"/>
      <c r="I1233" s="8">
        <v>8.93</v>
      </c>
      <c r="J1233" s="137"/>
      <c r="K1233" s="137"/>
      <c r="L1233" s="137"/>
      <c r="M1233" s="137"/>
      <c r="N1233" s="137"/>
      <c r="O1233" s="137"/>
      <c r="P1233" s="100">
        <v>8.93</v>
      </c>
      <c r="Q1233" s="101"/>
      <c r="R1233" s="101"/>
      <c r="S1233" s="101"/>
      <c r="T1233" s="101"/>
      <c r="U1233" s="101"/>
    </row>
    <row r="1234" spans="1:21" s="1" customFormat="1" ht="21" hidden="1" customHeight="1" x14ac:dyDescent="0.25">
      <c r="A1234" s="134" t="s">
        <v>715</v>
      </c>
      <c r="B1234" s="135"/>
      <c r="C1234" s="163" t="s">
        <v>1503</v>
      </c>
      <c r="D1234" s="164"/>
      <c r="E1234" s="164"/>
      <c r="F1234" s="9"/>
      <c r="G1234" s="137"/>
      <c r="H1234" s="137"/>
      <c r="I1234" s="10"/>
      <c r="J1234" s="137"/>
      <c r="K1234" s="137"/>
      <c r="L1234" s="137"/>
      <c r="M1234" s="137"/>
      <c r="N1234" s="137"/>
      <c r="O1234" s="137"/>
      <c r="P1234" s="101"/>
      <c r="Q1234" s="101"/>
      <c r="R1234" s="101"/>
      <c r="S1234" s="101"/>
      <c r="T1234" s="101"/>
      <c r="U1234" s="101"/>
    </row>
    <row r="1235" spans="1:21" s="1" customFormat="1" ht="29.25" hidden="1" customHeight="1" x14ac:dyDescent="0.25">
      <c r="A1235" s="134" t="s">
        <v>716</v>
      </c>
      <c r="B1235" s="135"/>
      <c r="C1235" s="103" t="s">
        <v>1504</v>
      </c>
      <c r="D1235" s="104"/>
      <c r="E1235" s="104"/>
      <c r="F1235" s="11" t="s">
        <v>1813</v>
      </c>
      <c r="G1235" s="143">
        <v>5.95</v>
      </c>
      <c r="H1235" s="137"/>
      <c r="I1235" s="8">
        <v>5.95</v>
      </c>
      <c r="J1235" s="137"/>
      <c r="K1235" s="137"/>
      <c r="L1235" s="137"/>
      <c r="M1235" s="137"/>
      <c r="N1235" s="137"/>
      <c r="O1235" s="137"/>
      <c r="P1235" s="100">
        <v>5.95</v>
      </c>
      <c r="Q1235" s="101"/>
      <c r="R1235" s="101"/>
      <c r="S1235" s="101"/>
      <c r="T1235" s="101"/>
      <c r="U1235" s="101"/>
    </row>
    <row r="1236" spans="1:21" s="1" customFormat="1" ht="21" hidden="1" customHeight="1" x14ac:dyDescent="0.25">
      <c r="A1236" s="134" t="s">
        <v>717</v>
      </c>
      <c r="B1236" s="135"/>
      <c r="C1236" s="163" t="s">
        <v>1505</v>
      </c>
      <c r="D1236" s="164"/>
      <c r="E1236" s="164"/>
      <c r="F1236" s="9"/>
      <c r="G1236" s="137"/>
      <c r="H1236" s="137"/>
      <c r="I1236" s="10"/>
      <c r="J1236" s="137"/>
      <c r="K1236" s="137"/>
      <c r="L1236" s="137"/>
      <c r="M1236" s="137"/>
      <c r="N1236" s="137"/>
      <c r="O1236" s="137"/>
      <c r="P1236" s="101"/>
      <c r="Q1236" s="101"/>
      <c r="R1236" s="101"/>
      <c r="S1236" s="101"/>
      <c r="T1236" s="101"/>
      <c r="U1236" s="101"/>
    </row>
    <row r="1237" spans="1:21" s="1" customFormat="1" ht="27" hidden="1" customHeight="1" x14ac:dyDescent="0.25">
      <c r="A1237" s="134" t="s">
        <v>718</v>
      </c>
      <c r="B1237" s="135"/>
      <c r="C1237" s="103" t="s">
        <v>1506</v>
      </c>
      <c r="D1237" s="104"/>
      <c r="E1237" s="104"/>
      <c r="F1237" s="11" t="s">
        <v>1813</v>
      </c>
      <c r="G1237" s="143">
        <v>13.39</v>
      </c>
      <c r="H1237" s="137"/>
      <c r="I1237" s="8">
        <v>13.39</v>
      </c>
      <c r="J1237" s="137"/>
      <c r="K1237" s="137"/>
      <c r="L1237" s="137"/>
      <c r="M1237" s="137"/>
      <c r="N1237" s="137"/>
      <c r="O1237" s="137"/>
      <c r="P1237" s="100">
        <v>13.39</v>
      </c>
      <c r="Q1237" s="101"/>
      <c r="R1237" s="101"/>
      <c r="S1237" s="101"/>
      <c r="T1237" s="101"/>
      <c r="U1237" s="101"/>
    </row>
    <row r="1238" spans="1:21" s="1" customFormat="1" ht="27" hidden="1" customHeight="1" x14ac:dyDescent="0.25">
      <c r="A1238" s="134" t="s">
        <v>719</v>
      </c>
      <c r="B1238" s="135"/>
      <c r="C1238" s="103" t="s">
        <v>1507</v>
      </c>
      <c r="D1238" s="104"/>
      <c r="E1238" s="104"/>
      <c r="F1238" s="11" t="s">
        <v>1813</v>
      </c>
      <c r="G1238" s="143">
        <v>8.7200000000000006</v>
      </c>
      <c r="H1238" s="137"/>
      <c r="I1238" s="8">
        <v>8.7200000000000006</v>
      </c>
      <c r="J1238" s="137"/>
      <c r="K1238" s="137"/>
      <c r="L1238" s="137"/>
      <c r="M1238" s="137"/>
      <c r="N1238" s="137"/>
      <c r="O1238" s="137"/>
      <c r="P1238" s="100">
        <v>8.7200000000000006</v>
      </c>
      <c r="Q1238" s="101"/>
      <c r="R1238" s="101"/>
      <c r="S1238" s="101"/>
      <c r="T1238" s="101"/>
      <c r="U1238" s="101"/>
    </row>
    <row r="1239" spans="1:21" s="1" customFormat="1" ht="21" hidden="1" customHeight="1" x14ac:dyDescent="0.25">
      <c r="A1239" s="134" t="s">
        <v>720</v>
      </c>
      <c r="B1239" s="135"/>
      <c r="C1239" s="103" t="s">
        <v>1508</v>
      </c>
      <c r="D1239" s="104"/>
      <c r="E1239" s="104"/>
      <c r="F1239" s="11" t="s">
        <v>1813</v>
      </c>
      <c r="G1239" s="143">
        <v>12.82</v>
      </c>
      <c r="H1239" s="137"/>
      <c r="I1239" s="8">
        <v>12.82</v>
      </c>
      <c r="J1239" s="137"/>
      <c r="K1239" s="137"/>
      <c r="L1239" s="137"/>
      <c r="M1239" s="137"/>
      <c r="N1239" s="137"/>
      <c r="O1239" s="137"/>
      <c r="P1239" s="100">
        <v>12.82</v>
      </c>
      <c r="Q1239" s="101"/>
      <c r="R1239" s="101"/>
      <c r="S1239" s="101"/>
      <c r="T1239" s="101"/>
      <c r="U1239" s="101"/>
    </row>
    <row r="1240" spans="1:21" s="1" customFormat="1" ht="30.75" hidden="1" customHeight="1" x14ac:dyDescent="0.25">
      <c r="A1240" s="134" t="s">
        <v>721</v>
      </c>
      <c r="B1240" s="135"/>
      <c r="C1240" s="103" t="s">
        <v>1509</v>
      </c>
      <c r="D1240" s="104"/>
      <c r="E1240" s="104"/>
      <c r="F1240" s="11" t="s">
        <v>1813</v>
      </c>
      <c r="G1240" s="143">
        <v>18.309999999999999</v>
      </c>
      <c r="H1240" s="137"/>
      <c r="I1240" s="8">
        <v>18.309999999999999</v>
      </c>
      <c r="J1240" s="137"/>
      <c r="K1240" s="137"/>
      <c r="L1240" s="137"/>
      <c r="M1240" s="137"/>
      <c r="N1240" s="137"/>
      <c r="O1240" s="137"/>
      <c r="P1240" s="100">
        <v>18.309999999999999</v>
      </c>
      <c r="Q1240" s="101"/>
      <c r="R1240" s="101"/>
      <c r="S1240" s="101"/>
      <c r="T1240" s="101"/>
      <c r="U1240" s="101"/>
    </row>
    <row r="1241" spans="1:21" s="1" customFormat="1" ht="38.25" hidden="1" customHeight="1" x14ac:dyDescent="0.25">
      <c r="A1241" s="134" t="s">
        <v>147</v>
      </c>
      <c r="B1241" s="135"/>
      <c r="C1241" s="163" t="s">
        <v>1510</v>
      </c>
      <c r="D1241" s="164"/>
      <c r="E1241" s="164"/>
      <c r="F1241" s="9"/>
      <c r="G1241" s="137"/>
      <c r="H1241" s="137"/>
      <c r="I1241" s="10"/>
      <c r="J1241" s="137"/>
      <c r="K1241" s="137"/>
      <c r="L1241" s="137"/>
      <c r="M1241" s="137"/>
      <c r="N1241" s="137"/>
      <c r="O1241" s="137"/>
      <c r="P1241" s="101"/>
      <c r="Q1241" s="101"/>
      <c r="R1241" s="101"/>
      <c r="S1241" s="101"/>
      <c r="T1241" s="101"/>
      <c r="U1241" s="101"/>
    </row>
    <row r="1242" spans="1:21" s="1" customFormat="1" ht="24.75" hidden="1" customHeight="1" x14ac:dyDescent="0.25">
      <c r="A1242" s="134" t="s">
        <v>148</v>
      </c>
      <c r="B1242" s="135"/>
      <c r="C1242" s="163" t="s">
        <v>1511</v>
      </c>
      <c r="D1242" s="164"/>
      <c r="E1242" s="164"/>
      <c r="F1242" s="9"/>
      <c r="G1242" s="137"/>
      <c r="H1242" s="137"/>
      <c r="I1242" s="10"/>
      <c r="J1242" s="137"/>
      <c r="K1242" s="137"/>
      <c r="L1242" s="137"/>
      <c r="M1242" s="137"/>
      <c r="N1242" s="137"/>
      <c r="O1242" s="137"/>
      <c r="P1242" s="101"/>
      <c r="Q1242" s="101"/>
      <c r="R1242" s="101"/>
      <c r="S1242" s="101"/>
      <c r="T1242" s="101"/>
      <c r="U1242" s="101"/>
    </row>
    <row r="1243" spans="1:21" s="1" customFormat="1" ht="21" hidden="1" customHeight="1" x14ac:dyDescent="0.25">
      <c r="A1243" s="134" t="s">
        <v>722</v>
      </c>
      <c r="B1243" s="135"/>
      <c r="C1243" s="103" t="s">
        <v>1512</v>
      </c>
      <c r="D1243" s="104"/>
      <c r="E1243" s="104"/>
      <c r="F1243" s="11" t="s">
        <v>1813</v>
      </c>
      <c r="G1243" s="143">
        <v>2.98</v>
      </c>
      <c r="H1243" s="137"/>
      <c r="I1243" s="8">
        <v>2.98</v>
      </c>
      <c r="J1243" s="137"/>
      <c r="K1243" s="137"/>
      <c r="L1243" s="137"/>
      <c r="M1243" s="137"/>
      <c r="N1243" s="137"/>
      <c r="O1243" s="137"/>
      <c r="P1243" s="100">
        <v>2.98</v>
      </c>
      <c r="Q1243" s="101"/>
      <c r="R1243" s="101"/>
      <c r="S1243" s="101"/>
      <c r="T1243" s="101"/>
      <c r="U1243" s="101"/>
    </row>
    <row r="1244" spans="1:21" s="1" customFormat="1" ht="21" hidden="1" customHeight="1" x14ac:dyDescent="0.25">
      <c r="A1244" s="134" t="s">
        <v>723</v>
      </c>
      <c r="B1244" s="135"/>
      <c r="C1244" s="103" t="s">
        <v>1513</v>
      </c>
      <c r="D1244" s="104"/>
      <c r="E1244" s="104"/>
      <c r="F1244" s="11" t="s">
        <v>1813</v>
      </c>
      <c r="G1244" s="143">
        <v>4.46</v>
      </c>
      <c r="H1244" s="137"/>
      <c r="I1244" s="8">
        <v>4.46</v>
      </c>
      <c r="J1244" s="137"/>
      <c r="K1244" s="137"/>
      <c r="L1244" s="137"/>
      <c r="M1244" s="137"/>
      <c r="N1244" s="137"/>
      <c r="O1244" s="137"/>
      <c r="P1244" s="100">
        <v>4.46</v>
      </c>
      <c r="Q1244" s="101"/>
      <c r="R1244" s="101"/>
      <c r="S1244" s="101"/>
      <c r="T1244" s="101"/>
      <c r="U1244" s="101"/>
    </row>
    <row r="1245" spans="1:21" s="1" customFormat="1" ht="29.25" hidden="1" customHeight="1" x14ac:dyDescent="0.25">
      <c r="A1245" s="134" t="s">
        <v>149</v>
      </c>
      <c r="B1245" s="135"/>
      <c r="C1245" s="163" t="s">
        <v>1514</v>
      </c>
      <c r="D1245" s="164"/>
      <c r="E1245" s="164"/>
      <c r="F1245" s="9"/>
      <c r="G1245" s="137"/>
      <c r="H1245" s="137"/>
      <c r="I1245" s="10"/>
      <c r="J1245" s="137"/>
      <c r="K1245" s="137"/>
      <c r="L1245" s="137"/>
      <c r="M1245" s="137"/>
      <c r="N1245" s="137"/>
      <c r="O1245" s="137"/>
      <c r="P1245" s="101"/>
      <c r="Q1245" s="101"/>
      <c r="R1245" s="101"/>
      <c r="S1245" s="101"/>
      <c r="T1245" s="101"/>
      <c r="U1245" s="101"/>
    </row>
    <row r="1246" spans="1:21" s="1" customFormat="1" ht="21" hidden="1" customHeight="1" x14ac:dyDescent="0.25">
      <c r="A1246" s="134" t="s">
        <v>724</v>
      </c>
      <c r="B1246" s="135"/>
      <c r="C1246" s="103" t="s">
        <v>1515</v>
      </c>
      <c r="D1246" s="104"/>
      <c r="E1246" s="104"/>
      <c r="F1246" s="11" t="s">
        <v>1813</v>
      </c>
      <c r="G1246" s="143">
        <v>2.98</v>
      </c>
      <c r="H1246" s="137"/>
      <c r="I1246" s="8">
        <v>2.98</v>
      </c>
      <c r="J1246" s="137"/>
      <c r="K1246" s="137"/>
      <c r="L1246" s="137"/>
      <c r="M1246" s="137"/>
      <c r="N1246" s="137"/>
      <c r="O1246" s="137"/>
      <c r="P1246" s="100">
        <v>2.98</v>
      </c>
      <c r="Q1246" s="101"/>
      <c r="R1246" s="101"/>
      <c r="S1246" s="101"/>
      <c r="T1246" s="101"/>
      <c r="U1246" s="101"/>
    </row>
    <row r="1247" spans="1:21" s="1" customFormat="1" ht="21" hidden="1" customHeight="1" x14ac:dyDescent="0.25">
      <c r="A1247" s="134" t="s">
        <v>725</v>
      </c>
      <c r="B1247" s="135"/>
      <c r="C1247" s="103" t="s">
        <v>1516</v>
      </c>
      <c r="D1247" s="104"/>
      <c r="E1247" s="104"/>
      <c r="F1247" s="11" t="s">
        <v>1813</v>
      </c>
      <c r="G1247" s="143">
        <v>4.46</v>
      </c>
      <c r="H1247" s="137"/>
      <c r="I1247" s="8">
        <v>4.46</v>
      </c>
      <c r="J1247" s="137"/>
      <c r="K1247" s="137"/>
      <c r="L1247" s="137"/>
      <c r="M1247" s="137"/>
      <c r="N1247" s="137"/>
      <c r="O1247" s="137"/>
      <c r="P1247" s="100">
        <v>4.46</v>
      </c>
      <c r="Q1247" s="101"/>
      <c r="R1247" s="101"/>
      <c r="S1247" s="101"/>
      <c r="T1247" s="101"/>
      <c r="U1247" s="101"/>
    </row>
    <row r="1248" spans="1:21" s="1" customFormat="1" ht="18" hidden="1" customHeight="1" x14ac:dyDescent="0.25">
      <c r="A1248" s="134" t="s">
        <v>726</v>
      </c>
      <c r="B1248" s="135"/>
      <c r="C1248" s="163" t="s">
        <v>1517</v>
      </c>
      <c r="D1248" s="164"/>
      <c r="E1248" s="164"/>
      <c r="F1248" s="9"/>
      <c r="G1248" s="137"/>
      <c r="H1248" s="137"/>
      <c r="I1248" s="10"/>
      <c r="J1248" s="137"/>
      <c r="K1248" s="137"/>
      <c r="L1248" s="137"/>
      <c r="M1248" s="137"/>
      <c r="N1248" s="137"/>
      <c r="O1248" s="137"/>
      <c r="P1248" s="101"/>
      <c r="Q1248" s="101"/>
      <c r="R1248" s="101"/>
      <c r="S1248" s="101"/>
      <c r="T1248" s="101"/>
      <c r="U1248" s="101"/>
    </row>
    <row r="1249" spans="1:21" s="1" customFormat="1" ht="21" hidden="1" customHeight="1" x14ac:dyDescent="0.25">
      <c r="A1249" s="134" t="s">
        <v>727</v>
      </c>
      <c r="B1249" s="135"/>
      <c r="C1249" s="103" t="s">
        <v>1518</v>
      </c>
      <c r="D1249" s="104"/>
      <c r="E1249" s="104"/>
      <c r="F1249" s="11" t="s">
        <v>1813</v>
      </c>
      <c r="G1249" s="143">
        <v>2.98</v>
      </c>
      <c r="H1249" s="137"/>
      <c r="I1249" s="8">
        <v>2.98</v>
      </c>
      <c r="J1249" s="137"/>
      <c r="K1249" s="137"/>
      <c r="L1249" s="137"/>
      <c r="M1249" s="137"/>
      <c r="N1249" s="137"/>
      <c r="O1249" s="137"/>
      <c r="P1249" s="100">
        <v>2.98</v>
      </c>
      <c r="Q1249" s="101"/>
      <c r="R1249" s="101"/>
      <c r="S1249" s="101"/>
      <c r="T1249" s="101"/>
      <c r="U1249" s="101"/>
    </row>
    <row r="1250" spans="1:21" s="1" customFormat="1" ht="21" hidden="1" customHeight="1" x14ac:dyDescent="0.25">
      <c r="A1250" s="134" t="s">
        <v>728</v>
      </c>
      <c r="B1250" s="135"/>
      <c r="C1250" s="103" t="s">
        <v>1519</v>
      </c>
      <c r="D1250" s="104"/>
      <c r="E1250" s="104"/>
      <c r="F1250" s="11" t="s">
        <v>1813</v>
      </c>
      <c r="G1250" s="143">
        <v>4.46</v>
      </c>
      <c r="H1250" s="137"/>
      <c r="I1250" s="8">
        <v>4.46</v>
      </c>
      <c r="J1250" s="137"/>
      <c r="K1250" s="137"/>
      <c r="L1250" s="137"/>
      <c r="M1250" s="137"/>
      <c r="N1250" s="137"/>
      <c r="O1250" s="137"/>
      <c r="P1250" s="100">
        <v>4.46</v>
      </c>
      <c r="Q1250" s="101"/>
      <c r="R1250" s="101"/>
      <c r="S1250" s="101"/>
      <c r="T1250" s="101"/>
      <c r="U1250" s="101"/>
    </row>
    <row r="1251" spans="1:21" s="1" customFormat="1" ht="27" hidden="1" customHeight="1" x14ac:dyDescent="0.25">
      <c r="A1251" s="134" t="s">
        <v>729</v>
      </c>
      <c r="B1251" s="135"/>
      <c r="C1251" s="103" t="s">
        <v>1520</v>
      </c>
      <c r="D1251" s="104"/>
      <c r="E1251" s="104"/>
      <c r="F1251" s="11" t="s">
        <v>1813</v>
      </c>
      <c r="G1251" s="143">
        <v>2.98</v>
      </c>
      <c r="H1251" s="137"/>
      <c r="I1251" s="8">
        <v>2.98</v>
      </c>
      <c r="J1251" s="137"/>
      <c r="K1251" s="137"/>
      <c r="L1251" s="137"/>
      <c r="M1251" s="137"/>
      <c r="N1251" s="137"/>
      <c r="O1251" s="137"/>
      <c r="P1251" s="100">
        <v>2.98</v>
      </c>
      <c r="Q1251" s="101"/>
      <c r="R1251" s="101"/>
      <c r="S1251" s="101"/>
      <c r="T1251" s="101"/>
      <c r="U1251" s="101"/>
    </row>
    <row r="1252" spans="1:21" s="1" customFormat="1" ht="27" hidden="1" customHeight="1" x14ac:dyDescent="0.25">
      <c r="A1252" s="134" t="s">
        <v>730</v>
      </c>
      <c r="B1252" s="135"/>
      <c r="C1252" s="103" t="s">
        <v>1521</v>
      </c>
      <c r="D1252" s="104"/>
      <c r="E1252" s="104"/>
      <c r="F1252" s="11" t="s">
        <v>1813</v>
      </c>
      <c r="G1252" s="143">
        <v>4.46</v>
      </c>
      <c r="H1252" s="137"/>
      <c r="I1252" s="8">
        <v>4.46</v>
      </c>
      <c r="J1252" s="137"/>
      <c r="K1252" s="137"/>
      <c r="L1252" s="137"/>
      <c r="M1252" s="137"/>
      <c r="N1252" s="137"/>
      <c r="O1252" s="137"/>
      <c r="P1252" s="100">
        <v>4.46</v>
      </c>
      <c r="Q1252" s="101"/>
      <c r="R1252" s="101"/>
      <c r="S1252" s="101"/>
      <c r="T1252" s="101"/>
      <c r="U1252" s="101"/>
    </row>
    <row r="1253" spans="1:21" s="1" customFormat="1" ht="26.25" hidden="1" customHeight="1" x14ac:dyDescent="0.25">
      <c r="A1253" s="134" t="s">
        <v>731</v>
      </c>
      <c r="B1253" s="135"/>
      <c r="C1253" s="103" t="s">
        <v>1522</v>
      </c>
      <c r="D1253" s="104"/>
      <c r="E1253" s="104"/>
      <c r="F1253" s="11" t="s">
        <v>1813</v>
      </c>
      <c r="G1253" s="143">
        <v>4.46</v>
      </c>
      <c r="H1253" s="137"/>
      <c r="I1253" s="8">
        <v>4.46</v>
      </c>
      <c r="J1253" s="137"/>
      <c r="K1253" s="137"/>
      <c r="L1253" s="137"/>
      <c r="M1253" s="137"/>
      <c r="N1253" s="137"/>
      <c r="O1253" s="137"/>
      <c r="P1253" s="100">
        <v>4.46</v>
      </c>
      <c r="Q1253" s="101"/>
      <c r="R1253" s="101"/>
      <c r="S1253" s="101"/>
      <c r="T1253" s="101"/>
      <c r="U1253" s="101"/>
    </row>
    <row r="1254" spans="1:21" s="1" customFormat="1" ht="24.75" hidden="1" customHeight="1" x14ac:dyDescent="0.25">
      <c r="A1254" s="134" t="s">
        <v>732</v>
      </c>
      <c r="B1254" s="135"/>
      <c r="C1254" s="103" t="s">
        <v>1523</v>
      </c>
      <c r="D1254" s="104"/>
      <c r="E1254" s="104"/>
      <c r="F1254" s="11" t="s">
        <v>1813</v>
      </c>
      <c r="G1254" s="143">
        <v>2.98</v>
      </c>
      <c r="H1254" s="137"/>
      <c r="I1254" s="8">
        <v>2.98</v>
      </c>
      <c r="J1254" s="137"/>
      <c r="K1254" s="137"/>
      <c r="L1254" s="137"/>
      <c r="M1254" s="137"/>
      <c r="N1254" s="137"/>
      <c r="O1254" s="137"/>
      <c r="P1254" s="100">
        <v>2.98</v>
      </c>
      <c r="Q1254" s="101"/>
      <c r="R1254" s="101"/>
      <c r="S1254" s="101"/>
      <c r="T1254" s="101"/>
      <c r="U1254" s="101"/>
    </row>
    <row r="1255" spans="1:21" s="1" customFormat="1" ht="21" hidden="1" customHeight="1" x14ac:dyDescent="0.25">
      <c r="A1255" s="134" t="s">
        <v>733</v>
      </c>
      <c r="B1255" s="135"/>
      <c r="C1255" s="103" t="s">
        <v>1524</v>
      </c>
      <c r="D1255" s="104"/>
      <c r="E1255" s="104"/>
      <c r="F1255" s="11" t="s">
        <v>1813</v>
      </c>
      <c r="G1255" s="143">
        <v>1.84</v>
      </c>
      <c r="H1255" s="137"/>
      <c r="I1255" s="8">
        <v>1.84</v>
      </c>
      <c r="J1255" s="137"/>
      <c r="K1255" s="137"/>
      <c r="L1255" s="137"/>
      <c r="M1255" s="137"/>
      <c r="N1255" s="137"/>
      <c r="O1255" s="137"/>
      <c r="P1255" s="100">
        <v>1.84</v>
      </c>
      <c r="Q1255" s="101"/>
      <c r="R1255" s="101"/>
      <c r="S1255" s="101"/>
      <c r="T1255" s="101"/>
      <c r="U1255" s="101"/>
    </row>
    <row r="1256" spans="1:21" s="1" customFormat="1" ht="27" hidden="1" customHeight="1" x14ac:dyDescent="0.25">
      <c r="A1256" s="134" t="s">
        <v>734</v>
      </c>
      <c r="B1256" s="135"/>
      <c r="C1256" s="103" t="s">
        <v>1525</v>
      </c>
      <c r="D1256" s="104"/>
      <c r="E1256" s="104"/>
      <c r="F1256" s="11" t="s">
        <v>1813</v>
      </c>
      <c r="G1256" s="143">
        <v>4.46</v>
      </c>
      <c r="H1256" s="137"/>
      <c r="I1256" s="8">
        <v>4.46</v>
      </c>
      <c r="J1256" s="137"/>
      <c r="K1256" s="137"/>
      <c r="L1256" s="137"/>
      <c r="M1256" s="137"/>
      <c r="N1256" s="137"/>
      <c r="O1256" s="137"/>
      <c r="P1256" s="100">
        <v>4.46</v>
      </c>
      <c r="Q1256" s="101"/>
      <c r="R1256" s="101"/>
      <c r="S1256" s="101"/>
      <c r="T1256" s="101"/>
      <c r="U1256" s="101"/>
    </row>
    <row r="1257" spans="1:21" s="1" customFormat="1" ht="27" hidden="1" customHeight="1" x14ac:dyDescent="0.25">
      <c r="A1257" s="134" t="s">
        <v>735</v>
      </c>
      <c r="B1257" s="135"/>
      <c r="C1257" s="103" t="s">
        <v>1526</v>
      </c>
      <c r="D1257" s="104"/>
      <c r="E1257" s="104"/>
      <c r="F1257" s="11" t="s">
        <v>1813</v>
      </c>
      <c r="G1257" s="143">
        <v>2.98</v>
      </c>
      <c r="H1257" s="137"/>
      <c r="I1257" s="8">
        <v>2.98</v>
      </c>
      <c r="J1257" s="137"/>
      <c r="K1257" s="137"/>
      <c r="L1257" s="137"/>
      <c r="M1257" s="137"/>
      <c r="N1257" s="137"/>
      <c r="O1257" s="137"/>
      <c r="P1257" s="100">
        <v>2.98</v>
      </c>
      <c r="Q1257" s="101"/>
      <c r="R1257" s="101"/>
      <c r="S1257" s="101"/>
      <c r="T1257" s="101"/>
      <c r="U1257" s="101"/>
    </row>
    <row r="1258" spans="1:21" s="1" customFormat="1" ht="27" hidden="1" customHeight="1" x14ac:dyDescent="0.25">
      <c r="A1258" s="134" t="s">
        <v>736</v>
      </c>
      <c r="B1258" s="135"/>
      <c r="C1258" s="103" t="s">
        <v>1527</v>
      </c>
      <c r="D1258" s="104"/>
      <c r="E1258" s="104"/>
      <c r="F1258" s="11" t="s">
        <v>1813</v>
      </c>
      <c r="G1258" s="143">
        <v>4.46</v>
      </c>
      <c r="H1258" s="137"/>
      <c r="I1258" s="8">
        <v>4.46</v>
      </c>
      <c r="J1258" s="137"/>
      <c r="K1258" s="137"/>
      <c r="L1258" s="137"/>
      <c r="M1258" s="137"/>
      <c r="N1258" s="137"/>
      <c r="O1258" s="137"/>
      <c r="P1258" s="100">
        <v>4.46</v>
      </c>
      <c r="Q1258" s="101"/>
      <c r="R1258" s="101"/>
      <c r="S1258" s="101"/>
      <c r="T1258" s="101"/>
      <c r="U1258" s="101"/>
    </row>
    <row r="1259" spans="1:21" s="1" customFormat="1" ht="20.25" hidden="1" customHeight="1" x14ac:dyDescent="0.25">
      <c r="A1259" s="134" t="s">
        <v>737</v>
      </c>
      <c r="B1259" s="135"/>
      <c r="C1259" s="103" t="s">
        <v>1528</v>
      </c>
      <c r="D1259" s="104"/>
      <c r="E1259" s="104"/>
      <c r="F1259" s="11" t="s">
        <v>1813</v>
      </c>
      <c r="G1259" s="143">
        <v>4.46</v>
      </c>
      <c r="H1259" s="137"/>
      <c r="I1259" s="8">
        <v>4.46</v>
      </c>
      <c r="J1259" s="137"/>
      <c r="K1259" s="137"/>
      <c r="L1259" s="137"/>
      <c r="M1259" s="137"/>
      <c r="N1259" s="137"/>
      <c r="O1259" s="137"/>
      <c r="P1259" s="100">
        <v>4.46</v>
      </c>
      <c r="Q1259" s="101"/>
      <c r="R1259" s="101"/>
      <c r="S1259" s="101"/>
      <c r="T1259" s="101"/>
      <c r="U1259" s="101"/>
    </row>
    <row r="1260" spans="1:21" s="1" customFormat="1" ht="21" hidden="1" customHeight="1" x14ac:dyDescent="0.25">
      <c r="A1260" s="134" t="s">
        <v>738</v>
      </c>
      <c r="B1260" s="135"/>
      <c r="C1260" s="103" t="s">
        <v>1529</v>
      </c>
      <c r="D1260" s="104"/>
      <c r="E1260" s="104"/>
      <c r="F1260" s="11" t="s">
        <v>1813</v>
      </c>
      <c r="G1260" s="143">
        <v>7.44</v>
      </c>
      <c r="H1260" s="137"/>
      <c r="I1260" s="8">
        <v>7.44</v>
      </c>
      <c r="J1260" s="137"/>
      <c r="K1260" s="137"/>
      <c r="L1260" s="137"/>
      <c r="M1260" s="137"/>
      <c r="N1260" s="137"/>
      <c r="O1260" s="137"/>
      <c r="P1260" s="100">
        <v>7.44</v>
      </c>
      <c r="Q1260" s="101"/>
      <c r="R1260" s="101"/>
      <c r="S1260" s="101"/>
      <c r="T1260" s="101"/>
      <c r="U1260" s="101"/>
    </row>
    <row r="1261" spans="1:21" s="1" customFormat="1" ht="24.75" hidden="1" customHeight="1" x14ac:dyDescent="0.25">
      <c r="A1261" s="134" t="s">
        <v>739</v>
      </c>
      <c r="B1261" s="135"/>
      <c r="C1261" s="103" t="s">
        <v>1530</v>
      </c>
      <c r="D1261" s="104"/>
      <c r="E1261" s="104"/>
      <c r="F1261" s="11" t="s">
        <v>1813</v>
      </c>
      <c r="G1261" s="143">
        <v>2.98</v>
      </c>
      <c r="H1261" s="137"/>
      <c r="I1261" s="8">
        <v>2.98</v>
      </c>
      <c r="J1261" s="137"/>
      <c r="K1261" s="137"/>
      <c r="L1261" s="137"/>
      <c r="M1261" s="137"/>
      <c r="N1261" s="137"/>
      <c r="O1261" s="137"/>
      <c r="P1261" s="100">
        <v>2.98</v>
      </c>
      <c r="Q1261" s="101"/>
      <c r="R1261" s="101"/>
      <c r="S1261" s="101"/>
      <c r="T1261" s="101"/>
      <c r="U1261" s="101"/>
    </row>
    <row r="1262" spans="1:21" s="1" customFormat="1" ht="41.25" hidden="1" customHeight="1" x14ac:dyDescent="0.25">
      <c r="A1262" s="134" t="s">
        <v>150</v>
      </c>
      <c r="B1262" s="135"/>
      <c r="C1262" s="163" t="s">
        <v>1531</v>
      </c>
      <c r="D1262" s="164"/>
      <c r="E1262" s="164"/>
      <c r="F1262" s="9"/>
      <c r="G1262" s="137"/>
      <c r="H1262" s="137"/>
      <c r="I1262" s="10"/>
      <c r="J1262" s="137"/>
      <c r="K1262" s="137"/>
      <c r="L1262" s="137"/>
      <c r="M1262" s="137"/>
      <c r="N1262" s="137"/>
      <c r="O1262" s="137"/>
      <c r="P1262" s="101"/>
      <c r="Q1262" s="101"/>
      <c r="R1262" s="101"/>
      <c r="S1262" s="101"/>
      <c r="T1262" s="101"/>
      <c r="U1262" s="101"/>
    </row>
    <row r="1263" spans="1:21" s="1" customFormat="1" ht="18.75" hidden="1" customHeight="1" x14ac:dyDescent="0.25">
      <c r="A1263" s="134" t="s">
        <v>151</v>
      </c>
      <c r="B1263" s="135"/>
      <c r="C1263" s="103" t="s">
        <v>1884</v>
      </c>
      <c r="D1263" s="104"/>
      <c r="E1263" s="104"/>
      <c r="F1263" s="11" t="s">
        <v>1813</v>
      </c>
      <c r="G1263" s="143">
        <v>11.91</v>
      </c>
      <c r="H1263" s="137"/>
      <c r="I1263" s="8">
        <v>11.91</v>
      </c>
      <c r="J1263" s="137"/>
      <c r="K1263" s="137"/>
      <c r="L1263" s="137"/>
      <c r="M1263" s="137"/>
      <c r="N1263" s="137"/>
      <c r="O1263" s="137"/>
      <c r="P1263" s="100">
        <v>11.91</v>
      </c>
      <c r="Q1263" s="101"/>
      <c r="R1263" s="101"/>
      <c r="S1263" s="101"/>
      <c r="T1263" s="101"/>
      <c r="U1263" s="101"/>
    </row>
    <row r="1264" spans="1:21" s="1" customFormat="1" ht="26.25" hidden="1" customHeight="1" x14ac:dyDescent="0.25">
      <c r="A1264" s="134" t="s">
        <v>152</v>
      </c>
      <c r="B1264" s="135"/>
      <c r="C1264" s="103" t="s">
        <v>1532</v>
      </c>
      <c r="D1264" s="104"/>
      <c r="E1264" s="104"/>
      <c r="F1264" s="11" t="s">
        <v>1813</v>
      </c>
      <c r="G1264" s="143">
        <v>20.36</v>
      </c>
      <c r="H1264" s="137"/>
      <c r="I1264" s="8">
        <v>20.36</v>
      </c>
      <c r="J1264" s="137"/>
      <c r="K1264" s="137"/>
      <c r="L1264" s="137"/>
      <c r="M1264" s="137"/>
      <c r="N1264" s="137"/>
      <c r="O1264" s="137"/>
      <c r="P1264" s="100">
        <v>20.36</v>
      </c>
      <c r="Q1264" s="101"/>
      <c r="R1264" s="101"/>
      <c r="S1264" s="101"/>
      <c r="T1264" s="101"/>
      <c r="U1264" s="101"/>
    </row>
    <row r="1265" spans="1:21" s="1" customFormat="1" ht="20.25" hidden="1" customHeight="1" x14ac:dyDescent="0.25">
      <c r="A1265" s="134" t="s">
        <v>740</v>
      </c>
      <c r="B1265" s="135"/>
      <c r="C1265" s="103" t="s">
        <v>1533</v>
      </c>
      <c r="D1265" s="104"/>
      <c r="E1265" s="104"/>
      <c r="F1265" s="11" t="s">
        <v>1813</v>
      </c>
      <c r="G1265" s="143">
        <v>10.18</v>
      </c>
      <c r="H1265" s="137"/>
      <c r="I1265" s="8">
        <v>10.18</v>
      </c>
      <c r="J1265" s="137"/>
      <c r="K1265" s="137"/>
      <c r="L1265" s="137"/>
      <c r="M1265" s="137"/>
      <c r="N1265" s="137"/>
      <c r="O1265" s="137"/>
      <c r="P1265" s="100">
        <v>10.18</v>
      </c>
      <c r="Q1265" s="101"/>
      <c r="R1265" s="101"/>
      <c r="S1265" s="101"/>
      <c r="T1265" s="101"/>
      <c r="U1265" s="101"/>
    </row>
    <row r="1266" spans="1:21" s="1" customFormat="1" ht="26.25" hidden="1" customHeight="1" x14ac:dyDescent="0.25">
      <c r="A1266" s="134" t="s">
        <v>741</v>
      </c>
      <c r="B1266" s="135"/>
      <c r="C1266" s="103" t="s">
        <v>1534</v>
      </c>
      <c r="D1266" s="104"/>
      <c r="E1266" s="104"/>
      <c r="F1266" s="11" t="s">
        <v>1813</v>
      </c>
      <c r="G1266" s="143">
        <v>10.18</v>
      </c>
      <c r="H1266" s="137"/>
      <c r="I1266" s="8">
        <v>10.18</v>
      </c>
      <c r="J1266" s="137"/>
      <c r="K1266" s="137"/>
      <c r="L1266" s="137"/>
      <c r="M1266" s="137"/>
      <c r="N1266" s="137"/>
      <c r="O1266" s="137"/>
      <c r="P1266" s="100">
        <v>10.18</v>
      </c>
      <c r="Q1266" s="101"/>
      <c r="R1266" s="101"/>
      <c r="S1266" s="101"/>
      <c r="T1266" s="101"/>
      <c r="U1266" s="101"/>
    </row>
    <row r="1267" spans="1:21" s="1" customFormat="1" ht="16.5" hidden="1" customHeight="1" x14ac:dyDescent="0.25">
      <c r="A1267" s="134" t="s">
        <v>742</v>
      </c>
      <c r="B1267" s="135"/>
      <c r="C1267" s="103" t="s">
        <v>1535</v>
      </c>
      <c r="D1267" s="104"/>
      <c r="E1267" s="104"/>
      <c r="F1267" s="11" t="s">
        <v>1813</v>
      </c>
      <c r="G1267" s="143">
        <v>17.09</v>
      </c>
      <c r="H1267" s="137"/>
      <c r="I1267" s="8">
        <v>17.09</v>
      </c>
      <c r="J1267" s="137"/>
      <c r="K1267" s="137"/>
      <c r="L1267" s="137"/>
      <c r="M1267" s="137"/>
      <c r="N1267" s="137"/>
      <c r="O1267" s="137"/>
      <c r="P1267" s="100">
        <v>17.09</v>
      </c>
      <c r="Q1267" s="101"/>
      <c r="R1267" s="101"/>
      <c r="S1267" s="101"/>
      <c r="T1267" s="101"/>
      <c r="U1267" s="101"/>
    </row>
    <row r="1268" spans="1:21" s="1" customFormat="1" ht="27" hidden="1" customHeight="1" x14ac:dyDescent="0.25">
      <c r="A1268" s="134" t="s">
        <v>615</v>
      </c>
      <c r="B1268" s="135"/>
      <c r="C1268" s="163" t="s">
        <v>1536</v>
      </c>
      <c r="D1268" s="164"/>
      <c r="E1268" s="164"/>
      <c r="F1268" s="9"/>
      <c r="G1268" s="137"/>
      <c r="H1268" s="137"/>
      <c r="I1268" s="10"/>
      <c r="J1268" s="137"/>
      <c r="K1268" s="137"/>
      <c r="L1268" s="137"/>
      <c r="M1268" s="137"/>
      <c r="N1268" s="137"/>
      <c r="O1268" s="137"/>
      <c r="P1268" s="101"/>
      <c r="Q1268" s="101"/>
      <c r="R1268" s="101"/>
      <c r="S1268" s="101"/>
      <c r="T1268" s="101"/>
      <c r="U1268" s="101"/>
    </row>
    <row r="1269" spans="1:21" s="1" customFormat="1" ht="26.25" hidden="1" customHeight="1" x14ac:dyDescent="0.25">
      <c r="A1269" s="134" t="s">
        <v>743</v>
      </c>
      <c r="B1269" s="135"/>
      <c r="C1269" s="163" t="s">
        <v>1537</v>
      </c>
      <c r="D1269" s="164"/>
      <c r="E1269" s="164"/>
      <c r="F1269" s="9"/>
      <c r="G1269" s="137"/>
      <c r="H1269" s="137"/>
      <c r="I1269" s="10"/>
      <c r="J1269" s="137"/>
      <c r="K1269" s="137"/>
      <c r="L1269" s="137"/>
      <c r="M1269" s="137"/>
      <c r="N1269" s="137"/>
      <c r="O1269" s="137"/>
      <c r="P1269" s="101"/>
      <c r="Q1269" s="101"/>
      <c r="R1269" s="101"/>
      <c r="S1269" s="101"/>
      <c r="T1269" s="101"/>
      <c r="U1269" s="101"/>
    </row>
    <row r="1270" spans="1:21" s="1" customFormat="1" ht="21" hidden="1" customHeight="1" x14ac:dyDescent="0.25">
      <c r="A1270" s="134" t="s">
        <v>744</v>
      </c>
      <c r="B1270" s="135"/>
      <c r="C1270" s="103" t="s">
        <v>1538</v>
      </c>
      <c r="D1270" s="104"/>
      <c r="E1270" s="104"/>
      <c r="F1270" s="11" t="s">
        <v>1813</v>
      </c>
      <c r="G1270" s="143">
        <v>3.28</v>
      </c>
      <c r="H1270" s="137"/>
      <c r="I1270" s="8">
        <v>3.28</v>
      </c>
      <c r="J1270" s="143">
        <v>7.0000000000000007E-2</v>
      </c>
      <c r="K1270" s="137"/>
      <c r="L1270" s="137"/>
      <c r="M1270" s="137"/>
      <c r="N1270" s="137"/>
      <c r="O1270" s="137"/>
      <c r="P1270" s="100">
        <v>3.35</v>
      </c>
      <c r="Q1270" s="101"/>
      <c r="R1270" s="101"/>
      <c r="S1270" s="101"/>
      <c r="T1270" s="101"/>
      <c r="U1270" s="101"/>
    </row>
    <row r="1271" spans="1:21" s="1" customFormat="1" ht="21" hidden="1" customHeight="1" x14ac:dyDescent="0.25">
      <c r="A1271" s="134" t="s">
        <v>745</v>
      </c>
      <c r="B1271" s="135"/>
      <c r="C1271" s="103" t="s">
        <v>1539</v>
      </c>
      <c r="D1271" s="104"/>
      <c r="E1271" s="104"/>
      <c r="F1271" s="11" t="s">
        <v>1813</v>
      </c>
      <c r="G1271" s="143">
        <v>4.75</v>
      </c>
      <c r="H1271" s="137"/>
      <c r="I1271" s="8">
        <v>4.75</v>
      </c>
      <c r="J1271" s="143">
        <v>7.0000000000000007E-2</v>
      </c>
      <c r="K1271" s="137"/>
      <c r="L1271" s="137"/>
      <c r="M1271" s="137"/>
      <c r="N1271" s="137"/>
      <c r="O1271" s="137"/>
      <c r="P1271" s="100">
        <v>4.82</v>
      </c>
      <c r="Q1271" s="101"/>
      <c r="R1271" s="101"/>
      <c r="S1271" s="101"/>
      <c r="T1271" s="101"/>
      <c r="U1271" s="101"/>
    </row>
    <row r="1272" spans="1:21" s="1" customFormat="1" ht="31.5" hidden="1" customHeight="1" x14ac:dyDescent="0.25">
      <c r="A1272" s="134" t="s">
        <v>746</v>
      </c>
      <c r="B1272" s="135"/>
      <c r="C1272" s="103" t="s">
        <v>1540</v>
      </c>
      <c r="D1272" s="104"/>
      <c r="E1272" s="104"/>
      <c r="F1272" s="11" t="s">
        <v>1813</v>
      </c>
      <c r="G1272" s="143">
        <v>3.28</v>
      </c>
      <c r="H1272" s="137"/>
      <c r="I1272" s="8">
        <v>3.28</v>
      </c>
      <c r="J1272" s="143">
        <v>7.0000000000000007E-2</v>
      </c>
      <c r="K1272" s="137"/>
      <c r="L1272" s="137"/>
      <c r="M1272" s="137"/>
      <c r="N1272" s="137"/>
      <c r="O1272" s="137"/>
      <c r="P1272" s="100">
        <v>3.35</v>
      </c>
      <c r="Q1272" s="101"/>
      <c r="R1272" s="101"/>
      <c r="S1272" s="101"/>
      <c r="T1272" s="101"/>
      <c r="U1272" s="101"/>
    </row>
    <row r="1273" spans="1:21" s="1" customFormat="1" ht="52.5" hidden="1" customHeight="1" x14ac:dyDescent="0.25">
      <c r="A1273" s="134" t="s">
        <v>747</v>
      </c>
      <c r="B1273" s="135"/>
      <c r="C1273" s="103" t="s">
        <v>1541</v>
      </c>
      <c r="D1273" s="104"/>
      <c r="E1273" s="104"/>
      <c r="F1273" s="11" t="s">
        <v>1813</v>
      </c>
      <c r="G1273" s="143">
        <v>4.75</v>
      </c>
      <c r="H1273" s="137"/>
      <c r="I1273" s="8">
        <v>4.75</v>
      </c>
      <c r="J1273" s="143">
        <v>7.0000000000000007E-2</v>
      </c>
      <c r="K1273" s="137"/>
      <c r="L1273" s="137"/>
      <c r="M1273" s="137"/>
      <c r="N1273" s="137"/>
      <c r="O1273" s="137"/>
      <c r="P1273" s="100">
        <v>4.82</v>
      </c>
      <c r="Q1273" s="101"/>
      <c r="R1273" s="101"/>
      <c r="S1273" s="101"/>
      <c r="T1273" s="101"/>
      <c r="U1273" s="101"/>
    </row>
    <row r="1274" spans="1:21" s="1" customFormat="1" ht="28.5" hidden="1" customHeight="1" x14ac:dyDescent="0.25">
      <c r="A1274" s="134" t="s">
        <v>748</v>
      </c>
      <c r="B1274" s="135"/>
      <c r="C1274" s="103" t="s">
        <v>1542</v>
      </c>
      <c r="D1274" s="104"/>
      <c r="E1274" s="104"/>
      <c r="F1274" s="11" t="s">
        <v>1813</v>
      </c>
      <c r="G1274" s="143">
        <v>4.75</v>
      </c>
      <c r="H1274" s="137"/>
      <c r="I1274" s="8">
        <v>4.75</v>
      </c>
      <c r="J1274" s="143">
        <v>7.0000000000000007E-2</v>
      </c>
      <c r="K1274" s="137"/>
      <c r="L1274" s="137"/>
      <c r="M1274" s="137"/>
      <c r="N1274" s="137"/>
      <c r="O1274" s="137"/>
      <c r="P1274" s="100">
        <v>4.82</v>
      </c>
      <c r="Q1274" s="101"/>
      <c r="R1274" s="101"/>
      <c r="S1274" s="101"/>
      <c r="T1274" s="101"/>
      <c r="U1274" s="101"/>
    </row>
    <row r="1275" spans="1:21" s="1" customFormat="1" ht="51.75" hidden="1" customHeight="1" x14ac:dyDescent="0.25">
      <c r="A1275" s="134" t="s">
        <v>616</v>
      </c>
      <c r="B1275" s="135"/>
      <c r="C1275" s="103" t="s">
        <v>1543</v>
      </c>
      <c r="D1275" s="104"/>
      <c r="E1275" s="104"/>
      <c r="F1275" s="11" t="s">
        <v>1832</v>
      </c>
      <c r="G1275" s="143">
        <v>3.64</v>
      </c>
      <c r="H1275" s="137"/>
      <c r="I1275" s="8">
        <v>3.64</v>
      </c>
      <c r="J1275" s="137"/>
      <c r="K1275" s="137"/>
      <c r="L1275" s="137"/>
      <c r="M1275" s="137"/>
      <c r="N1275" s="137"/>
      <c r="O1275" s="137"/>
      <c r="P1275" s="100">
        <v>3.64</v>
      </c>
      <c r="Q1275" s="101"/>
      <c r="R1275" s="101"/>
      <c r="S1275" s="101"/>
      <c r="T1275" s="101"/>
      <c r="U1275" s="101"/>
    </row>
    <row r="1276" spans="1:21" s="1" customFormat="1" ht="26.25" hidden="1" customHeight="1" x14ac:dyDescent="0.25">
      <c r="A1276" s="134" t="s">
        <v>617</v>
      </c>
      <c r="B1276" s="135"/>
      <c r="C1276" s="163" t="s">
        <v>1544</v>
      </c>
      <c r="D1276" s="164"/>
      <c r="E1276" s="164"/>
      <c r="F1276" s="9"/>
      <c r="G1276" s="137"/>
      <c r="H1276" s="137"/>
      <c r="I1276" s="10"/>
      <c r="J1276" s="137"/>
      <c r="K1276" s="137"/>
      <c r="L1276" s="137"/>
      <c r="M1276" s="137"/>
      <c r="N1276" s="137"/>
      <c r="O1276" s="137"/>
      <c r="P1276" s="101"/>
      <c r="Q1276" s="101"/>
      <c r="R1276" s="101"/>
      <c r="S1276" s="101"/>
      <c r="T1276" s="101"/>
      <c r="U1276" s="101"/>
    </row>
    <row r="1277" spans="1:21" s="1" customFormat="1" ht="26.25" hidden="1" customHeight="1" x14ac:dyDescent="0.25">
      <c r="A1277" s="134" t="s">
        <v>749</v>
      </c>
      <c r="B1277" s="135"/>
      <c r="C1277" s="103" t="s">
        <v>1545</v>
      </c>
      <c r="D1277" s="104"/>
      <c r="E1277" s="104"/>
      <c r="F1277" s="11" t="s">
        <v>1842</v>
      </c>
      <c r="G1277" s="137"/>
      <c r="H1277" s="137"/>
      <c r="I1277" s="10"/>
      <c r="J1277" s="143">
        <v>3.31</v>
      </c>
      <c r="K1277" s="137"/>
      <c r="L1277" s="137"/>
      <c r="M1277" s="137"/>
      <c r="N1277" s="137"/>
      <c r="O1277" s="137"/>
      <c r="P1277" s="100">
        <v>3.31</v>
      </c>
      <c r="Q1277" s="101"/>
      <c r="R1277" s="101"/>
      <c r="S1277" s="101"/>
      <c r="T1277" s="101"/>
      <c r="U1277" s="101"/>
    </row>
    <row r="1278" spans="1:21" s="1" customFormat="1" ht="18.75" hidden="1" customHeight="1" x14ac:dyDescent="0.25">
      <c r="A1278" s="134" t="s">
        <v>750</v>
      </c>
      <c r="B1278" s="135"/>
      <c r="C1278" s="103" t="s">
        <v>1546</v>
      </c>
      <c r="D1278" s="104"/>
      <c r="E1278" s="104"/>
      <c r="F1278" s="11" t="s">
        <v>1842</v>
      </c>
      <c r="G1278" s="137"/>
      <c r="H1278" s="137"/>
      <c r="I1278" s="10"/>
      <c r="J1278" s="143">
        <v>1.24</v>
      </c>
      <c r="K1278" s="137"/>
      <c r="L1278" s="137"/>
      <c r="M1278" s="137"/>
      <c r="N1278" s="137"/>
      <c r="O1278" s="137"/>
      <c r="P1278" s="100">
        <v>1.24</v>
      </c>
      <c r="Q1278" s="101"/>
      <c r="R1278" s="101"/>
      <c r="S1278" s="101"/>
      <c r="T1278" s="101"/>
      <c r="U1278" s="101"/>
    </row>
    <row r="1279" spans="1:21" s="1" customFormat="1" ht="15.75" hidden="1" customHeight="1" x14ac:dyDescent="0.25">
      <c r="A1279" s="186" t="s">
        <v>751</v>
      </c>
      <c r="B1279" s="187"/>
      <c r="C1279" s="187"/>
      <c r="D1279" s="187"/>
      <c r="E1279" s="187"/>
      <c r="F1279" s="187"/>
      <c r="G1279" s="187"/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</row>
    <row r="1280" spans="1:21" s="1" customFormat="1" ht="25.5" hidden="1" customHeight="1" x14ac:dyDescent="0.25">
      <c r="A1280" s="165">
        <v>1</v>
      </c>
      <c r="B1280" s="166"/>
      <c r="C1280" s="129" t="s">
        <v>1547</v>
      </c>
      <c r="D1280" s="130"/>
      <c r="E1280" s="130"/>
      <c r="F1280" s="4"/>
      <c r="G1280" s="136"/>
      <c r="H1280" s="136"/>
      <c r="I1280" s="5"/>
      <c r="J1280" s="136"/>
      <c r="K1280" s="136"/>
      <c r="L1280" s="136"/>
      <c r="M1280" s="136"/>
      <c r="N1280" s="136"/>
      <c r="O1280" s="136"/>
      <c r="P1280" s="126"/>
      <c r="Q1280" s="126"/>
      <c r="R1280" s="126"/>
      <c r="S1280" s="126"/>
      <c r="T1280" s="126"/>
      <c r="U1280" s="126"/>
    </row>
    <row r="1281" spans="1:21" s="1" customFormat="1" ht="42" hidden="1" customHeight="1" x14ac:dyDescent="0.25">
      <c r="A1281" s="134" t="s">
        <v>53</v>
      </c>
      <c r="B1281" s="135"/>
      <c r="C1281" s="103" t="s">
        <v>1548</v>
      </c>
      <c r="D1281" s="104"/>
      <c r="E1281" s="104"/>
      <c r="F1281" s="11" t="s">
        <v>1813</v>
      </c>
      <c r="G1281" s="143">
        <v>7.54</v>
      </c>
      <c r="H1281" s="137"/>
      <c r="I1281" s="8">
        <v>9.0500000000000007</v>
      </c>
      <c r="J1281" s="143">
        <v>0.04</v>
      </c>
      <c r="K1281" s="137"/>
      <c r="L1281" s="137"/>
      <c r="M1281" s="137"/>
      <c r="N1281" s="137"/>
      <c r="O1281" s="137"/>
      <c r="P1281" s="100">
        <v>9.09</v>
      </c>
      <c r="Q1281" s="101"/>
      <c r="R1281" s="101"/>
      <c r="S1281" s="101"/>
      <c r="T1281" s="101"/>
      <c r="U1281" s="101"/>
    </row>
    <row r="1282" spans="1:21" s="1" customFormat="1" ht="42" hidden="1" customHeight="1" x14ac:dyDescent="0.25">
      <c r="A1282" s="134" t="s">
        <v>54</v>
      </c>
      <c r="B1282" s="135"/>
      <c r="C1282" s="103" t="s">
        <v>1549</v>
      </c>
      <c r="D1282" s="104"/>
      <c r="E1282" s="104"/>
      <c r="F1282" s="11" t="s">
        <v>1813</v>
      </c>
      <c r="G1282" s="143">
        <v>1.36</v>
      </c>
      <c r="H1282" s="137"/>
      <c r="I1282" s="8">
        <v>1.63</v>
      </c>
      <c r="J1282" s="143">
        <v>0.01</v>
      </c>
      <c r="K1282" s="137"/>
      <c r="L1282" s="137"/>
      <c r="M1282" s="137"/>
      <c r="N1282" s="137"/>
      <c r="O1282" s="137"/>
      <c r="P1282" s="100">
        <v>1.64</v>
      </c>
      <c r="Q1282" s="101"/>
      <c r="R1282" s="101"/>
      <c r="S1282" s="101"/>
      <c r="T1282" s="101"/>
      <c r="U1282" s="101"/>
    </row>
    <row r="1283" spans="1:21" s="1" customFormat="1" ht="73.5" hidden="1" customHeight="1" x14ac:dyDescent="0.25">
      <c r="A1283" s="134" t="s">
        <v>55</v>
      </c>
      <c r="B1283" s="135"/>
      <c r="C1283" s="103" t="s">
        <v>1550</v>
      </c>
      <c r="D1283" s="104"/>
      <c r="E1283" s="104"/>
      <c r="F1283" s="11" t="s">
        <v>1813</v>
      </c>
      <c r="G1283" s="143">
        <v>16.170000000000002</v>
      </c>
      <c r="H1283" s="137"/>
      <c r="I1283" s="8">
        <v>19.399999999999999</v>
      </c>
      <c r="J1283" s="143">
        <v>0.05</v>
      </c>
      <c r="K1283" s="137"/>
      <c r="L1283" s="137"/>
      <c r="M1283" s="137"/>
      <c r="N1283" s="137"/>
      <c r="O1283" s="137"/>
      <c r="P1283" s="100">
        <v>19.45</v>
      </c>
      <c r="Q1283" s="101"/>
      <c r="R1283" s="101"/>
      <c r="S1283" s="101"/>
      <c r="T1283" s="101"/>
      <c r="U1283" s="101"/>
    </row>
    <row r="1284" spans="1:21" s="1" customFormat="1" ht="26.25" hidden="1" customHeight="1" x14ac:dyDescent="0.25">
      <c r="A1284" s="165">
        <v>2</v>
      </c>
      <c r="B1284" s="166"/>
      <c r="C1284" s="129" t="s">
        <v>1551</v>
      </c>
      <c r="D1284" s="130"/>
      <c r="E1284" s="130"/>
      <c r="F1284" s="4"/>
      <c r="G1284" s="136"/>
      <c r="H1284" s="136"/>
      <c r="I1284" s="5"/>
      <c r="J1284" s="136"/>
      <c r="K1284" s="136"/>
      <c r="L1284" s="136"/>
      <c r="M1284" s="136"/>
      <c r="N1284" s="136"/>
      <c r="O1284" s="136"/>
      <c r="P1284" s="126"/>
      <c r="Q1284" s="126"/>
      <c r="R1284" s="126"/>
      <c r="S1284" s="126"/>
      <c r="T1284" s="126"/>
      <c r="U1284" s="126"/>
    </row>
    <row r="1285" spans="1:21" s="1" customFormat="1" ht="52.5" hidden="1" customHeight="1" x14ac:dyDescent="0.25">
      <c r="A1285" s="134" t="s">
        <v>61</v>
      </c>
      <c r="B1285" s="135"/>
      <c r="C1285" s="103" t="s">
        <v>1552</v>
      </c>
      <c r="D1285" s="104"/>
      <c r="E1285" s="104"/>
      <c r="F1285" s="11" t="s">
        <v>1813</v>
      </c>
      <c r="G1285" s="143">
        <v>7.69</v>
      </c>
      <c r="H1285" s="137"/>
      <c r="I1285" s="8">
        <v>9.23</v>
      </c>
      <c r="J1285" s="143">
        <v>0.01</v>
      </c>
      <c r="K1285" s="137"/>
      <c r="L1285" s="137"/>
      <c r="M1285" s="137"/>
      <c r="N1285" s="137"/>
      <c r="O1285" s="137"/>
      <c r="P1285" s="100">
        <v>9.24</v>
      </c>
      <c r="Q1285" s="101"/>
      <c r="R1285" s="101"/>
      <c r="S1285" s="101"/>
      <c r="T1285" s="101"/>
      <c r="U1285" s="101"/>
    </row>
    <row r="1286" spans="1:21" s="1" customFormat="1" ht="63" hidden="1" customHeight="1" x14ac:dyDescent="0.25">
      <c r="A1286" s="134" t="s">
        <v>62</v>
      </c>
      <c r="B1286" s="135"/>
      <c r="C1286" s="103" t="s">
        <v>1553</v>
      </c>
      <c r="D1286" s="104"/>
      <c r="E1286" s="104"/>
      <c r="F1286" s="11" t="s">
        <v>1844</v>
      </c>
      <c r="G1286" s="143">
        <v>8.52</v>
      </c>
      <c r="H1286" s="137"/>
      <c r="I1286" s="8">
        <v>10.220000000000001</v>
      </c>
      <c r="J1286" s="137"/>
      <c r="K1286" s="137"/>
      <c r="L1286" s="137"/>
      <c r="M1286" s="137"/>
      <c r="N1286" s="137"/>
      <c r="O1286" s="137"/>
      <c r="P1286" s="100">
        <v>10.220000000000001</v>
      </c>
      <c r="Q1286" s="101"/>
      <c r="R1286" s="101"/>
      <c r="S1286" s="101"/>
      <c r="T1286" s="101"/>
      <c r="U1286" s="101"/>
    </row>
    <row r="1287" spans="1:21" s="1" customFormat="1" ht="12" hidden="1" customHeight="1" x14ac:dyDescent="0.25">
      <c r="A1287" s="186" t="s">
        <v>752</v>
      </c>
      <c r="B1287" s="187"/>
      <c r="C1287" s="187"/>
      <c r="D1287" s="187"/>
      <c r="E1287" s="187"/>
      <c r="F1287" s="187"/>
      <c r="G1287" s="187"/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</row>
    <row r="1288" spans="1:21" s="1" customFormat="1" ht="52.5" hidden="1" customHeight="1" x14ac:dyDescent="0.25">
      <c r="A1288" s="165">
        <v>1</v>
      </c>
      <c r="B1288" s="166"/>
      <c r="C1288" s="163" t="s">
        <v>1554</v>
      </c>
      <c r="D1288" s="164"/>
      <c r="E1288" s="164"/>
      <c r="F1288" s="7" t="s">
        <v>1824</v>
      </c>
      <c r="G1288" s="143">
        <v>6.6</v>
      </c>
      <c r="H1288" s="137"/>
      <c r="I1288" s="8">
        <v>7.92</v>
      </c>
      <c r="J1288" s="137"/>
      <c r="K1288" s="137"/>
      <c r="L1288" s="137"/>
      <c r="M1288" s="137"/>
      <c r="N1288" s="137"/>
      <c r="O1288" s="137"/>
      <c r="P1288" s="100">
        <v>7.92</v>
      </c>
      <c r="Q1288" s="101"/>
      <c r="R1288" s="101"/>
      <c r="S1288" s="101"/>
      <c r="T1288" s="101"/>
      <c r="U1288" s="101"/>
    </row>
    <row r="1289" spans="1:21" s="1" customFormat="1" ht="14.25" hidden="1" customHeight="1" x14ac:dyDescent="0.25">
      <c r="A1289" s="186" t="s">
        <v>753</v>
      </c>
      <c r="B1289" s="187"/>
      <c r="C1289" s="187"/>
      <c r="D1289" s="187"/>
      <c r="E1289" s="187"/>
      <c r="F1289" s="187"/>
      <c r="G1289" s="187"/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</row>
    <row r="1290" spans="1:21" s="1" customFormat="1" ht="26.25" hidden="1" customHeight="1" x14ac:dyDescent="0.25">
      <c r="A1290" s="165">
        <v>1</v>
      </c>
      <c r="B1290" s="166"/>
      <c r="C1290" s="129" t="s">
        <v>1555</v>
      </c>
      <c r="D1290" s="130"/>
      <c r="E1290" s="130"/>
      <c r="F1290" s="4"/>
      <c r="G1290" s="136"/>
      <c r="H1290" s="136"/>
      <c r="I1290" s="5"/>
      <c r="J1290" s="136"/>
      <c r="K1290" s="136"/>
      <c r="L1290" s="136"/>
      <c r="M1290" s="136"/>
      <c r="N1290" s="136"/>
      <c r="O1290" s="136"/>
      <c r="P1290" s="126"/>
      <c r="Q1290" s="126"/>
      <c r="R1290" s="126"/>
      <c r="S1290" s="126"/>
      <c r="T1290" s="126"/>
      <c r="U1290" s="126"/>
    </row>
    <row r="1291" spans="1:21" s="1" customFormat="1" ht="39" hidden="1" customHeight="1" x14ac:dyDescent="0.25">
      <c r="A1291" s="134" t="s">
        <v>53</v>
      </c>
      <c r="B1291" s="135"/>
      <c r="C1291" s="103" t="s">
        <v>1556</v>
      </c>
      <c r="D1291" s="104"/>
      <c r="E1291" s="104"/>
      <c r="F1291" s="11" t="s">
        <v>1813</v>
      </c>
      <c r="G1291" s="143">
        <v>4.3899999999999997</v>
      </c>
      <c r="H1291" s="137"/>
      <c r="I1291" s="8">
        <v>4.3899999999999997</v>
      </c>
      <c r="J1291" s="143">
        <v>0.13</v>
      </c>
      <c r="K1291" s="137"/>
      <c r="L1291" s="137"/>
      <c r="M1291" s="137"/>
      <c r="N1291" s="137"/>
      <c r="O1291" s="137"/>
      <c r="P1291" s="100">
        <v>4.5199999999999996</v>
      </c>
      <c r="Q1291" s="101"/>
      <c r="R1291" s="101"/>
      <c r="S1291" s="101"/>
      <c r="T1291" s="101"/>
      <c r="U1291" s="101"/>
    </row>
    <row r="1292" spans="1:21" s="1" customFormat="1" ht="41.25" hidden="1" customHeight="1" x14ac:dyDescent="0.25">
      <c r="A1292" s="134" t="s">
        <v>54</v>
      </c>
      <c r="B1292" s="135"/>
      <c r="C1292" s="103" t="s">
        <v>1557</v>
      </c>
      <c r="D1292" s="104"/>
      <c r="E1292" s="104"/>
      <c r="F1292" s="11" t="s">
        <v>1813</v>
      </c>
      <c r="G1292" s="143">
        <v>3.6</v>
      </c>
      <c r="H1292" s="137"/>
      <c r="I1292" s="8">
        <v>3.6</v>
      </c>
      <c r="J1292" s="143">
        <v>0.13</v>
      </c>
      <c r="K1292" s="137"/>
      <c r="L1292" s="137"/>
      <c r="M1292" s="137"/>
      <c r="N1292" s="137"/>
      <c r="O1292" s="137"/>
      <c r="P1292" s="100">
        <v>3.73</v>
      </c>
      <c r="Q1292" s="101"/>
      <c r="R1292" s="101"/>
      <c r="S1292" s="101"/>
      <c r="T1292" s="101"/>
      <c r="U1292" s="101"/>
    </row>
    <row r="1293" spans="1:21" s="1" customFormat="1" ht="41.25" hidden="1" customHeight="1" x14ac:dyDescent="0.25">
      <c r="A1293" s="134" t="s">
        <v>55</v>
      </c>
      <c r="B1293" s="135"/>
      <c r="C1293" s="103" t="s">
        <v>1558</v>
      </c>
      <c r="D1293" s="104"/>
      <c r="E1293" s="104"/>
      <c r="F1293" s="11" t="s">
        <v>1813</v>
      </c>
      <c r="G1293" s="143">
        <v>7.31</v>
      </c>
      <c r="H1293" s="137"/>
      <c r="I1293" s="8">
        <v>7.31</v>
      </c>
      <c r="J1293" s="143">
        <v>0.13</v>
      </c>
      <c r="K1293" s="137"/>
      <c r="L1293" s="137"/>
      <c r="M1293" s="137"/>
      <c r="N1293" s="137"/>
      <c r="O1293" s="137"/>
      <c r="P1293" s="100">
        <v>7.44</v>
      </c>
      <c r="Q1293" s="101"/>
      <c r="R1293" s="101"/>
      <c r="S1293" s="101"/>
      <c r="T1293" s="101"/>
      <c r="U1293" s="101"/>
    </row>
    <row r="1294" spans="1:21" s="1" customFormat="1" ht="43.5" hidden="1" customHeight="1" x14ac:dyDescent="0.25">
      <c r="A1294" s="134" t="s">
        <v>56</v>
      </c>
      <c r="B1294" s="135"/>
      <c r="C1294" s="103" t="s">
        <v>1559</v>
      </c>
      <c r="D1294" s="104"/>
      <c r="E1294" s="104"/>
      <c r="F1294" s="11" t="s">
        <v>1813</v>
      </c>
      <c r="G1294" s="143">
        <v>5.99</v>
      </c>
      <c r="H1294" s="137"/>
      <c r="I1294" s="8">
        <v>5.99</v>
      </c>
      <c r="J1294" s="143">
        <v>0.13</v>
      </c>
      <c r="K1294" s="137"/>
      <c r="L1294" s="137"/>
      <c r="M1294" s="137"/>
      <c r="N1294" s="137"/>
      <c r="O1294" s="137"/>
      <c r="P1294" s="100">
        <v>6.12</v>
      </c>
      <c r="Q1294" s="101"/>
      <c r="R1294" s="101"/>
      <c r="S1294" s="101"/>
      <c r="T1294" s="101"/>
      <c r="U1294" s="101"/>
    </row>
    <row r="1295" spans="1:21" s="1" customFormat="1" ht="29.25" hidden="1" customHeight="1" x14ac:dyDescent="0.25">
      <c r="A1295" s="134" t="s">
        <v>57</v>
      </c>
      <c r="B1295" s="135"/>
      <c r="C1295" s="103" t="s">
        <v>1560</v>
      </c>
      <c r="D1295" s="104"/>
      <c r="E1295" s="104"/>
      <c r="F1295" s="11" t="s">
        <v>1813</v>
      </c>
      <c r="G1295" s="143">
        <v>4.3899999999999997</v>
      </c>
      <c r="H1295" s="137"/>
      <c r="I1295" s="8">
        <v>4.3899999999999997</v>
      </c>
      <c r="J1295" s="143">
        <v>0.13</v>
      </c>
      <c r="K1295" s="137"/>
      <c r="L1295" s="137"/>
      <c r="M1295" s="137"/>
      <c r="N1295" s="137"/>
      <c r="O1295" s="137"/>
      <c r="P1295" s="100">
        <v>4.5199999999999996</v>
      </c>
      <c r="Q1295" s="101"/>
      <c r="R1295" s="101"/>
      <c r="S1295" s="101"/>
      <c r="T1295" s="101"/>
      <c r="U1295" s="101"/>
    </row>
    <row r="1296" spans="1:21" s="1" customFormat="1" ht="28.5" hidden="1" customHeight="1" x14ac:dyDescent="0.25">
      <c r="A1296" s="134" t="s">
        <v>58</v>
      </c>
      <c r="B1296" s="135"/>
      <c r="C1296" s="103" t="s">
        <v>1561</v>
      </c>
      <c r="D1296" s="104"/>
      <c r="E1296" s="104"/>
      <c r="F1296" s="11" t="s">
        <v>1813</v>
      </c>
      <c r="G1296" s="143">
        <v>3.6</v>
      </c>
      <c r="H1296" s="137"/>
      <c r="I1296" s="8">
        <v>3.6</v>
      </c>
      <c r="J1296" s="143">
        <v>0.13</v>
      </c>
      <c r="K1296" s="137"/>
      <c r="L1296" s="137"/>
      <c r="M1296" s="137"/>
      <c r="N1296" s="137"/>
      <c r="O1296" s="137"/>
      <c r="P1296" s="100">
        <v>3.73</v>
      </c>
      <c r="Q1296" s="101"/>
      <c r="R1296" s="101"/>
      <c r="S1296" s="101"/>
      <c r="T1296" s="101"/>
      <c r="U1296" s="101"/>
    </row>
    <row r="1297" spans="1:21" s="1" customFormat="1" ht="39" hidden="1" customHeight="1" x14ac:dyDescent="0.25">
      <c r="A1297" s="134" t="s">
        <v>59</v>
      </c>
      <c r="B1297" s="135"/>
      <c r="C1297" s="103" t="s">
        <v>1562</v>
      </c>
      <c r="D1297" s="104"/>
      <c r="E1297" s="104"/>
      <c r="F1297" s="11" t="s">
        <v>1813</v>
      </c>
      <c r="G1297" s="143">
        <v>5.84</v>
      </c>
      <c r="H1297" s="137"/>
      <c r="I1297" s="8">
        <v>5.84</v>
      </c>
      <c r="J1297" s="143">
        <v>0.13</v>
      </c>
      <c r="K1297" s="137"/>
      <c r="L1297" s="137"/>
      <c r="M1297" s="137"/>
      <c r="N1297" s="137"/>
      <c r="O1297" s="137"/>
      <c r="P1297" s="100">
        <v>5.97</v>
      </c>
      <c r="Q1297" s="101"/>
      <c r="R1297" s="101"/>
      <c r="S1297" s="101"/>
      <c r="T1297" s="101"/>
      <c r="U1297" s="101"/>
    </row>
    <row r="1298" spans="1:21" s="1" customFormat="1" ht="38.25" hidden="1" customHeight="1" x14ac:dyDescent="0.25">
      <c r="A1298" s="134" t="s">
        <v>60</v>
      </c>
      <c r="B1298" s="135"/>
      <c r="C1298" s="103" t="s">
        <v>1563</v>
      </c>
      <c r="D1298" s="104"/>
      <c r="E1298" s="104"/>
      <c r="F1298" s="11" t="s">
        <v>1813</v>
      </c>
      <c r="G1298" s="143">
        <v>4.79</v>
      </c>
      <c r="H1298" s="137"/>
      <c r="I1298" s="8">
        <v>4.79</v>
      </c>
      <c r="J1298" s="143">
        <v>0.13</v>
      </c>
      <c r="K1298" s="137"/>
      <c r="L1298" s="137"/>
      <c r="M1298" s="137"/>
      <c r="N1298" s="137"/>
      <c r="O1298" s="137"/>
      <c r="P1298" s="100">
        <v>4.92</v>
      </c>
      <c r="Q1298" s="101"/>
      <c r="R1298" s="101"/>
      <c r="S1298" s="101"/>
      <c r="T1298" s="101"/>
      <c r="U1298" s="101"/>
    </row>
    <row r="1299" spans="1:21" s="1" customFormat="1" ht="25.5" hidden="1" customHeight="1" x14ac:dyDescent="0.25">
      <c r="A1299" s="165">
        <v>2</v>
      </c>
      <c r="B1299" s="166"/>
      <c r="C1299" s="129" t="s">
        <v>1564</v>
      </c>
      <c r="D1299" s="130"/>
      <c r="E1299" s="130"/>
      <c r="F1299" s="4"/>
      <c r="G1299" s="136"/>
      <c r="H1299" s="136"/>
      <c r="I1299" s="5"/>
      <c r="J1299" s="136"/>
      <c r="K1299" s="136"/>
      <c r="L1299" s="136"/>
      <c r="M1299" s="136"/>
      <c r="N1299" s="136"/>
      <c r="O1299" s="136"/>
      <c r="P1299" s="126"/>
      <c r="Q1299" s="126"/>
      <c r="R1299" s="126"/>
      <c r="S1299" s="126"/>
      <c r="T1299" s="126"/>
      <c r="U1299" s="126"/>
    </row>
    <row r="1300" spans="1:21" s="1" customFormat="1" ht="27.75" hidden="1" customHeight="1" x14ac:dyDescent="0.25">
      <c r="A1300" s="134" t="s">
        <v>61</v>
      </c>
      <c r="B1300" s="135"/>
      <c r="C1300" s="103" t="s">
        <v>1885</v>
      </c>
      <c r="D1300" s="104"/>
      <c r="E1300" s="104"/>
      <c r="F1300" s="11" t="s">
        <v>1813</v>
      </c>
      <c r="G1300" s="143">
        <v>5.84</v>
      </c>
      <c r="H1300" s="137"/>
      <c r="I1300" s="8">
        <v>5.84</v>
      </c>
      <c r="J1300" s="143">
        <v>0.13</v>
      </c>
      <c r="K1300" s="137"/>
      <c r="L1300" s="137"/>
      <c r="M1300" s="137"/>
      <c r="N1300" s="137"/>
      <c r="O1300" s="137"/>
      <c r="P1300" s="100">
        <v>5.97</v>
      </c>
      <c r="Q1300" s="101"/>
      <c r="R1300" s="101"/>
      <c r="S1300" s="101"/>
      <c r="T1300" s="101"/>
      <c r="U1300" s="101"/>
    </row>
    <row r="1301" spans="1:21" s="1" customFormat="1" ht="27" hidden="1" customHeight="1" x14ac:dyDescent="0.25">
      <c r="A1301" s="134" t="s">
        <v>62</v>
      </c>
      <c r="B1301" s="135"/>
      <c r="C1301" s="103" t="s">
        <v>1565</v>
      </c>
      <c r="D1301" s="104"/>
      <c r="E1301" s="104"/>
      <c r="F1301" s="11" t="s">
        <v>1813</v>
      </c>
      <c r="G1301" s="143">
        <v>4.79</v>
      </c>
      <c r="H1301" s="137"/>
      <c r="I1301" s="8">
        <v>4.79</v>
      </c>
      <c r="J1301" s="143">
        <v>0.13</v>
      </c>
      <c r="K1301" s="137"/>
      <c r="L1301" s="137"/>
      <c r="M1301" s="137"/>
      <c r="N1301" s="137"/>
      <c r="O1301" s="137"/>
      <c r="P1301" s="100">
        <v>4.92</v>
      </c>
      <c r="Q1301" s="101"/>
      <c r="R1301" s="101"/>
      <c r="S1301" s="101"/>
      <c r="T1301" s="101"/>
      <c r="U1301" s="101"/>
    </row>
    <row r="1302" spans="1:21" s="1" customFormat="1" ht="30.75" hidden="1" customHeight="1" x14ac:dyDescent="0.25">
      <c r="A1302" s="134" t="s">
        <v>63</v>
      </c>
      <c r="B1302" s="135"/>
      <c r="C1302" s="103" t="s">
        <v>1566</v>
      </c>
      <c r="D1302" s="104"/>
      <c r="E1302" s="104"/>
      <c r="F1302" s="11" t="s">
        <v>1813</v>
      </c>
      <c r="G1302" s="143">
        <v>2.93</v>
      </c>
      <c r="H1302" s="137"/>
      <c r="I1302" s="8">
        <v>2.93</v>
      </c>
      <c r="J1302" s="143">
        <v>0.13</v>
      </c>
      <c r="K1302" s="137"/>
      <c r="L1302" s="137"/>
      <c r="M1302" s="137"/>
      <c r="N1302" s="137"/>
      <c r="O1302" s="137"/>
      <c r="P1302" s="100">
        <v>3.06</v>
      </c>
      <c r="Q1302" s="101"/>
      <c r="R1302" s="101"/>
      <c r="S1302" s="101"/>
      <c r="T1302" s="101"/>
      <c r="U1302" s="101"/>
    </row>
    <row r="1303" spans="1:21" s="1" customFormat="1" ht="29.25" hidden="1" customHeight="1" x14ac:dyDescent="0.25">
      <c r="A1303" s="134" t="s">
        <v>64</v>
      </c>
      <c r="B1303" s="135"/>
      <c r="C1303" s="103" t="s">
        <v>1567</v>
      </c>
      <c r="D1303" s="104"/>
      <c r="E1303" s="104"/>
      <c r="F1303" s="11" t="s">
        <v>1813</v>
      </c>
      <c r="G1303" s="143">
        <v>2.4</v>
      </c>
      <c r="H1303" s="137"/>
      <c r="I1303" s="8">
        <v>2.4</v>
      </c>
      <c r="J1303" s="143">
        <v>0.13</v>
      </c>
      <c r="K1303" s="137"/>
      <c r="L1303" s="137"/>
      <c r="M1303" s="137"/>
      <c r="N1303" s="137"/>
      <c r="O1303" s="137"/>
      <c r="P1303" s="100">
        <v>2.5299999999999998</v>
      </c>
      <c r="Q1303" s="101"/>
      <c r="R1303" s="101"/>
      <c r="S1303" s="101"/>
      <c r="T1303" s="101"/>
      <c r="U1303" s="101"/>
    </row>
    <row r="1304" spans="1:21" s="1" customFormat="1" ht="42" hidden="1" customHeight="1" x14ac:dyDescent="0.25">
      <c r="A1304" s="134" t="s">
        <v>65</v>
      </c>
      <c r="B1304" s="135"/>
      <c r="C1304" s="103" t="s">
        <v>1568</v>
      </c>
      <c r="D1304" s="104"/>
      <c r="E1304" s="104"/>
      <c r="F1304" s="11" t="s">
        <v>1813</v>
      </c>
      <c r="G1304" s="143">
        <v>4.3899999999999997</v>
      </c>
      <c r="H1304" s="137"/>
      <c r="I1304" s="8">
        <v>4.3899999999999997</v>
      </c>
      <c r="J1304" s="143">
        <v>0.25</v>
      </c>
      <c r="K1304" s="137"/>
      <c r="L1304" s="137"/>
      <c r="M1304" s="137"/>
      <c r="N1304" s="137"/>
      <c r="O1304" s="137"/>
      <c r="P1304" s="100">
        <v>4.6399999999999997</v>
      </c>
      <c r="Q1304" s="101"/>
      <c r="R1304" s="101"/>
      <c r="S1304" s="101"/>
      <c r="T1304" s="101"/>
      <c r="U1304" s="101"/>
    </row>
    <row r="1305" spans="1:21" s="1" customFormat="1" ht="40.5" hidden="1" customHeight="1" x14ac:dyDescent="0.25">
      <c r="A1305" s="134" t="s">
        <v>66</v>
      </c>
      <c r="B1305" s="135"/>
      <c r="C1305" s="103" t="s">
        <v>1569</v>
      </c>
      <c r="D1305" s="104"/>
      <c r="E1305" s="104"/>
      <c r="F1305" s="11" t="s">
        <v>1813</v>
      </c>
      <c r="G1305" s="143">
        <v>3.6</v>
      </c>
      <c r="H1305" s="137"/>
      <c r="I1305" s="8">
        <v>3.6</v>
      </c>
      <c r="J1305" s="143">
        <v>0.25</v>
      </c>
      <c r="K1305" s="137"/>
      <c r="L1305" s="137"/>
      <c r="M1305" s="137"/>
      <c r="N1305" s="137"/>
      <c r="O1305" s="137"/>
      <c r="P1305" s="100">
        <v>3.85</v>
      </c>
      <c r="Q1305" s="101"/>
      <c r="R1305" s="101"/>
      <c r="S1305" s="101"/>
      <c r="T1305" s="101"/>
      <c r="U1305" s="101"/>
    </row>
    <row r="1306" spans="1:21" s="1" customFormat="1" ht="39" hidden="1" customHeight="1" x14ac:dyDescent="0.25">
      <c r="A1306" s="134" t="s">
        <v>67</v>
      </c>
      <c r="B1306" s="135"/>
      <c r="C1306" s="103" t="s">
        <v>1570</v>
      </c>
      <c r="D1306" s="104"/>
      <c r="E1306" s="104"/>
      <c r="F1306" s="11" t="s">
        <v>1813</v>
      </c>
      <c r="G1306" s="143">
        <v>7.31</v>
      </c>
      <c r="H1306" s="137"/>
      <c r="I1306" s="8">
        <v>7.31</v>
      </c>
      <c r="J1306" s="143">
        <v>0.25</v>
      </c>
      <c r="K1306" s="137"/>
      <c r="L1306" s="137"/>
      <c r="M1306" s="137"/>
      <c r="N1306" s="137"/>
      <c r="O1306" s="137"/>
      <c r="P1306" s="100">
        <v>7.56</v>
      </c>
      <c r="Q1306" s="101"/>
      <c r="R1306" s="101"/>
      <c r="S1306" s="101"/>
      <c r="T1306" s="101"/>
      <c r="U1306" s="101"/>
    </row>
    <row r="1307" spans="1:21" s="1" customFormat="1" ht="39.75" hidden="1" customHeight="1" x14ac:dyDescent="0.25">
      <c r="A1307" s="134" t="s">
        <v>68</v>
      </c>
      <c r="B1307" s="135"/>
      <c r="C1307" s="103" t="s">
        <v>1571</v>
      </c>
      <c r="D1307" s="104"/>
      <c r="E1307" s="104"/>
      <c r="F1307" s="11" t="s">
        <v>1813</v>
      </c>
      <c r="G1307" s="143">
        <v>5.99</v>
      </c>
      <c r="H1307" s="137"/>
      <c r="I1307" s="8">
        <v>5.99</v>
      </c>
      <c r="J1307" s="143">
        <v>0.25</v>
      </c>
      <c r="K1307" s="137"/>
      <c r="L1307" s="137"/>
      <c r="M1307" s="137"/>
      <c r="N1307" s="137"/>
      <c r="O1307" s="137"/>
      <c r="P1307" s="100">
        <v>6.24</v>
      </c>
      <c r="Q1307" s="101"/>
      <c r="R1307" s="101"/>
      <c r="S1307" s="101"/>
      <c r="T1307" s="101"/>
      <c r="U1307" s="101"/>
    </row>
    <row r="1308" spans="1:21" s="1" customFormat="1" ht="50.25" hidden="1" customHeight="1" x14ac:dyDescent="0.25">
      <c r="A1308" s="134" t="s">
        <v>69</v>
      </c>
      <c r="B1308" s="135"/>
      <c r="C1308" s="103" t="s">
        <v>1572</v>
      </c>
      <c r="D1308" s="104"/>
      <c r="E1308" s="104"/>
      <c r="F1308" s="11" t="s">
        <v>1813</v>
      </c>
      <c r="G1308" s="143">
        <v>8.77</v>
      </c>
      <c r="H1308" s="137"/>
      <c r="I1308" s="8">
        <v>8.77</v>
      </c>
      <c r="J1308" s="143">
        <v>0.25</v>
      </c>
      <c r="K1308" s="137"/>
      <c r="L1308" s="137"/>
      <c r="M1308" s="137"/>
      <c r="N1308" s="137"/>
      <c r="O1308" s="137"/>
      <c r="P1308" s="100">
        <v>9.02</v>
      </c>
      <c r="Q1308" s="101"/>
      <c r="R1308" s="101"/>
      <c r="S1308" s="101"/>
      <c r="T1308" s="101"/>
      <c r="U1308" s="101"/>
    </row>
    <row r="1309" spans="1:21" s="1" customFormat="1" ht="51.75" hidden="1" customHeight="1" x14ac:dyDescent="0.25">
      <c r="A1309" s="134" t="s">
        <v>70</v>
      </c>
      <c r="B1309" s="135"/>
      <c r="C1309" s="103" t="s">
        <v>1573</v>
      </c>
      <c r="D1309" s="104"/>
      <c r="E1309" s="104"/>
      <c r="F1309" s="11" t="s">
        <v>1813</v>
      </c>
      <c r="G1309" s="143">
        <v>7.19</v>
      </c>
      <c r="H1309" s="137"/>
      <c r="I1309" s="8">
        <v>7.19</v>
      </c>
      <c r="J1309" s="143">
        <v>0.25</v>
      </c>
      <c r="K1309" s="137"/>
      <c r="L1309" s="137"/>
      <c r="M1309" s="137"/>
      <c r="N1309" s="137"/>
      <c r="O1309" s="137"/>
      <c r="P1309" s="100">
        <v>7.44</v>
      </c>
      <c r="Q1309" s="101"/>
      <c r="R1309" s="101"/>
      <c r="S1309" s="101"/>
      <c r="T1309" s="101"/>
      <c r="U1309" s="101"/>
    </row>
    <row r="1310" spans="1:21" s="1" customFormat="1" ht="65.25" hidden="1" customHeight="1" x14ac:dyDescent="0.25">
      <c r="A1310" s="134" t="s">
        <v>625</v>
      </c>
      <c r="B1310" s="135"/>
      <c r="C1310" s="103" t="s">
        <v>1574</v>
      </c>
      <c r="D1310" s="104"/>
      <c r="E1310" s="104"/>
      <c r="F1310" s="11" t="s">
        <v>1813</v>
      </c>
      <c r="G1310" s="143">
        <v>7.31</v>
      </c>
      <c r="H1310" s="137"/>
      <c r="I1310" s="8">
        <v>7.31</v>
      </c>
      <c r="J1310" s="143">
        <v>0.13</v>
      </c>
      <c r="K1310" s="137"/>
      <c r="L1310" s="137"/>
      <c r="M1310" s="137"/>
      <c r="N1310" s="137"/>
      <c r="O1310" s="137"/>
      <c r="P1310" s="100">
        <v>7.44</v>
      </c>
      <c r="Q1310" s="101"/>
      <c r="R1310" s="101"/>
      <c r="S1310" s="101"/>
      <c r="T1310" s="101"/>
      <c r="U1310" s="101"/>
    </row>
    <row r="1311" spans="1:21" s="1" customFormat="1" ht="63" hidden="1" customHeight="1" x14ac:dyDescent="0.25">
      <c r="A1311" s="134" t="s">
        <v>626</v>
      </c>
      <c r="B1311" s="135"/>
      <c r="C1311" s="103" t="s">
        <v>1575</v>
      </c>
      <c r="D1311" s="104"/>
      <c r="E1311" s="104"/>
      <c r="F1311" s="11" t="s">
        <v>1813</v>
      </c>
      <c r="G1311" s="143">
        <v>5.99</v>
      </c>
      <c r="H1311" s="137"/>
      <c r="I1311" s="8">
        <v>5.99</v>
      </c>
      <c r="J1311" s="143">
        <v>0.13</v>
      </c>
      <c r="K1311" s="137"/>
      <c r="L1311" s="137"/>
      <c r="M1311" s="137"/>
      <c r="N1311" s="137"/>
      <c r="O1311" s="137"/>
      <c r="P1311" s="100">
        <v>6.12</v>
      </c>
      <c r="Q1311" s="101"/>
      <c r="R1311" s="101"/>
      <c r="S1311" s="101"/>
      <c r="T1311" s="101"/>
      <c r="U1311" s="101"/>
    </row>
    <row r="1312" spans="1:21" s="1" customFormat="1" ht="42" hidden="1" customHeight="1" x14ac:dyDescent="0.25">
      <c r="A1312" s="134" t="s">
        <v>754</v>
      </c>
      <c r="B1312" s="135"/>
      <c r="C1312" s="103" t="s">
        <v>1576</v>
      </c>
      <c r="D1312" s="104"/>
      <c r="E1312" s="104"/>
      <c r="F1312" s="11" t="s">
        <v>1813</v>
      </c>
      <c r="G1312" s="143">
        <v>7.31</v>
      </c>
      <c r="H1312" s="137"/>
      <c r="I1312" s="8">
        <v>7.31</v>
      </c>
      <c r="J1312" s="143">
        <v>0.13</v>
      </c>
      <c r="K1312" s="137"/>
      <c r="L1312" s="137"/>
      <c r="M1312" s="137"/>
      <c r="N1312" s="137"/>
      <c r="O1312" s="137"/>
      <c r="P1312" s="100">
        <v>7.44</v>
      </c>
      <c r="Q1312" s="101"/>
      <c r="R1312" s="101"/>
      <c r="S1312" s="101"/>
      <c r="T1312" s="101"/>
      <c r="U1312" s="101"/>
    </row>
    <row r="1313" spans="1:21" s="1" customFormat="1" ht="27" hidden="1" customHeight="1" x14ac:dyDescent="0.25">
      <c r="A1313" s="134" t="s">
        <v>755</v>
      </c>
      <c r="B1313" s="135"/>
      <c r="C1313" s="103" t="s">
        <v>1577</v>
      </c>
      <c r="D1313" s="104"/>
      <c r="E1313" s="104"/>
      <c r="F1313" s="11" t="s">
        <v>1813</v>
      </c>
      <c r="G1313" s="143">
        <v>4.3899999999999997</v>
      </c>
      <c r="H1313" s="137"/>
      <c r="I1313" s="8">
        <v>4.3899999999999997</v>
      </c>
      <c r="J1313" s="143">
        <v>0.13</v>
      </c>
      <c r="K1313" s="137"/>
      <c r="L1313" s="137"/>
      <c r="M1313" s="137"/>
      <c r="N1313" s="137"/>
      <c r="O1313" s="137"/>
      <c r="P1313" s="100">
        <v>4.5199999999999996</v>
      </c>
      <c r="Q1313" s="101"/>
      <c r="R1313" s="101"/>
      <c r="S1313" s="101"/>
      <c r="T1313" s="101"/>
      <c r="U1313" s="101"/>
    </row>
    <row r="1314" spans="1:21" s="1" customFormat="1" ht="26.25" hidden="1" customHeight="1" x14ac:dyDescent="0.25">
      <c r="A1314" s="134" t="s">
        <v>756</v>
      </c>
      <c r="B1314" s="135"/>
      <c r="C1314" s="103" t="s">
        <v>1578</v>
      </c>
      <c r="D1314" s="104"/>
      <c r="E1314" s="104"/>
      <c r="F1314" s="11" t="s">
        <v>1813</v>
      </c>
      <c r="G1314" s="143">
        <v>3.6</v>
      </c>
      <c r="H1314" s="137"/>
      <c r="I1314" s="8">
        <v>3.6</v>
      </c>
      <c r="J1314" s="143">
        <v>0.13</v>
      </c>
      <c r="K1314" s="137"/>
      <c r="L1314" s="137"/>
      <c r="M1314" s="137"/>
      <c r="N1314" s="137"/>
      <c r="O1314" s="137"/>
      <c r="P1314" s="100">
        <v>3.73</v>
      </c>
      <c r="Q1314" s="101"/>
      <c r="R1314" s="101"/>
      <c r="S1314" s="101"/>
      <c r="T1314" s="101"/>
      <c r="U1314" s="101"/>
    </row>
    <row r="1315" spans="1:21" s="1" customFormat="1" ht="27.75" hidden="1" customHeight="1" x14ac:dyDescent="0.25">
      <c r="A1315" s="134" t="s">
        <v>757</v>
      </c>
      <c r="B1315" s="135"/>
      <c r="C1315" s="103" t="s">
        <v>1579</v>
      </c>
      <c r="D1315" s="104"/>
      <c r="E1315" s="104"/>
      <c r="F1315" s="11" t="s">
        <v>1813</v>
      </c>
      <c r="G1315" s="143">
        <v>5.84</v>
      </c>
      <c r="H1315" s="137"/>
      <c r="I1315" s="8">
        <v>5.84</v>
      </c>
      <c r="J1315" s="143">
        <v>0.13</v>
      </c>
      <c r="K1315" s="137"/>
      <c r="L1315" s="137"/>
      <c r="M1315" s="137"/>
      <c r="N1315" s="137"/>
      <c r="O1315" s="137"/>
      <c r="P1315" s="100">
        <v>5.97</v>
      </c>
      <c r="Q1315" s="101"/>
      <c r="R1315" s="101"/>
      <c r="S1315" s="101"/>
      <c r="T1315" s="101"/>
      <c r="U1315" s="101"/>
    </row>
    <row r="1316" spans="1:21" s="1" customFormat="1" ht="27" hidden="1" customHeight="1" x14ac:dyDescent="0.25">
      <c r="A1316" s="134" t="s">
        <v>758</v>
      </c>
      <c r="B1316" s="135"/>
      <c r="C1316" s="103" t="s">
        <v>1886</v>
      </c>
      <c r="D1316" s="104"/>
      <c r="E1316" s="104"/>
      <c r="F1316" s="11" t="s">
        <v>1813</v>
      </c>
      <c r="G1316" s="143">
        <v>4.79</v>
      </c>
      <c r="H1316" s="137"/>
      <c r="I1316" s="8">
        <v>4.79</v>
      </c>
      <c r="J1316" s="143">
        <v>0.13</v>
      </c>
      <c r="K1316" s="137"/>
      <c r="L1316" s="137"/>
      <c r="M1316" s="137"/>
      <c r="N1316" s="137"/>
      <c r="O1316" s="137"/>
      <c r="P1316" s="100">
        <v>4.92</v>
      </c>
      <c r="Q1316" s="101"/>
      <c r="R1316" s="101"/>
      <c r="S1316" s="101"/>
      <c r="T1316" s="101"/>
      <c r="U1316" s="101"/>
    </row>
    <row r="1317" spans="1:21" s="1" customFormat="1" ht="51" hidden="1" customHeight="1" x14ac:dyDescent="0.25">
      <c r="A1317" s="134" t="s">
        <v>759</v>
      </c>
      <c r="B1317" s="135"/>
      <c r="C1317" s="103" t="s">
        <v>1580</v>
      </c>
      <c r="D1317" s="104"/>
      <c r="E1317" s="104"/>
      <c r="F1317" s="11" t="s">
        <v>1813</v>
      </c>
      <c r="G1317" s="143">
        <v>5.84</v>
      </c>
      <c r="H1317" s="137"/>
      <c r="I1317" s="8">
        <v>5.84</v>
      </c>
      <c r="J1317" s="143">
        <v>0.13</v>
      </c>
      <c r="K1317" s="137"/>
      <c r="L1317" s="137"/>
      <c r="M1317" s="137"/>
      <c r="N1317" s="137"/>
      <c r="O1317" s="137"/>
      <c r="P1317" s="100">
        <v>5.97</v>
      </c>
      <c r="Q1317" s="101"/>
      <c r="R1317" s="101"/>
      <c r="S1317" s="101"/>
      <c r="T1317" s="101"/>
      <c r="U1317" s="101"/>
    </row>
    <row r="1318" spans="1:21" s="1" customFormat="1" ht="52.5" hidden="1" customHeight="1" x14ac:dyDescent="0.25">
      <c r="A1318" s="134" t="s">
        <v>760</v>
      </c>
      <c r="B1318" s="135"/>
      <c r="C1318" s="103" t="s">
        <v>1581</v>
      </c>
      <c r="D1318" s="104"/>
      <c r="E1318" s="104"/>
      <c r="F1318" s="11" t="s">
        <v>1813</v>
      </c>
      <c r="G1318" s="143">
        <v>4.79</v>
      </c>
      <c r="H1318" s="137"/>
      <c r="I1318" s="8">
        <v>4.79</v>
      </c>
      <c r="J1318" s="143">
        <v>0.13</v>
      </c>
      <c r="K1318" s="137"/>
      <c r="L1318" s="137"/>
      <c r="M1318" s="137"/>
      <c r="N1318" s="137"/>
      <c r="O1318" s="137"/>
      <c r="P1318" s="100">
        <v>4.92</v>
      </c>
      <c r="Q1318" s="101"/>
      <c r="R1318" s="101"/>
      <c r="S1318" s="101"/>
      <c r="T1318" s="101"/>
      <c r="U1318" s="101"/>
    </row>
    <row r="1319" spans="1:21" s="1" customFormat="1" ht="42" hidden="1" customHeight="1" x14ac:dyDescent="0.25">
      <c r="A1319" s="134" t="s">
        <v>761</v>
      </c>
      <c r="B1319" s="135"/>
      <c r="C1319" s="103" t="s">
        <v>1582</v>
      </c>
      <c r="D1319" s="104"/>
      <c r="E1319" s="104"/>
      <c r="F1319" s="11" t="s">
        <v>1813</v>
      </c>
      <c r="G1319" s="143">
        <v>5.84</v>
      </c>
      <c r="H1319" s="137"/>
      <c r="I1319" s="8">
        <v>5.84</v>
      </c>
      <c r="J1319" s="143">
        <v>0.4</v>
      </c>
      <c r="K1319" s="137"/>
      <c r="L1319" s="137"/>
      <c r="M1319" s="137"/>
      <c r="N1319" s="137"/>
      <c r="O1319" s="137"/>
      <c r="P1319" s="100">
        <v>6.24</v>
      </c>
      <c r="Q1319" s="101"/>
      <c r="R1319" s="101"/>
      <c r="S1319" s="101"/>
      <c r="T1319" s="101"/>
      <c r="U1319" s="101"/>
    </row>
    <row r="1320" spans="1:21" s="1" customFormat="1" ht="41.25" hidden="1" customHeight="1" x14ac:dyDescent="0.25">
      <c r="A1320" s="134" t="s">
        <v>762</v>
      </c>
      <c r="B1320" s="135"/>
      <c r="C1320" s="103" t="s">
        <v>1583</v>
      </c>
      <c r="D1320" s="104"/>
      <c r="E1320" s="104"/>
      <c r="F1320" s="11" t="s">
        <v>1813</v>
      </c>
      <c r="G1320" s="143">
        <v>5.84</v>
      </c>
      <c r="H1320" s="137"/>
      <c r="I1320" s="8">
        <v>5.84</v>
      </c>
      <c r="J1320" s="143">
        <v>0.19</v>
      </c>
      <c r="K1320" s="137"/>
      <c r="L1320" s="137"/>
      <c r="M1320" s="137"/>
      <c r="N1320" s="137"/>
      <c r="O1320" s="137"/>
      <c r="P1320" s="100">
        <v>6.03</v>
      </c>
      <c r="Q1320" s="101"/>
      <c r="R1320" s="101"/>
      <c r="S1320" s="101"/>
      <c r="T1320" s="101"/>
      <c r="U1320" s="101"/>
    </row>
    <row r="1321" spans="1:21" s="1" customFormat="1" ht="37.5" hidden="1" customHeight="1" x14ac:dyDescent="0.25">
      <c r="A1321" s="134" t="s">
        <v>763</v>
      </c>
      <c r="B1321" s="135"/>
      <c r="C1321" s="103" t="s">
        <v>1584</v>
      </c>
      <c r="D1321" s="104"/>
      <c r="E1321" s="104"/>
      <c r="F1321" s="11" t="s">
        <v>1813</v>
      </c>
      <c r="G1321" s="143">
        <v>4.79</v>
      </c>
      <c r="H1321" s="137"/>
      <c r="I1321" s="8">
        <v>4.79</v>
      </c>
      <c r="J1321" s="143">
        <v>0.19</v>
      </c>
      <c r="K1321" s="137"/>
      <c r="L1321" s="137"/>
      <c r="M1321" s="137"/>
      <c r="N1321" s="137"/>
      <c r="O1321" s="137"/>
      <c r="P1321" s="100">
        <v>4.9800000000000004</v>
      </c>
      <c r="Q1321" s="101"/>
      <c r="R1321" s="101"/>
      <c r="S1321" s="101"/>
      <c r="T1321" s="101"/>
      <c r="U1321" s="101"/>
    </row>
    <row r="1322" spans="1:21" s="1" customFormat="1" ht="38.25" hidden="1" customHeight="1" x14ac:dyDescent="0.25">
      <c r="A1322" s="134" t="s">
        <v>764</v>
      </c>
      <c r="B1322" s="135"/>
      <c r="C1322" s="103" t="s">
        <v>1585</v>
      </c>
      <c r="D1322" s="104"/>
      <c r="E1322" s="104"/>
      <c r="F1322" s="11" t="s">
        <v>1813</v>
      </c>
      <c r="G1322" s="143">
        <v>8.77</v>
      </c>
      <c r="H1322" s="137"/>
      <c r="I1322" s="8">
        <v>8.77</v>
      </c>
      <c r="J1322" s="143">
        <v>0.19</v>
      </c>
      <c r="K1322" s="137"/>
      <c r="L1322" s="137"/>
      <c r="M1322" s="137"/>
      <c r="N1322" s="137"/>
      <c r="O1322" s="137"/>
      <c r="P1322" s="100">
        <v>8.9600000000000009</v>
      </c>
      <c r="Q1322" s="101"/>
      <c r="R1322" s="101"/>
      <c r="S1322" s="101"/>
      <c r="T1322" s="101"/>
      <c r="U1322" s="101"/>
    </row>
    <row r="1323" spans="1:21" s="1" customFormat="1" ht="41.25" hidden="1" customHeight="1" x14ac:dyDescent="0.25">
      <c r="A1323" s="134" t="s">
        <v>765</v>
      </c>
      <c r="B1323" s="135"/>
      <c r="C1323" s="103" t="s">
        <v>1586</v>
      </c>
      <c r="D1323" s="104"/>
      <c r="E1323" s="104"/>
      <c r="F1323" s="11" t="s">
        <v>1813</v>
      </c>
      <c r="G1323" s="143">
        <v>7.19</v>
      </c>
      <c r="H1323" s="137"/>
      <c r="I1323" s="8">
        <v>7.19</v>
      </c>
      <c r="J1323" s="143">
        <v>0.19</v>
      </c>
      <c r="K1323" s="137"/>
      <c r="L1323" s="137"/>
      <c r="M1323" s="137"/>
      <c r="N1323" s="137"/>
      <c r="O1323" s="137"/>
      <c r="P1323" s="100">
        <v>7.38</v>
      </c>
      <c r="Q1323" s="101"/>
      <c r="R1323" s="101"/>
      <c r="S1323" s="101"/>
      <c r="T1323" s="101"/>
      <c r="U1323" s="101"/>
    </row>
    <row r="1324" spans="1:21" s="1" customFormat="1" ht="39.75" hidden="1" customHeight="1" x14ac:dyDescent="0.25">
      <c r="A1324" s="134" t="s">
        <v>766</v>
      </c>
      <c r="B1324" s="135"/>
      <c r="C1324" s="103" t="s">
        <v>1587</v>
      </c>
      <c r="D1324" s="104"/>
      <c r="E1324" s="104"/>
      <c r="F1324" s="11" t="s">
        <v>1813</v>
      </c>
      <c r="G1324" s="143">
        <v>8.77</v>
      </c>
      <c r="H1324" s="137"/>
      <c r="I1324" s="8">
        <v>8.77</v>
      </c>
      <c r="J1324" s="143">
        <v>0.32</v>
      </c>
      <c r="K1324" s="137"/>
      <c r="L1324" s="137"/>
      <c r="M1324" s="137"/>
      <c r="N1324" s="137"/>
      <c r="O1324" s="137"/>
      <c r="P1324" s="100">
        <v>9.09</v>
      </c>
      <c r="Q1324" s="101"/>
      <c r="R1324" s="101"/>
      <c r="S1324" s="101"/>
      <c r="T1324" s="101"/>
      <c r="U1324" s="101"/>
    </row>
    <row r="1325" spans="1:21" s="1" customFormat="1" ht="37.5" hidden="1" customHeight="1" x14ac:dyDescent="0.25">
      <c r="A1325" s="134" t="s">
        <v>767</v>
      </c>
      <c r="B1325" s="135"/>
      <c r="C1325" s="103" t="s">
        <v>1588</v>
      </c>
      <c r="D1325" s="104"/>
      <c r="E1325" s="104"/>
      <c r="F1325" s="11" t="s">
        <v>1813</v>
      </c>
      <c r="G1325" s="143">
        <v>7.19</v>
      </c>
      <c r="H1325" s="137"/>
      <c r="I1325" s="8">
        <v>7.19</v>
      </c>
      <c r="J1325" s="143">
        <v>0.32</v>
      </c>
      <c r="K1325" s="137"/>
      <c r="L1325" s="137"/>
      <c r="M1325" s="137"/>
      <c r="N1325" s="137"/>
      <c r="O1325" s="137"/>
      <c r="P1325" s="100">
        <v>7.51</v>
      </c>
      <c r="Q1325" s="101"/>
      <c r="R1325" s="101"/>
      <c r="S1325" s="101"/>
      <c r="T1325" s="101"/>
      <c r="U1325" s="101"/>
    </row>
    <row r="1326" spans="1:21" s="1" customFormat="1" ht="78" hidden="1" customHeight="1" x14ac:dyDescent="0.25">
      <c r="A1326" s="134" t="s">
        <v>768</v>
      </c>
      <c r="B1326" s="135"/>
      <c r="C1326" s="103" t="s">
        <v>1589</v>
      </c>
      <c r="D1326" s="104"/>
      <c r="E1326" s="104"/>
      <c r="F1326" s="11" t="s">
        <v>1813</v>
      </c>
      <c r="G1326" s="143">
        <v>14.61</v>
      </c>
      <c r="H1326" s="137"/>
      <c r="I1326" s="8">
        <v>14.61</v>
      </c>
      <c r="J1326" s="143">
        <v>0.32</v>
      </c>
      <c r="K1326" s="137"/>
      <c r="L1326" s="137"/>
      <c r="M1326" s="137"/>
      <c r="N1326" s="137"/>
      <c r="O1326" s="137"/>
      <c r="P1326" s="100">
        <v>14.93</v>
      </c>
      <c r="Q1326" s="101"/>
      <c r="R1326" s="101"/>
      <c r="S1326" s="101"/>
      <c r="T1326" s="101"/>
      <c r="U1326" s="101"/>
    </row>
    <row r="1327" spans="1:21" s="1" customFormat="1" ht="75.75" hidden="1" customHeight="1" x14ac:dyDescent="0.25">
      <c r="A1327" s="134" t="s">
        <v>769</v>
      </c>
      <c r="B1327" s="135"/>
      <c r="C1327" s="103" t="s">
        <v>1590</v>
      </c>
      <c r="D1327" s="104"/>
      <c r="E1327" s="104"/>
      <c r="F1327" s="11" t="s">
        <v>1813</v>
      </c>
      <c r="G1327" s="143">
        <v>11.99</v>
      </c>
      <c r="H1327" s="137"/>
      <c r="I1327" s="8">
        <v>11.99</v>
      </c>
      <c r="J1327" s="143">
        <v>0.32</v>
      </c>
      <c r="K1327" s="137"/>
      <c r="L1327" s="137"/>
      <c r="M1327" s="137"/>
      <c r="N1327" s="137"/>
      <c r="O1327" s="137"/>
      <c r="P1327" s="100">
        <v>12.31</v>
      </c>
      <c r="Q1327" s="101"/>
      <c r="R1327" s="101"/>
      <c r="S1327" s="101"/>
      <c r="T1327" s="101"/>
      <c r="U1327" s="101"/>
    </row>
    <row r="1328" spans="1:21" s="1" customFormat="1" ht="105" hidden="1" customHeight="1" x14ac:dyDescent="0.25">
      <c r="A1328" s="134" t="s">
        <v>770</v>
      </c>
      <c r="B1328" s="135"/>
      <c r="C1328" s="103" t="s">
        <v>1591</v>
      </c>
      <c r="D1328" s="104"/>
      <c r="E1328" s="104"/>
      <c r="F1328" s="11" t="s">
        <v>1813</v>
      </c>
      <c r="G1328" s="143">
        <v>14.61</v>
      </c>
      <c r="H1328" s="137"/>
      <c r="I1328" s="8">
        <v>14.61</v>
      </c>
      <c r="J1328" s="143">
        <v>0.25</v>
      </c>
      <c r="K1328" s="137"/>
      <c r="L1328" s="137"/>
      <c r="M1328" s="137"/>
      <c r="N1328" s="137"/>
      <c r="O1328" s="137"/>
      <c r="P1328" s="100">
        <v>14.86</v>
      </c>
      <c r="Q1328" s="101"/>
      <c r="R1328" s="101"/>
      <c r="S1328" s="101"/>
      <c r="T1328" s="101"/>
      <c r="U1328" s="101"/>
    </row>
    <row r="1329" spans="1:21" s="1" customFormat="1" ht="101.25" hidden="1" customHeight="1" x14ac:dyDescent="0.25">
      <c r="A1329" s="134" t="s">
        <v>771</v>
      </c>
      <c r="B1329" s="135"/>
      <c r="C1329" s="103" t="s">
        <v>1592</v>
      </c>
      <c r="D1329" s="104"/>
      <c r="E1329" s="104"/>
      <c r="F1329" s="11" t="s">
        <v>1813</v>
      </c>
      <c r="G1329" s="143">
        <v>11.99</v>
      </c>
      <c r="H1329" s="137"/>
      <c r="I1329" s="8">
        <v>11.99</v>
      </c>
      <c r="J1329" s="143">
        <v>0.25</v>
      </c>
      <c r="K1329" s="137"/>
      <c r="L1329" s="137"/>
      <c r="M1329" s="137"/>
      <c r="N1329" s="137"/>
      <c r="O1329" s="137"/>
      <c r="P1329" s="100">
        <v>12.24</v>
      </c>
      <c r="Q1329" s="101"/>
      <c r="R1329" s="101"/>
      <c r="S1329" s="101"/>
      <c r="T1329" s="101"/>
      <c r="U1329" s="101"/>
    </row>
    <row r="1330" spans="1:21" s="1" customFormat="1" ht="25.5" hidden="1" customHeight="1" x14ac:dyDescent="0.25">
      <c r="A1330" s="165">
        <v>3</v>
      </c>
      <c r="B1330" s="166"/>
      <c r="C1330" s="129" t="s">
        <v>1593</v>
      </c>
      <c r="D1330" s="130"/>
      <c r="E1330" s="130"/>
      <c r="F1330" s="4"/>
      <c r="G1330" s="136"/>
      <c r="H1330" s="136"/>
      <c r="I1330" s="5"/>
      <c r="J1330" s="136"/>
      <c r="K1330" s="136"/>
      <c r="L1330" s="136"/>
      <c r="M1330" s="136"/>
      <c r="N1330" s="136"/>
      <c r="O1330" s="136"/>
      <c r="P1330" s="126"/>
      <c r="Q1330" s="126"/>
      <c r="R1330" s="126"/>
      <c r="S1330" s="126"/>
      <c r="T1330" s="126"/>
      <c r="U1330" s="126"/>
    </row>
    <row r="1331" spans="1:21" s="1" customFormat="1" ht="51.75" hidden="1" customHeight="1" x14ac:dyDescent="0.25">
      <c r="A1331" s="134" t="s">
        <v>5</v>
      </c>
      <c r="B1331" s="135"/>
      <c r="C1331" s="103" t="s">
        <v>1594</v>
      </c>
      <c r="D1331" s="104"/>
      <c r="E1331" s="104"/>
      <c r="F1331" s="11" t="s">
        <v>1813</v>
      </c>
      <c r="G1331" s="143">
        <v>5.84</v>
      </c>
      <c r="H1331" s="137"/>
      <c r="I1331" s="8">
        <v>5.84</v>
      </c>
      <c r="J1331" s="143">
        <v>0.13</v>
      </c>
      <c r="K1331" s="137"/>
      <c r="L1331" s="137"/>
      <c r="M1331" s="137"/>
      <c r="N1331" s="137"/>
      <c r="O1331" s="137"/>
      <c r="P1331" s="100">
        <v>5.97</v>
      </c>
      <c r="Q1331" s="101"/>
      <c r="R1331" s="101"/>
      <c r="S1331" s="101"/>
      <c r="T1331" s="101"/>
      <c r="U1331" s="101"/>
    </row>
    <row r="1332" spans="1:21" s="1" customFormat="1" ht="51.75" hidden="1" customHeight="1" x14ac:dyDescent="0.25">
      <c r="A1332" s="134" t="s">
        <v>8</v>
      </c>
      <c r="B1332" s="135"/>
      <c r="C1332" s="103" t="s">
        <v>1595</v>
      </c>
      <c r="D1332" s="104"/>
      <c r="E1332" s="104"/>
      <c r="F1332" s="11" t="s">
        <v>1813</v>
      </c>
      <c r="G1332" s="143">
        <v>4.79</v>
      </c>
      <c r="H1332" s="137"/>
      <c r="I1332" s="8">
        <v>4.79</v>
      </c>
      <c r="J1332" s="143">
        <v>0.13</v>
      </c>
      <c r="K1332" s="137"/>
      <c r="L1332" s="137"/>
      <c r="M1332" s="137"/>
      <c r="N1332" s="137"/>
      <c r="O1332" s="137"/>
      <c r="P1332" s="100">
        <v>4.92</v>
      </c>
      <c r="Q1332" s="101"/>
      <c r="R1332" s="101"/>
      <c r="S1332" s="101"/>
      <c r="T1332" s="101"/>
      <c r="U1332" s="101"/>
    </row>
    <row r="1333" spans="1:21" s="1" customFormat="1" ht="52.5" hidden="1" customHeight="1" x14ac:dyDescent="0.25">
      <c r="A1333" s="134" t="s">
        <v>15</v>
      </c>
      <c r="B1333" s="135"/>
      <c r="C1333" s="103" t="s">
        <v>1596</v>
      </c>
      <c r="D1333" s="104"/>
      <c r="E1333" s="104"/>
      <c r="F1333" s="11" t="s">
        <v>1813</v>
      </c>
      <c r="G1333" s="143">
        <v>7.31</v>
      </c>
      <c r="H1333" s="137"/>
      <c r="I1333" s="8">
        <v>7.31</v>
      </c>
      <c r="J1333" s="143">
        <v>0.25</v>
      </c>
      <c r="K1333" s="137"/>
      <c r="L1333" s="137"/>
      <c r="M1333" s="137"/>
      <c r="N1333" s="137"/>
      <c r="O1333" s="137"/>
      <c r="P1333" s="100">
        <v>7.56</v>
      </c>
      <c r="Q1333" s="101"/>
      <c r="R1333" s="101"/>
      <c r="S1333" s="101"/>
      <c r="T1333" s="101"/>
      <c r="U1333" s="101"/>
    </row>
    <row r="1334" spans="1:21" s="1" customFormat="1" ht="51.75" hidden="1" customHeight="1" x14ac:dyDescent="0.25">
      <c r="A1334" s="134" t="s">
        <v>24</v>
      </c>
      <c r="B1334" s="135"/>
      <c r="C1334" s="103" t="s">
        <v>1597</v>
      </c>
      <c r="D1334" s="104"/>
      <c r="E1334" s="104"/>
      <c r="F1334" s="11" t="s">
        <v>1813</v>
      </c>
      <c r="G1334" s="143">
        <v>5.99</v>
      </c>
      <c r="H1334" s="137"/>
      <c r="I1334" s="8">
        <v>5.99</v>
      </c>
      <c r="J1334" s="143">
        <v>0.25</v>
      </c>
      <c r="K1334" s="137"/>
      <c r="L1334" s="137"/>
      <c r="M1334" s="137"/>
      <c r="N1334" s="137"/>
      <c r="O1334" s="137"/>
      <c r="P1334" s="100">
        <v>6.24</v>
      </c>
      <c r="Q1334" s="101"/>
      <c r="R1334" s="101"/>
      <c r="S1334" s="101"/>
      <c r="T1334" s="101"/>
      <c r="U1334" s="101"/>
    </row>
    <row r="1335" spans="1:21" s="1" customFormat="1" ht="38.25" hidden="1" customHeight="1" x14ac:dyDescent="0.25">
      <c r="A1335" s="134" t="s">
        <v>26</v>
      </c>
      <c r="B1335" s="135"/>
      <c r="C1335" s="103" t="s">
        <v>1598</v>
      </c>
      <c r="D1335" s="104"/>
      <c r="E1335" s="104"/>
      <c r="F1335" s="11" t="s">
        <v>1813</v>
      </c>
      <c r="G1335" s="143">
        <v>2.93</v>
      </c>
      <c r="H1335" s="137"/>
      <c r="I1335" s="8">
        <v>2.93</v>
      </c>
      <c r="J1335" s="143">
        <v>0.13</v>
      </c>
      <c r="K1335" s="137"/>
      <c r="L1335" s="137"/>
      <c r="M1335" s="137"/>
      <c r="N1335" s="137"/>
      <c r="O1335" s="137"/>
      <c r="P1335" s="100">
        <v>3.06</v>
      </c>
      <c r="Q1335" s="101"/>
      <c r="R1335" s="101"/>
      <c r="S1335" s="101"/>
      <c r="T1335" s="101"/>
      <c r="U1335" s="101"/>
    </row>
    <row r="1336" spans="1:21" s="1" customFormat="1" ht="41.25" hidden="1" customHeight="1" x14ac:dyDescent="0.25">
      <c r="A1336" s="134" t="s">
        <v>629</v>
      </c>
      <c r="B1336" s="135"/>
      <c r="C1336" s="103" t="s">
        <v>1599</v>
      </c>
      <c r="D1336" s="104"/>
      <c r="E1336" s="104"/>
      <c r="F1336" s="11" t="s">
        <v>1813</v>
      </c>
      <c r="G1336" s="143">
        <v>2.4</v>
      </c>
      <c r="H1336" s="137"/>
      <c r="I1336" s="8">
        <v>2.4</v>
      </c>
      <c r="J1336" s="143">
        <v>0.13</v>
      </c>
      <c r="K1336" s="137"/>
      <c r="L1336" s="137"/>
      <c r="M1336" s="137"/>
      <c r="N1336" s="137"/>
      <c r="O1336" s="137"/>
      <c r="P1336" s="100">
        <v>2.5299999999999998</v>
      </c>
      <c r="Q1336" s="101"/>
      <c r="R1336" s="101"/>
      <c r="S1336" s="101"/>
      <c r="T1336" s="101"/>
      <c r="U1336" s="101"/>
    </row>
    <row r="1337" spans="1:21" s="1" customFormat="1" ht="27" hidden="1" customHeight="1" x14ac:dyDescent="0.25">
      <c r="A1337" s="134" t="s">
        <v>630</v>
      </c>
      <c r="B1337" s="135"/>
      <c r="C1337" s="103" t="s">
        <v>1600</v>
      </c>
      <c r="D1337" s="104"/>
      <c r="E1337" s="104"/>
      <c r="F1337" s="11" t="s">
        <v>1813</v>
      </c>
      <c r="G1337" s="143">
        <v>2.93</v>
      </c>
      <c r="H1337" s="137"/>
      <c r="I1337" s="8">
        <v>2.93</v>
      </c>
      <c r="J1337" s="143">
        <v>0.13</v>
      </c>
      <c r="K1337" s="137"/>
      <c r="L1337" s="137"/>
      <c r="M1337" s="137"/>
      <c r="N1337" s="137"/>
      <c r="O1337" s="137"/>
      <c r="P1337" s="100">
        <v>3.06</v>
      </c>
      <c r="Q1337" s="101"/>
      <c r="R1337" s="101"/>
      <c r="S1337" s="101"/>
      <c r="T1337" s="101"/>
      <c r="U1337" s="101"/>
    </row>
    <row r="1338" spans="1:21" s="1" customFormat="1" ht="25.5" hidden="1" customHeight="1" x14ac:dyDescent="0.25">
      <c r="A1338" s="134" t="s">
        <v>772</v>
      </c>
      <c r="B1338" s="135"/>
      <c r="C1338" s="103" t="s">
        <v>1601</v>
      </c>
      <c r="D1338" s="104"/>
      <c r="E1338" s="104"/>
      <c r="F1338" s="11" t="s">
        <v>1813</v>
      </c>
      <c r="G1338" s="143">
        <v>2.4</v>
      </c>
      <c r="H1338" s="137"/>
      <c r="I1338" s="8">
        <v>2.4</v>
      </c>
      <c r="J1338" s="143">
        <v>0.13</v>
      </c>
      <c r="K1338" s="137"/>
      <c r="L1338" s="137"/>
      <c r="M1338" s="137"/>
      <c r="N1338" s="137"/>
      <c r="O1338" s="137"/>
      <c r="P1338" s="100">
        <v>2.5299999999999998</v>
      </c>
      <c r="Q1338" s="101"/>
      <c r="R1338" s="101"/>
      <c r="S1338" s="101"/>
      <c r="T1338" s="101"/>
      <c r="U1338" s="101"/>
    </row>
    <row r="1339" spans="1:21" s="1" customFormat="1" ht="27" hidden="1" customHeight="1" x14ac:dyDescent="0.25">
      <c r="A1339" s="134" t="s">
        <v>773</v>
      </c>
      <c r="B1339" s="135"/>
      <c r="C1339" s="103" t="s">
        <v>1602</v>
      </c>
      <c r="D1339" s="104"/>
      <c r="E1339" s="104"/>
      <c r="F1339" s="11" t="s">
        <v>1813</v>
      </c>
      <c r="G1339" s="143">
        <v>4.3899999999999997</v>
      </c>
      <c r="H1339" s="137"/>
      <c r="I1339" s="8">
        <v>4.3899999999999997</v>
      </c>
      <c r="J1339" s="143">
        <v>0.13</v>
      </c>
      <c r="K1339" s="137"/>
      <c r="L1339" s="137"/>
      <c r="M1339" s="137"/>
      <c r="N1339" s="137"/>
      <c r="O1339" s="137"/>
      <c r="P1339" s="100">
        <v>4.5199999999999996</v>
      </c>
      <c r="Q1339" s="101"/>
      <c r="R1339" s="101"/>
      <c r="S1339" s="101"/>
      <c r="T1339" s="101"/>
      <c r="U1339" s="101"/>
    </row>
    <row r="1340" spans="1:21" s="1" customFormat="1" ht="27.75" hidden="1" customHeight="1" x14ac:dyDescent="0.25">
      <c r="A1340" s="134" t="s">
        <v>774</v>
      </c>
      <c r="B1340" s="135"/>
      <c r="C1340" s="103" t="s">
        <v>1887</v>
      </c>
      <c r="D1340" s="104"/>
      <c r="E1340" s="104"/>
      <c r="F1340" s="11" t="s">
        <v>1813</v>
      </c>
      <c r="G1340" s="143">
        <v>5.84</v>
      </c>
      <c r="H1340" s="137"/>
      <c r="I1340" s="8">
        <v>5.84</v>
      </c>
      <c r="J1340" s="143">
        <v>0.25</v>
      </c>
      <c r="K1340" s="137"/>
      <c r="L1340" s="137"/>
      <c r="M1340" s="137"/>
      <c r="N1340" s="137"/>
      <c r="O1340" s="137"/>
      <c r="P1340" s="100">
        <v>6.09</v>
      </c>
      <c r="Q1340" s="101"/>
      <c r="R1340" s="101"/>
      <c r="S1340" s="101"/>
      <c r="T1340" s="101"/>
      <c r="U1340" s="101"/>
    </row>
    <row r="1341" spans="1:21" s="1" customFormat="1" ht="40.5" hidden="1" customHeight="1" x14ac:dyDescent="0.25">
      <c r="A1341" s="134" t="s">
        <v>775</v>
      </c>
      <c r="B1341" s="135"/>
      <c r="C1341" s="103" t="s">
        <v>1603</v>
      </c>
      <c r="D1341" s="104"/>
      <c r="E1341" s="104"/>
      <c r="F1341" s="11" t="s">
        <v>1813</v>
      </c>
      <c r="G1341" s="143">
        <v>5.84</v>
      </c>
      <c r="H1341" s="137"/>
      <c r="I1341" s="8">
        <v>5.84</v>
      </c>
      <c r="J1341" s="143">
        <v>0.13</v>
      </c>
      <c r="K1341" s="137"/>
      <c r="L1341" s="137"/>
      <c r="M1341" s="137"/>
      <c r="N1341" s="137"/>
      <c r="O1341" s="137"/>
      <c r="P1341" s="100">
        <v>5.97</v>
      </c>
      <c r="Q1341" s="101"/>
      <c r="R1341" s="101"/>
      <c r="S1341" s="101"/>
      <c r="T1341" s="101"/>
      <c r="U1341" s="101"/>
    </row>
    <row r="1342" spans="1:21" s="1" customFormat="1" ht="41.25" hidden="1" customHeight="1" x14ac:dyDescent="0.25">
      <c r="A1342" s="134" t="s">
        <v>776</v>
      </c>
      <c r="B1342" s="135"/>
      <c r="C1342" s="103" t="s">
        <v>1604</v>
      </c>
      <c r="D1342" s="104"/>
      <c r="E1342" s="104"/>
      <c r="F1342" s="11" t="s">
        <v>1813</v>
      </c>
      <c r="G1342" s="143">
        <v>5.84</v>
      </c>
      <c r="H1342" s="137"/>
      <c r="I1342" s="8">
        <v>5.84</v>
      </c>
      <c r="J1342" s="143">
        <v>0.13</v>
      </c>
      <c r="K1342" s="137"/>
      <c r="L1342" s="137"/>
      <c r="M1342" s="137"/>
      <c r="N1342" s="137"/>
      <c r="O1342" s="137"/>
      <c r="P1342" s="100">
        <v>5.97</v>
      </c>
      <c r="Q1342" s="101"/>
      <c r="R1342" s="101"/>
      <c r="S1342" s="101"/>
      <c r="T1342" s="101"/>
      <c r="U1342" s="101"/>
    </row>
    <row r="1343" spans="1:21" s="1" customFormat="1" ht="28.5" hidden="1" customHeight="1" x14ac:dyDescent="0.25">
      <c r="A1343" s="134" t="s">
        <v>777</v>
      </c>
      <c r="B1343" s="135"/>
      <c r="C1343" s="103" t="s">
        <v>1605</v>
      </c>
      <c r="D1343" s="104"/>
      <c r="E1343" s="104"/>
      <c r="F1343" s="11" t="s">
        <v>1813</v>
      </c>
      <c r="G1343" s="143">
        <v>2.93</v>
      </c>
      <c r="H1343" s="137"/>
      <c r="I1343" s="8">
        <v>2.93</v>
      </c>
      <c r="J1343" s="143">
        <v>0.13</v>
      </c>
      <c r="K1343" s="137"/>
      <c r="L1343" s="137"/>
      <c r="M1343" s="137"/>
      <c r="N1343" s="137"/>
      <c r="O1343" s="137"/>
      <c r="P1343" s="100">
        <v>3.06</v>
      </c>
      <c r="Q1343" s="101"/>
      <c r="R1343" s="101"/>
      <c r="S1343" s="101"/>
      <c r="T1343" s="101"/>
      <c r="U1343" s="101"/>
    </row>
    <row r="1344" spans="1:21" s="1" customFormat="1" ht="27" hidden="1" customHeight="1" x14ac:dyDescent="0.25">
      <c r="A1344" s="134" t="s">
        <v>778</v>
      </c>
      <c r="B1344" s="135"/>
      <c r="C1344" s="103" t="s">
        <v>1606</v>
      </c>
      <c r="D1344" s="104"/>
      <c r="E1344" s="104"/>
      <c r="F1344" s="11" t="s">
        <v>1813</v>
      </c>
      <c r="G1344" s="143">
        <v>2.4</v>
      </c>
      <c r="H1344" s="137"/>
      <c r="I1344" s="8">
        <v>2.4</v>
      </c>
      <c r="J1344" s="143">
        <v>0.13</v>
      </c>
      <c r="K1344" s="137"/>
      <c r="L1344" s="137"/>
      <c r="M1344" s="137"/>
      <c r="N1344" s="137"/>
      <c r="O1344" s="137"/>
      <c r="P1344" s="100">
        <v>2.5299999999999998</v>
      </c>
      <c r="Q1344" s="101"/>
      <c r="R1344" s="101"/>
      <c r="S1344" s="101"/>
      <c r="T1344" s="101"/>
      <c r="U1344" s="101"/>
    </row>
    <row r="1345" spans="1:21" s="1" customFormat="1" ht="39.75" hidden="1" customHeight="1" x14ac:dyDescent="0.25">
      <c r="A1345" s="134" t="s">
        <v>779</v>
      </c>
      <c r="B1345" s="135"/>
      <c r="C1345" s="103" t="s">
        <v>1607</v>
      </c>
      <c r="D1345" s="104"/>
      <c r="E1345" s="104"/>
      <c r="F1345" s="11" t="s">
        <v>1813</v>
      </c>
      <c r="G1345" s="143">
        <v>2.93</v>
      </c>
      <c r="H1345" s="137"/>
      <c r="I1345" s="8">
        <v>2.93</v>
      </c>
      <c r="J1345" s="143">
        <v>0.13</v>
      </c>
      <c r="K1345" s="137"/>
      <c r="L1345" s="137"/>
      <c r="M1345" s="137"/>
      <c r="N1345" s="137"/>
      <c r="O1345" s="137"/>
      <c r="P1345" s="100">
        <v>3.06</v>
      </c>
      <c r="Q1345" s="101"/>
      <c r="R1345" s="101"/>
      <c r="S1345" s="101"/>
      <c r="T1345" s="101"/>
      <c r="U1345" s="101"/>
    </row>
    <row r="1346" spans="1:21" s="1" customFormat="1" ht="40.5" hidden="1" customHeight="1" x14ac:dyDescent="0.25">
      <c r="A1346" s="134" t="s">
        <v>780</v>
      </c>
      <c r="B1346" s="135"/>
      <c r="C1346" s="103" t="s">
        <v>1608</v>
      </c>
      <c r="D1346" s="104"/>
      <c r="E1346" s="104"/>
      <c r="F1346" s="11" t="s">
        <v>1813</v>
      </c>
      <c r="G1346" s="143">
        <v>2.4</v>
      </c>
      <c r="H1346" s="137"/>
      <c r="I1346" s="8">
        <v>2.4</v>
      </c>
      <c r="J1346" s="143">
        <v>0.13</v>
      </c>
      <c r="K1346" s="137"/>
      <c r="L1346" s="137"/>
      <c r="M1346" s="137"/>
      <c r="N1346" s="137"/>
      <c r="O1346" s="137"/>
      <c r="P1346" s="100">
        <v>2.5299999999999998</v>
      </c>
      <c r="Q1346" s="101"/>
      <c r="R1346" s="101"/>
      <c r="S1346" s="101"/>
      <c r="T1346" s="101"/>
      <c r="U1346" s="101"/>
    </row>
    <row r="1347" spans="1:21" s="1" customFormat="1" ht="64.5" hidden="1" customHeight="1" x14ac:dyDescent="0.25">
      <c r="A1347" s="134" t="s">
        <v>781</v>
      </c>
      <c r="B1347" s="135"/>
      <c r="C1347" s="103" t="s">
        <v>1609</v>
      </c>
      <c r="D1347" s="104"/>
      <c r="E1347" s="104"/>
      <c r="F1347" s="11" t="s">
        <v>1813</v>
      </c>
      <c r="G1347" s="143">
        <v>8.66</v>
      </c>
      <c r="H1347" s="137"/>
      <c r="I1347" s="8">
        <v>8.66</v>
      </c>
      <c r="J1347" s="143">
        <v>0.66</v>
      </c>
      <c r="K1347" s="137"/>
      <c r="L1347" s="137"/>
      <c r="M1347" s="137"/>
      <c r="N1347" s="137"/>
      <c r="O1347" s="137"/>
      <c r="P1347" s="100">
        <v>9.32</v>
      </c>
      <c r="Q1347" s="101"/>
      <c r="R1347" s="101"/>
      <c r="S1347" s="101"/>
      <c r="T1347" s="101"/>
      <c r="U1347" s="101"/>
    </row>
    <row r="1348" spans="1:21" s="1" customFormat="1" ht="62.25" hidden="1" customHeight="1" x14ac:dyDescent="0.25">
      <c r="A1348" s="134" t="s">
        <v>782</v>
      </c>
      <c r="B1348" s="135"/>
      <c r="C1348" s="103" t="s">
        <v>1610</v>
      </c>
      <c r="D1348" s="104"/>
      <c r="E1348" s="104"/>
      <c r="F1348" s="11" t="s">
        <v>1813</v>
      </c>
      <c r="G1348" s="143">
        <v>12.13</v>
      </c>
      <c r="H1348" s="137"/>
      <c r="I1348" s="8">
        <v>12.13</v>
      </c>
      <c r="J1348" s="143">
        <v>0.79</v>
      </c>
      <c r="K1348" s="137"/>
      <c r="L1348" s="137"/>
      <c r="M1348" s="137"/>
      <c r="N1348" s="137"/>
      <c r="O1348" s="137"/>
      <c r="P1348" s="100">
        <v>12.92</v>
      </c>
      <c r="Q1348" s="101"/>
      <c r="R1348" s="101"/>
      <c r="S1348" s="101"/>
      <c r="T1348" s="101"/>
      <c r="U1348" s="101"/>
    </row>
    <row r="1349" spans="1:21" s="1" customFormat="1" ht="27" hidden="1" customHeight="1" x14ac:dyDescent="0.25">
      <c r="A1349" s="165">
        <v>4</v>
      </c>
      <c r="B1349" s="166"/>
      <c r="C1349" s="129" t="s">
        <v>1611</v>
      </c>
      <c r="D1349" s="130"/>
      <c r="E1349" s="130"/>
      <c r="F1349" s="4"/>
      <c r="G1349" s="136"/>
      <c r="H1349" s="136"/>
      <c r="I1349" s="5"/>
      <c r="J1349" s="136"/>
      <c r="K1349" s="136"/>
      <c r="L1349" s="136"/>
      <c r="M1349" s="136"/>
      <c r="N1349" s="136"/>
      <c r="O1349" s="136"/>
      <c r="P1349" s="126"/>
      <c r="Q1349" s="126"/>
      <c r="R1349" s="126"/>
      <c r="S1349" s="126"/>
      <c r="T1349" s="126"/>
      <c r="U1349" s="126"/>
    </row>
    <row r="1350" spans="1:21" s="1" customFormat="1" ht="62.25" hidden="1" customHeight="1" x14ac:dyDescent="0.25">
      <c r="A1350" s="134" t="s">
        <v>28</v>
      </c>
      <c r="B1350" s="135"/>
      <c r="C1350" s="103" t="s">
        <v>1612</v>
      </c>
      <c r="D1350" s="104"/>
      <c r="E1350" s="104"/>
      <c r="F1350" s="11" t="s">
        <v>1813</v>
      </c>
      <c r="G1350" s="143">
        <v>8.77</v>
      </c>
      <c r="H1350" s="137"/>
      <c r="I1350" s="8">
        <v>8.77</v>
      </c>
      <c r="J1350" s="143">
        <v>0.13</v>
      </c>
      <c r="K1350" s="137"/>
      <c r="L1350" s="137"/>
      <c r="M1350" s="137"/>
      <c r="N1350" s="137"/>
      <c r="O1350" s="137"/>
      <c r="P1350" s="100">
        <v>8.9</v>
      </c>
      <c r="Q1350" s="101"/>
      <c r="R1350" s="101"/>
      <c r="S1350" s="101"/>
      <c r="T1350" s="101"/>
      <c r="U1350" s="101"/>
    </row>
    <row r="1351" spans="1:21" s="1" customFormat="1" ht="51.75" hidden="1" customHeight="1" x14ac:dyDescent="0.25">
      <c r="A1351" s="134" t="s">
        <v>29</v>
      </c>
      <c r="B1351" s="135"/>
      <c r="C1351" s="103" t="s">
        <v>1613</v>
      </c>
      <c r="D1351" s="104"/>
      <c r="E1351" s="104"/>
      <c r="F1351" s="11" t="s">
        <v>1813</v>
      </c>
      <c r="G1351" s="143">
        <v>13.16</v>
      </c>
      <c r="H1351" s="137"/>
      <c r="I1351" s="8">
        <v>13.16</v>
      </c>
      <c r="J1351" s="143">
        <v>0.13</v>
      </c>
      <c r="K1351" s="137"/>
      <c r="L1351" s="137"/>
      <c r="M1351" s="137"/>
      <c r="N1351" s="137"/>
      <c r="O1351" s="137"/>
      <c r="P1351" s="100">
        <v>13.29</v>
      </c>
      <c r="Q1351" s="101"/>
      <c r="R1351" s="101"/>
      <c r="S1351" s="101"/>
      <c r="T1351" s="101"/>
      <c r="U1351" s="101"/>
    </row>
    <row r="1352" spans="1:21" s="1" customFormat="1" ht="41.25" hidden="1" customHeight="1" x14ac:dyDescent="0.25">
      <c r="A1352" s="134" t="s">
        <v>30</v>
      </c>
      <c r="B1352" s="135"/>
      <c r="C1352" s="103" t="s">
        <v>1614</v>
      </c>
      <c r="D1352" s="104"/>
      <c r="E1352" s="104"/>
      <c r="F1352" s="11" t="s">
        <v>1813</v>
      </c>
      <c r="G1352" s="143">
        <v>4.3899999999999997</v>
      </c>
      <c r="H1352" s="137"/>
      <c r="I1352" s="8">
        <v>4.3899999999999997</v>
      </c>
      <c r="J1352" s="143">
        <v>0.13</v>
      </c>
      <c r="K1352" s="137"/>
      <c r="L1352" s="137"/>
      <c r="M1352" s="137"/>
      <c r="N1352" s="137"/>
      <c r="O1352" s="137"/>
      <c r="P1352" s="100">
        <v>4.5199999999999996</v>
      </c>
      <c r="Q1352" s="101"/>
      <c r="R1352" s="101"/>
      <c r="S1352" s="101"/>
      <c r="T1352" s="101"/>
      <c r="U1352" s="101"/>
    </row>
    <row r="1353" spans="1:21" s="1" customFormat="1" ht="39" hidden="1" customHeight="1" x14ac:dyDescent="0.25">
      <c r="A1353" s="134" t="s">
        <v>77</v>
      </c>
      <c r="B1353" s="135"/>
      <c r="C1353" s="103" t="s">
        <v>1615</v>
      </c>
      <c r="D1353" s="104"/>
      <c r="E1353" s="104"/>
      <c r="F1353" s="11" t="s">
        <v>1813</v>
      </c>
      <c r="G1353" s="143">
        <v>7.31</v>
      </c>
      <c r="H1353" s="137"/>
      <c r="I1353" s="8">
        <v>7.31</v>
      </c>
      <c r="J1353" s="143">
        <v>0.13</v>
      </c>
      <c r="K1353" s="137"/>
      <c r="L1353" s="137"/>
      <c r="M1353" s="137"/>
      <c r="N1353" s="137"/>
      <c r="O1353" s="137"/>
      <c r="P1353" s="100">
        <v>7.44</v>
      </c>
      <c r="Q1353" s="101"/>
      <c r="R1353" s="101"/>
      <c r="S1353" s="101"/>
      <c r="T1353" s="101"/>
      <c r="U1353" s="101"/>
    </row>
    <row r="1354" spans="1:21" s="1" customFormat="1" ht="39.75" hidden="1" customHeight="1" x14ac:dyDescent="0.25">
      <c r="A1354" s="134" t="s">
        <v>81</v>
      </c>
      <c r="B1354" s="135"/>
      <c r="C1354" s="103" t="s">
        <v>1616</v>
      </c>
      <c r="D1354" s="104"/>
      <c r="E1354" s="104"/>
      <c r="F1354" s="11" t="s">
        <v>1813</v>
      </c>
      <c r="G1354" s="143">
        <v>8.77</v>
      </c>
      <c r="H1354" s="137"/>
      <c r="I1354" s="8">
        <v>8.77</v>
      </c>
      <c r="J1354" s="143">
        <v>0.13</v>
      </c>
      <c r="K1354" s="137"/>
      <c r="L1354" s="137"/>
      <c r="M1354" s="137"/>
      <c r="N1354" s="137"/>
      <c r="O1354" s="137"/>
      <c r="P1354" s="100">
        <v>8.9</v>
      </c>
      <c r="Q1354" s="101"/>
      <c r="R1354" s="101"/>
      <c r="S1354" s="101"/>
      <c r="T1354" s="101"/>
      <c r="U1354" s="101"/>
    </row>
    <row r="1355" spans="1:21" s="1" customFormat="1" ht="27.75" hidden="1" customHeight="1" x14ac:dyDescent="0.25">
      <c r="A1355" s="134" t="s">
        <v>86</v>
      </c>
      <c r="B1355" s="135"/>
      <c r="C1355" s="103" t="s">
        <v>1617</v>
      </c>
      <c r="D1355" s="104"/>
      <c r="E1355" s="104"/>
      <c r="F1355" s="11" t="s">
        <v>1813</v>
      </c>
      <c r="G1355" s="143">
        <v>7.19</v>
      </c>
      <c r="H1355" s="137"/>
      <c r="I1355" s="8">
        <v>7.19</v>
      </c>
      <c r="J1355" s="143">
        <v>0.13</v>
      </c>
      <c r="K1355" s="137"/>
      <c r="L1355" s="137"/>
      <c r="M1355" s="137"/>
      <c r="N1355" s="137"/>
      <c r="O1355" s="137"/>
      <c r="P1355" s="100">
        <v>7.32</v>
      </c>
      <c r="Q1355" s="101"/>
      <c r="R1355" s="101"/>
      <c r="S1355" s="101"/>
      <c r="T1355" s="101"/>
      <c r="U1355" s="101"/>
    </row>
    <row r="1356" spans="1:21" s="1" customFormat="1" ht="89.25" hidden="1" customHeight="1" x14ac:dyDescent="0.25">
      <c r="A1356" s="134" t="s">
        <v>90</v>
      </c>
      <c r="B1356" s="135"/>
      <c r="C1356" s="103" t="s">
        <v>1618</v>
      </c>
      <c r="D1356" s="104"/>
      <c r="E1356" s="104"/>
      <c r="F1356" s="11" t="s">
        <v>1813</v>
      </c>
      <c r="G1356" s="143">
        <v>17.399999999999999</v>
      </c>
      <c r="H1356" s="137"/>
      <c r="I1356" s="8">
        <v>17.399999999999999</v>
      </c>
      <c r="J1356" s="143">
        <v>0.13</v>
      </c>
      <c r="K1356" s="137"/>
      <c r="L1356" s="137"/>
      <c r="M1356" s="137"/>
      <c r="N1356" s="137"/>
      <c r="O1356" s="137"/>
      <c r="P1356" s="100">
        <v>17.53</v>
      </c>
      <c r="Q1356" s="101"/>
      <c r="R1356" s="101"/>
      <c r="S1356" s="101"/>
      <c r="T1356" s="101"/>
      <c r="U1356" s="101"/>
    </row>
    <row r="1357" spans="1:21" s="1" customFormat="1" ht="99.75" hidden="1" customHeight="1" x14ac:dyDescent="0.25">
      <c r="A1357" s="134" t="s">
        <v>101</v>
      </c>
      <c r="B1357" s="135"/>
      <c r="C1357" s="103" t="s">
        <v>1619</v>
      </c>
      <c r="D1357" s="104"/>
      <c r="E1357" s="104"/>
      <c r="F1357" s="11" t="s">
        <v>1813</v>
      </c>
      <c r="G1357" s="143">
        <v>17.54</v>
      </c>
      <c r="H1357" s="137"/>
      <c r="I1357" s="8">
        <v>17.54</v>
      </c>
      <c r="J1357" s="143">
        <v>0.13</v>
      </c>
      <c r="K1357" s="137"/>
      <c r="L1357" s="137"/>
      <c r="M1357" s="137"/>
      <c r="N1357" s="137"/>
      <c r="O1357" s="137"/>
      <c r="P1357" s="100">
        <v>17.670000000000002</v>
      </c>
      <c r="Q1357" s="101"/>
      <c r="R1357" s="101"/>
      <c r="S1357" s="101"/>
      <c r="T1357" s="101"/>
      <c r="U1357" s="101"/>
    </row>
    <row r="1358" spans="1:21" s="1" customFormat="1" ht="87.75" hidden="1" customHeight="1" x14ac:dyDescent="0.25">
      <c r="A1358" s="134" t="s">
        <v>104</v>
      </c>
      <c r="B1358" s="135"/>
      <c r="C1358" s="103" t="s">
        <v>1620</v>
      </c>
      <c r="D1358" s="104"/>
      <c r="E1358" s="104"/>
      <c r="F1358" s="11" t="s">
        <v>1813</v>
      </c>
      <c r="G1358" s="143">
        <v>11.69</v>
      </c>
      <c r="H1358" s="137"/>
      <c r="I1358" s="8">
        <v>11.69</v>
      </c>
      <c r="J1358" s="143">
        <v>0.13</v>
      </c>
      <c r="K1358" s="137"/>
      <c r="L1358" s="137"/>
      <c r="M1358" s="137"/>
      <c r="N1358" s="137"/>
      <c r="O1358" s="137"/>
      <c r="P1358" s="100">
        <v>11.82</v>
      </c>
      <c r="Q1358" s="101"/>
      <c r="R1358" s="101"/>
      <c r="S1358" s="101"/>
      <c r="T1358" s="101"/>
      <c r="U1358" s="101"/>
    </row>
    <row r="1359" spans="1:21" s="1" customFormat="1" ht="90" hidden="1" customHeight="1" x14ac:dyDescent="0.25">
      <c r="A1359" s="134" t="s">
        <v>107</v>
      </c>
      <c r="B1359" s="135"/>
      <c r="C1359" s="103" t="s">
        <v>1621</v>
      </c>
      <c r="D1359" s="104"/>
      <c r="E1359" s="104"/>
      <c r="F1359" s="11" t="s">
        <v>1813</v>
      </c>
      <c r="G1359" s="143">
        <v>11.69</v>
      </c>
      <c r="H1359" s="137"/>
      <c r="I1359" s="8">
        <v>11.69</v>
      </c>
      <c r="J1359" s="143">
        <v>0.13</v>
      </c>
      <c r="K1359" s="137"/>
      <c r="L1359" s="137"/>
      <c r="M1359" s="137"/>
      <c r="N1359" s="137"/>
      <c r="O1359" s="137"/>
      <c r="P1359" s="100">
        <v>11.82</v>
      </c>
      <c r="Q1359" s="101"/>
      <c r="R1359" s="101"/>
      <c r="S1359" s="101"/>
      <c r="T1359" s="101"/>
      <c r="U1359" s="101"/>
    </row>
    <row r="1360" spans="1:21" s="1" customFormat="1" ht="88.5" hidden="1" customHeight="1" x14ac:dyDescent="0.25">
      <c r="A1360" s="134" t="s">
        <v>783</v>
      </c>
      <c r="B1360" s="135"/>
      <c r="C1360" s="103" t="s">
        <v>1622</v>
      </c>
      <c r="D1360" s="104"/>
      <c r="E1360" s="104"/>
      <c r="F1360" s="11" t="s">
        <v>1813</v>
      </c>
      <c r="G1360" s="143">
        <v>11.69</v>
      </c>
      <c r="H1360" s="137"/>
      <c r="I1360" s="8">
        <v>11.69</v>
      </c>
      <c r="J1360" s="143">
        <v>0.13</v>
      </c>
      <c r="K1360" s="137"/>
      <c r="L1360" s="137"/>
      <c r="M1360" s="137"/>
      <c r="N1360" s="137"/>
      <c r="O1360" s="137"/>
      <c r="P1360" s="100">
        <v>11.82</v>
      </c>
      <c r="Q1360" s="101"/>
      <c r="R1360" s="101"/>
      <c r="S1360" s="101"/>
      <c r="T1360" s="101"/>
      <c r="U1360" s="101"/>
    </row>
    <row r="1361" spans="1:21" s="1" customFormat="1" ht="88.5" hidden="1" customHeight="1" x14ac:dyDescent="0.25">
      <c r="A1361" s="134" t="s">
        <v>784</v>
      </c>
      <c r="B1361" s="135"/>
      <c r="C1361" s="103" t="s">
        <v>1623</v>
      </c>
      <c r="D1361" s="104"/>
      <c r="E1361" s="104"/>
      <c r="F1361" s="11" t="s">
        <v>1813</v>
      </c>
      <c r="G1361" s="143">
        <v>11.69</v>
      </c>
      <c r="H1361" s="137"/>
      <c r="I1361" s="8">
        <v>11.69</v>
      </c>
      <c r="J1361" s="143">
        <v>0.13</v>
      </c>
      <c r="K1361" s="137"/>
      <c r="L1361" s="137"/>
      <c r="M1361" s="137"/>
      <c r="N1361" s="137"/>
      <c r="O1361" s="137"/>
      <c r="P1361" s="100">
        <v>11.82</v>
      </c>
      <c r="Q1361" s="101"/>
      <c r="R1361" s="101"/>
      <c r="S1361" s="101"/>
      <c r="T1361" s="101"/>
      <c r="U1361" s="101"/>
    </row>
    <row r="1362" spans="1:21" s="1" customFormat="1" ht="29.25" hidden="1" customHeight="1" x14ac:dyDescent="0.25">
      <c r="A1362" s="134" t="s">
        <v>785</v>
      </c>
      <c r="B1362" s="135"/>
      <c r="C1362" s="103" t="s">
        <v>1624</v>
      </c>
      <c r="D1362" s="104"/>
      <c r="E1362" s="104"/>
      <c r="F1362" s="11" t="s">
        <v>1813</v>
      </c>
      <c r="G1362" s="143">
        <v>4.79</v>
      </c>
      <c r="H1362" s="137"/>
      <c r="I1362" s="8">
        <v>4.79</v>
      </c>
      <c r="J1362" s="143">
        <v>0.13</v>
      </c>
      <c r="K1362" s="137"/>
      <c r="L1362" s="137"/>
      <c r="M1362" s="137"/>
      <c r="N1362" s="137"/>
      <c r="O1362" s="137"/>
      <c r="P1362" s="100">
        <v>4.92</v>
      </c>
      <c r="Q1362" s="101"/>
      <c r="R1362" s="101"/>
      <c r="S1362" s="101"/>
      <c r="T1362" s="101"/>
      <c r="U1362" s="101"/>
    </row>
    <row r="1363" spans="1:21" s="1" customFormat="1" ht="103.5" hidden="1" customHeight="1" x14ac:dyDescent="0.25">
      <c r="A1363" s="134" t="s">
        <v>786</v>
      </c>
      <c r="B1363" s="135"/>
      <c r="C1363" s="103" t="s">
        <v>1625</v>
      </c>
      <c r="D1363" s="104"/>
      <c r="E1363" s="104"/>
      <c r="F1363" s="11" t="s">
        <v>1813</v>
      </c>
      <c r="G1363" s="143">
        <v>5.84</v>
      </c>
      <c r="H1363" s="137"/>
      <c r="I1363" s="8">
        <v>5.84</v>
      </c>
      <c r="J1363" s="143">
        <v>0.13</v>
      </c>
      <c r="K1363" s="137"/>
      <c r="L1363" s="137"/>
      <c r="M1363" s="137"/>
      <c r="N1363" s="137"/>
      <c r="O1363" s="137"/>
      <c r="P1363" s="100">
        <v>5.97</v>
      </c>
      <c r="Q1363" s="101"/>
      <c r="R1363" s="101"/>
      <c r="S1363" s="101"/>
      <c r="T1363" s="101"/>
      <c r="U1363" s="101"/>
    </row>
    <row r="1364" spans="1:21" s="1" customFormat="1" ht="101.25" hidden="1" customHeight="1" x14ac:dyDescent="0.25">
      <c r="A1364" s="134" t="s">
        <v>787</v>
      </c>
      <c r="B1364" s="135"/>
      <c r="C1364" s="103" t="s">
        <v>1626</v>
      </c>
      <c r="D1364" s="104"/>
      <c r="E1364" s="104"/>
      <c r="F1364" s="11" t="s">
        <v>1813</v>
      </c>
      <c r="G1364" s="143">
        <v>5.84</v>
      </c>
      <c r="H1364" s="137"/>
      <c r="I1364" s="8">
        <v>5.84</v>
      </c>
      <c r="J1364" s="143">
        <v>0.13</v>
      </c>
      <c r="K1364" s="137"/>
      <c r="L1364" s="137"/>
      <c r="M1364" s="137"/>
      <c r="N1364" s="137"/>
      <c r="O1364" s="137"/>
      <c r="P1364" s="100">
        <v>5.97</v>
      </c>
      <c r="Q1364" s="101"/>
      <c r="R1364" s="101"/>
      <c r="S1364" s="101"/>
      <c r="T1364" s="101"/>
      <c r="U1364" s="101"/>
    </row>
    <row r="1365" spans="1:21" s="1" customFormat="1" ht="36" hidden="1" customHeight="1" x14ac:dyDescent="0.25">
      <c r="A1365" s="165">
        <v>5</v>
      </c>
      <c r="B1365" s="166"/>
      <c r="C1365" s="129" t="s">
        <v>1627</v>
      </c>
      <c r="D1365" s="130"/>
      <c r="E1365" s="130"/>
      <c r="F1365" s="4"/>
      <c r="G1365" s="136"/>
      <c r="H1365" s="136"/>
      <c r="I1365" s="5"/>
      <c r="J1365" s="136"/>
      <c r="K1365" s="136"/>
      <c r="L1365" s="136"/>
      <c r="M1365" s="136"/>
      <c r="N1365" s="136"/>
      <c r="O1365" s="136"/>
      <c r="P1365" s="126"/>
      <c r="Q1365" s="126"/>
      <c r="R1365" s="126"/>
      <c r="S1365" s="126"/>
      <c r="T1365" s="126"/>
      <c r="U1365" s="126"/>
    </row>
    <row r="1366" spans="1:21" s="1" customFormat="1" ht="27.75" hidden="1" customHeight="1" x14ac:dyDescent="0.25">
      <c r="A1366" s="134" t="s">
        <v>31</v>
      </c>
      <c r="B1366" s="135"/>
      <c r="C1366" s="103" t="s">
        <v>1628</v>
      </c>
      <c r="D1366" s="104"/>
      <c r="E1366" s="104"/>
      <c r="F1366" s="11" t="s">
        <v>1813</v>
      </c>
      <c r="G1366" s="143">
        <v>20.94</v>
      </c>
      <c r="H1366" s="137"/>
      <c r="I1366" s="8">
        <v>20.94</v>
      </c>
      <c r="J1366" s="143">
        <v>3.71</v>
      </c>
      <c r="K1366" s="137"/>
      <c r="L1366" s="137"/>
      <c r="M1366" s="137"/>
      <c r="N1366" s="137"/>
      <c r="O1366" s="137"/>
      <c r="P1366" s="100">
        <v>24.65</v>
      </c>
      <c r="Q1366" s="101"/>
      <c r="R1366" s="101"/>
      <c r="S1366" s="101"/>
      <c r="T1366" s="101"/>
      <c r="U1366" s="101"/>
    </row>
    <row r="1367" spans="1:21" s="1" customFormat="1" ht="15" hidden="1" customHeight="1" x14ac:dyDescent="0.25">
      <c r="A1367" s="186" t="s">
        <v>788</v>
      </c>
      <c r="B1367" s="187"/>
      <c r="C1367" s="187"/>
      <c r="D1367" s="187"/>
      <c r="E1367" s="187"/>
      <c r="F1367" s="187"/>
      <c r="G1367" s="187"/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</row>
    <row r="1368" spans="1:21" s="1" customFormat="1" ht="21" hidden="1" customHeight="1" x14ac:dyDescent="0.25">
      <c r="A1368" s="165">
        <v>1</v>
      </c>
      <c r="B1368" s="166"/>
      <c r="C1368" s="164"/>
      <c r="D1368" s="164"/>
      <c r="E1368" s="164"/>
      <c r="F1368" s="7" t="s">
        <v>1829</v>
      </c>
      <c r="G1368" s="143">
        <v>1.92</v>
      </c>
      <c r="H1368" s="137"/>
      <c r="I1368" s="8">
        <v>1.92</v>
      </c>
      <c r="J1368" s="143">
        <v>0.13</v>
      </c>
      <c r="K1368" s="137"/>
      <c r="L1368" s="137"/>
      <c r="M1368" s="137"/>
      <c r="N1368" s="137"/>
      <c r="O1368" s="137"/>
      <c r="P1368" s="100">
        <v>2.0499999999999998</v>
      </c>
      <c r="Q1368" s="101"/>
      <c r="R1368" s="101"/>
      <c r="S1368" s="101"/>
      <c r="T1368" s="101"/>
      <c r="U1368" s="101"/>
    </row>
    <row r="1369" spans="1:21" s="1" customFormat="1" ht="15.75" hidden="1" customHeight="1" x14ac:dyDescent="0.25">
      <c r="A1369" s="186" t="s">
        <v>789</v>
      </c>
      <c r="B1369" s="187"/>
      <c r="C1369" s="187"/>
      <c r="D1369" s="187"/>
      <c r="E1369" s="187"/>
      <c r="F1369" s="187"/>
      <c r="G1369" s="187"/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</row>
    <row r="1370" spans="1:21" s="1" customFormat="1" ht="49.5" hidden="1" customHeight="1" x14ac:dyDescent="0.25">
      <c r="A1370" s="165">
        <v>1</v>
      </c>
      <c r="B1370" s="166"/>
      <c r="C1370" s="129" t="s">
        <v>1629</v>
      </c>
      <c r="D1370" s="130"/>
      <c r="E1370" s="130"/>
      <c r="F1370" s="4"/>
      <c r="G1370" s="136"/>
      <c r="H1370" s="136"/>
      <c r="I1370" s="5"/>
      <c r="J1370" s="136"/>
      <c r="K1370" s="136"/>
      <c r="L1370" s="136"/>
      <c r="M1370" s="136"/>
      <c r="N1370" s="136"/>
      <c r="O1370" s="136"/>
      <c r="P1370" s="126"/>
      <c r="Q1370" s="126"/>
      <c r="R1370" s="126"/>
      <c r="S1370" s="126"/>
      <c r="T1370" s="126"/>
      <c r="U1370" s="126"/>
    </row>
    <row r="1371" spans="1:21" s="1" customFormat="1" ht="17.25" hidden="1" customHeight="1" x14ac:dyDescent="0.25">
      <c r="A1371" s="124" t="s">
        <v>53</v>
      </c>
      <c r="B1371" s="125"/>
      <c r="C1371" s="105" t="s">
        <v>1630</v>
      </c>
      <c r="D1371" s="106"/>
      <c r="E1371" s="106"/>
      <c r="F1371" s="9"/>
      <c r="G1371" s="137"/>
      <c r="H1371" s="137"/>
      <c r="I1371" s="10"/>
      <c r="J1371" s="137"/>
      <c r="K1371" s="137"/>
      <c r="L1371" s="137"/>
      <c r="M1371" s="137"/>
      <c r="N1371" s="137"/>
      <c r="O1371" s="137"/>
      <c r="P1371" s="101"/>
      <c r="Q1371" s="101"/>
      <c r="R1371" s="101"/>
      <c r="S1371" s="101"/>
      <c r="T1371" s="101"/>
      <c r="U1371" s="101"/>
    </row>
    <row r="1372" spans="1:21" s="1" customFormat="1" ht="21" hidden="1" customHeight="1" x14ac:dyDescent="0.25">
      <c r="A1372" s="134" t="s">
        <v>136</v>
      </c>
      <c r="B1372" s="135"/>
      <c r="C1372" s="103" t="s">
        <v>1631</v>
      </c>
      <c r="D1372" s="104"/>
      <c r="E1372" s="104"/>
      <c r="F1372" s="11" t="s">
        <v>1817</v>
      </c>
      <c r="G1372" s="143">
        <v>0.87</v>
      </c>
      <c r="H1372" s="137"/>
      <c r="I1372" s="8">
        <v>0.87</v>
      </c>
      <c r="J1372" s="143">
        <v>1.01</v>
      </c>
      <c r="K1372" s="137"/>
      <c r="L1372" s="137"/>
      <c r="M1372" s="137"/>
      <c r="N1372" s="137"/>
      <c r="O1372" s="137"/>
      <c r="P1372" s="100">
        <v>1.88</v>
      </c>
      <c r="Q1372" s="101"/>
      <c r="R1372" s="101"/>
      <c r="S1372" s="101"/>
      <c r="T1372" s="101"/>
      <c r="U1372" s="101"/>
    </row>
    <row r="1373" spans="1:21" s="1" customFormat="1" ht="26.25" hidden="1" customHeight="1" x14ac:dyDescent="0.25">
      <c r="A1373" s="134" t="s">
        <v>144</v>
      </c>
      <c r="B1373" s="135"/>
      <c r="C1373" s="103" t="s">
        <v>1632</v>
      </c>
      <c r="D1373" s="104"/>
      <c r="E1373" s="104"/>
      <c r="F1373" s="11" t="s">
        <v>1817</v>
      </c>
      <c r="G1373" s="143">
        <v>1.3</v>
      </c>
      <c r="H1373" s="137"/>
      <c r="I1373" s="8">
        <v>1.3</v>
      </c>
      <c r="J1373" s="143">
        <v>1.54</v>
      </c>
      <c r="K1373" s="137"/>
      <c r="L1373" s="137"/>
      <c r="M1373" s="137"/>
      <c r="N1373" s="137"/>
      <c r="O1373" s="137"/>
      <c r="P1373" s="100">
        <v>2.84</v>
      </c>
      <c r="Q1373" s="101"/>
      <c r="R1373" s="101"/>
      <c r="S1373" s="101"/>
      <c r="T1373" s="101"/>
      <c r="U1373" s="101"/>
    </row>
    <row r="1374" spans="1:21" s="1" customFormat="1" ht="24.75" hidden="1" customHeight="1" x14ac:dyDescent="0.25">
      <c r="A1374" s="134" t="s">
        <v>147</v>
      </c>
      <c r="B1374" s="135"/>
      <c r="C1374" s="103" t="s">
        <v>1633</v>
      </c>
      <c r="D1374" s="104"/>
      <c r="E1374" s="104"/>
      <c r="F1374" s="11" t="s">
        <v>1817</v>
      </c>
      <c r="G1374" s="143">
        <v>1.73</v>
      </c>
      <c r="H1374" s="137"/>
      <c r="I1374" s="8">
        <v>1.73</v>
      </c>
      <c r="J1374" s="143">
        <v>1.02</v>
      </c>
      <c r="K1374" s="137"/>
      <c r="L1374" s="137"/>
      <c r="M1374" s="137"/>
      <c r="N1374" s="137"/>
      <c r="O1374" s="137"/>
      <c r="P1374" s="100">
        <v>2.75</v>
      </c>
      <c r="Q1374" s="101"/>
      <c r="R1374" s="101"/>
      <c r="S1374" s="101"/>
      <c r="T1374" s="101"/>
      <c r="U1374" s="101"/>
    </row>
    <row r="1375" spans="1:21" s="1" customFormat="1" ht="21" hidden="1" customHeight="1" x14ac:dyDescent="0.25">
      <c r="A1375" s="134" t="s">
        <v>150</v>
      </c>
      <c r="B1375" s="135"/>
      <c r="C1375" s="103" t="s">
        <v>1634</v>
      </c>
      <c r="D1375" s="104"/>
      <c r="E1375" s="104"/>
      <c r="F1375" s="11" t="s">
        <v>1817</v>
      </c>
      <c r="G1375" s="143">
        <v>3.45</v>
      </c>
      <c r="H1375" s="137"/>
      <c r="I1375" s="8">
        <v>3.45</v>
      </c>
      <c r="J1375" s="143">
        <v>1.35</v>
      </c>
      <c r="K1375" s="137"/>
      <c r="L1375" s="137"/>
      <c r="M1375" s="137"/>
      <c r="N1375" s="137"/>
      <c r="O1375" s="137"/>
      <c r="P1375" s="100">
        <v>4.8</v>
      </c>
      <c r="Q1375" s="101"/>
      <c r="R1375" s="101"/>
      <c r="S1375" s="101"/>
      <c r="T1375" s="101"/>
      <c r="U1375" s="101"/>
    </row>
    <row r="1376" spans="1:21" s="1" customFormat="1" ht="38.25" hidden="1" customHeight="1" x14ac:dyDescent="0.25">
      <c r="A1376" s="134" t="s">
        <v>615</v>
      </c>
      <c r="B1376" s="135"/>
      <c r="C1376" s="103" t="s">
        <v>1635</v>
      </c>
      <c r="D1376" s="104"/>
      <c r="E1376" s="104"/>
      <c r="F1376" s="11" t="s">
        <v>1817</v>
      </c>
      <c r="G1376" s="143">
        <v>2.44</v>
      </c>
      <c r="H1376" s="137"/>
      <c r="I1376" s="8">
        <v>2.44</v>
      </c>
      <c r="J1376" s="143">
        <v>0.71</v>
      </c>
      <c r="K1376" s="137"/>
      <c r="L1376" s="137"/>
      <c r="M1376" s="137"/>
      <c r="N1376" s="137"/>
      <c r="O1376" s="137"/>
      <c r="P1376" s="100">
        <v>3.15</v>
      </c>
      <c r="Q1376" s="101"/>
      <c r="R1376" s="101"/>
      <c r="S1376" s="101"/>
      <c r="T1376" s="101"/>
      <c r="U1376" s="101"/>
    </row>
    <row r="1377" spans="1:21" s="1" customFormat="1" ht="40.5" hidden="1" customHeight="1" x14ac:dyDescent="0.25">
      <c r="A1377" s="134" t="s">
        <v>616</v>
      </c>
      <c r="B1377" s="135"/>
      <c r="C1377" s="103" t="s">
        <v>1636</v>
      </c>
      <c r="D1377" s="104"/>
      <c r="E1377" s="104"/>
      <c r="F1377" s="11" t="s">
        <v>1817</v>
      </c>
      <c r="G1377" s="143">
        <v>1.73</v>
      </c>
      <c r="H1377" s="137"/>
      <c r="I1377" s="8">
        <v>1.73</v>
      </c>
      <c r="J1377" s="143">
        <v>1.01</v>
      </c>
      <c r="K1377" s="137"/>
      <c r="L1377" s="137"/>
      <c r="M1377" s="137"/>
      <c r="N1377" s="137"/>
      <c r="O1377" s="137"/>
      <c r="P1377" s="100">
        <v>2.74</v>
      </c>
      <c r="Q1377" s="101"/>
      <c r="R1377" s="101"/>
      <c r="S1377" s="101"/>
      <c r="T1377" s="101"/>
      <c r="U1377" s="101"/>
    </row>
    <row r="1378" spans="1:21" s="1" customFormat="1" ht="25.5" hidden="1" customHeight="1" x14ac:dyDescent="0.25">
      <c r="A1378" s="134" t="s">
        <v>617</v>
      </c>
      <c r="B1378" s="135"/>
      <c r="C1378" s="103" t="s">
        <v>1637</v>
      </c>
      <c r="D1378" s="104"/>
      <c r="E1378" s="104"/>
      <c r="F1378" s="11" t="s">
        <v>1817</v>
      </c>
      <c r="G1378" s="143">
        <v>2.59</v>
      </c>
      <c r="H1378" s="137"/>
      <c r="I1378" s="8">
        <v>2.59</v>
      </c>
      <c r="J1378" s="143">
        <v>1.23</v>
      </c>
      <c r="K1378" s="137"/>
      <c r="L1378" s="137"/>
      <c r="M1378" s="137"/>
      <c r="N1378" s="137"/>
      <c r="O1378" s="137"/>
      <c r="P1378" s="100">
        <v>3.82</v>
      </c>
      <c r="Q1378" s="101"/>
      <c r="R1378" s="101"/>
      <c r="S1378" s="101"/>
      <c r="T1378" s="101"/>
      <c r="U1378" s="101"/>
    </row>
    <row r="1379" spans="1:21" s="1" customFormat="1" ht="21" hidden="1" customHeight="1" x14ac:dyDescent="0.25">
      <c r="A1379" s="134" t="s">
        <v>618</v>
      </c>
      <c r="B1379" s="135"/>
      <c r="C1379" s="103" t="s">
        <v>1638</v>
      </c>
      <c r="D1379" s="104"/>
      <c r="E1379" s="104"/>
      <c r="F1379" s="11" t="s">
        <v>1817</v>
      </c>
      <c r="G1379" s="143">
        <v>1.73</v>
      </c>
      <c r="H1379" s="137"/>
      <c r="I1379" s="8">
        <v>1.73</v>
      </c>
      <c r="J1379" s="143">
        <v>1.01</v>
      </c>
      <c r="K1379" s="137"/>
      <c r="L1379" s="137"/>
      <c r="M1379" s="137"/>
      <c r="N1379" s="137"/>
      <c r="O1379" s="137"/>
      <c r="P1379" s="100">
        <v>2.74</v>
      </c>
      <c r="Q1379" s="101"/>
      <c r="R1379" s="101"/>
      <c r="S1379" s="101"/>
      <c r="T1379" s="101"/>
      <c r="U1379" s="101"/>
    </row>
    <row r="1380" spans="1:21" s="1" customFormat="1" ht="21" hidden="1" customHeight="1" x14ac:dyDescent="0.25">
      <c r="A1380" s="134" t="s">
        <v>619</v>
      </c>
      <c r="B1380" s="135"/>
      <c r="C1380" s="103" t="s">
        <v>1639</v>
      </c>
      <c r="D1380" s="104"/>
      <c r="E1380" s="104"/>
      <c r="F1380" s="11" t="s">
        <v>1817</v>
      </c>
      <c r="G1380" s="143">
        <v>1.73</v>
      </c>
      <c r="H1380" s="137"/>
      <c r="I1380" s="8">
        <v>1.73</v>
      </c>
      <c r="J1380" s="143">
        <v>1.01</v>
      </c>
      <c r="K1380" s="137"/>
      <c r="L1380" s="137"/>
      <c r="M1380" s="137"/>
      <c r="N1380" s="137"/>
      <c r="O1380" s="137"/>
      <c r="P1380" s="100">
        <v>2.74</v>
      </c>
      <c r="Q1380" s="101"/>
      <c r="R1380" s="101"/>
      <c r="S1380" s="101"/>
      <c r="T1380" s="101"/>
      <c r="U1380" s="101"/>
    </row>
    <row r="1381" spans="1:21" s="1" customFormat="1" ht="21" hidden="1" customHeight="1" x14ac:dyDescent="0.25">
      <c r="A1381" s="134" t="s">
        <v>790</v>
      </c>
      <c r="B1381" s="135"/>
      <c r="C1381" s="103" t="s">
        <v>1640</v>
      </c>
      <c r="D1381" s="104"/>
      <c r="E1381" s="104"/>
      <c r="F1381" s="11" t="s">
        <v>1817</v>
      </c>
      <c r="G1381" s="143">
        <v>1.73</v>
      </c>
      <c r="H1381" s="137"/>
      <c r="I1381" s="8">
        <v>1.73</v>
      </c>
      <c r="J1381" s="143">
        <v>1.06</v>
      </c>
      <c r="K1381" s="137"/>
      <c r="L1381" s="137"/>
      <c r="M1381" s="137"/>
      <c r="N1381" s="137"/>
      <c r="O1381" s="137"/>
      <c r="P1381" s="100">
        <v>2.79</v>
      </c>
      <c r="Q1381" s="101"/>
      <c r="R1381" s="101"/>
      <c r="S1381" s="101"/>
      <c r="T1381" s="101"/>
      <c r="U1381" s="101"/>
    </row>
    <row r="1382" spans="1:21" s="1" customFormat="1" ht="21" hidden="1" customHeight="1" x14ac:dyDescent="0.25">
      <c r="A1382" s="134" t="s">
        <v>791</v>
      </c>
      <c r="B1382" s="135"/>
      <c r="C1382" s="103" t="s">
        <v>1641</v>
      </c>
      <c r="D1382" s="104"/>
      <c r="E1382" s="104"/>
      <c r="F1382" s="11" t="s">
        <v>1817</v>
      </c>
      <c r="G1382" s="143">
        <v>0.43</v>
      </c>
      <c r="H1382" s="137"/>
      <c r="I1382" s="8">
        <v>0.43</v>
      </c>
      <c r="J1382" s="143">
        <v>0.71</v>
      </c>
      <c r="K1382" s="137"/>
      <c r="L1382" s="137"/>
      <c r="M1382" s="137"/>
      <c r="N1382" s="137"/>
      <c r="O1382" s="137"/>
      <c r="P1382" s="100">
        <v>1.1399999999999999</v>
      </c>
      <c r="Q1382" s="101"/>
      <c r="R1382" s="101"/>
      <c r="S1382" s="101"/>
      <c r="T1382" s="101"/>
      <c r="U1382" s="101"/>
    </row>
    <row r="1383" spans="1:21" s="1" customFormat="1" ht="21" hidden="1" customHeight="1" x14ac:dyDescent="0.25">
      <c r="A1383" s="134" t="s">
        <v>792</v>
      </c>
      <c r="B1383" s="135"/>
      <c r="C1383" s="103" t="s">
        <v>1642</v>
      </c>
      <c r="D1383" s="104"/>
      <c r="E1383" s="104"/>
      <c r="F1383" s="11" t="s">
        <v>1817</v>
      </c>
      <c r="G1383" s="143">
        <v>1.3</v>
      </c>
      <c r="H1383" s="137"/>
      <c r="I1383" s="8">
        <v>1.3</v>
      </c>
      <c r="J1383" s="143">
        <v>0.71</v>
      </c>
      <c r="K1383" s="137"/>
      <c r="L1383" s="137"/>
      <c r="M1383" s="137"/>
      <c r="N1383" s="137"/>
      <c r="O1383" s="137"/>
      <c r="P1383" s="100">
        <v>2.0099999999999998</v>
      </c>
      <c r="Q1383" s="101"/>
      <c r="R1383" s="101"/>
      <c r="S1383" s="101"/>
      <c r="T1383" s="101"/>
      <c r="U1383" s="101"/>
    </row>
    <row r="1384" spans="1:21" s="1" customFormat="1" ht="21" hidden="1" customHeight="1" x14ac:dyDescent="0.25">
      <c r="A1384" s="134" t="s">
        <v>793</v>
      </c>
      <c r="B1384" s="135"/>
      <c r="C1384" s="103" t="s">
        <v>1643</v>
      </c>
      <c r="D1384" s="104"/>
      <c r="E1384" s="104"/>
      <c r="F1384" s="11" t="s">
        <v>1817</v>
      </c>
      <c r="G1384" s="143">
        <v>0.87</v>
      </c>
      <c r="H1384" s="137"/>
      <c r="I1384" s="8">
        <v>0.87</v>
      </c>
      <c r="J1384" s="143">
        <v>0.71</v>
      </c>
      <c r="K1384" s="137"/>
      <c r="L1384" s="137"/>
      <c r="M1384" s="137"/>
      <c r="N1384" s="137"/>
      <c r="O1384" s="137"/>
      <c r="P1384" s="100">
        <v>1.58</v>
      </c>
      <c r="Q1384" s="101"/>
      <c r="R1384" s="101"/>
      <c r="S1384" s="101"/>
      <c r="T1384" s="101"/>
      <c r="U1384" s="101"/>
    </row>
    <row r="1385" spans="1:21" s="1" customFormat="1" ht="21" hidden="1" customHeight="1" x14ac:dyDescent="0.25">
      <c r="A1385" s="134" t="s">
        <v>794</v>
      </c>
      <c r="B1385" s="135"/>
      <c r="C1385" s="103" t="s">
        <v>1644</v>
      </c>
      <c r="D1385" s="104"/>
      <c r="E1385" s="104"/>
      <c r="F1385" s="11" t="s">
        <v>1817</v>
      </c>
      <c r="G1385" s="143">
        <v>0.87</v>
      </c>
      <c r="H1385" s="137"/>
      <c r="I1385" s="8">
        <v>0.87</v>
      </c>
      <c r="J1385" s="143">
        <v>0.71</v>
      </c>
      <c r="K1385" s="137"/>
      <c r="L1385" s="137"/>
      <c r="M1385" s="137"/>
      <c r="N1385" s="137"/>
      <c r="O1385" s="137"/>
      <c r="P1385" s="100">
        <v>1.58</v>
      </c>
      <c r="Q1385" s="101"/>
      <c r="R1385" s="101"/>
      <c r="S1385" s="101"/>
      <c r="T1385" s="101"/>
      <c r="U1385" s="101"/>
    </row>
    <row r="1386" spans="1:21" s="1" customFormat="1" ht="21" hidden="1" customHeight="1" x14ac:dyDescent="0.25">
      <c r="A1386" s="134" t="s">
        <v>795</v>
      </c>
      <c r="B1386" s="135"/>
      <c r="C1386" s="103" t="s">
        <v>1645</v>
      </c>
      <c r="D1386" s="104"/>
      <c r="E1386" s="104"/>
      <c r="F1386" s="11" t="s">
        <v>1817</v>
      </c>
      <c r="G1386" s="143">
        <v>0.87</v>
      </c>
      <c r="H1386" s="137"/>
      <c r="I1386" s="8">
        <v>0.87</v>
      </c>
      <c r="J1386" s="143">
        <v>0.71</v>
      </c>
      <c r="K1386" s="137"/>
      <c r="L1386" s="137"/>
      <c r="M1386" s="137"/>
      <c r="N1386" s="137"/>
      <c r="O1386" s="137"/>
      <c r="P1386" s="100">
        <v>1.58</v>
      </c>
      <c r="Q1386" s="101"/>
      <c r="R1386" s="101"/>
      <c r="S1386" s="101"/>
      <c r="T1386" s="101"/>
      <c r="U1386" s="101"/>
    </row>
    <row r="1387" spans="1:21" s="1" customFormat="1" ht="21" hidden="1" customHeight="1" x14ac:dyDescent="0.25">
      <c r="A1387" s="134" t="s">
        <v>796</v>
      </c>
      <c r="B1387" s="135"/>
      <c r="C1387" s="103" t="s">
        <v>1646</v>
      </c>
      <c r="D1387" s="104"/>
      <c r="E1387" s="104"/>
      <c r="F1387" s="11" t="s">
        <v>1817</v>
      </c>
      <c r="G1387" s="143">
        <v>1.3</v>
      </c>
      <c r="H1387" s="137"/>
      <c r="I1387" s="8">
        <v>1.3</v>
      </c>
      <c r="J1387" s="143">
        <v>0.71</v>
      </c>
      <c r="K1387" s="137"/>
      <c r="L1387" s="137"/>
      <c r="M1387" s="137"/>
      <c r="N1387" s="137"/>
      <c r="O1387" s="137"/>
      <c r="P1387" s="100">
        <v>2.0099999999999998</v>
      </c>
      <c r="Q1387" s="101"/>
      <c r="R1387" s="101"/>
      <c r="S1387" s="101"/>
      <c r="T1387" s="101"/>
      <c r="U1387" s="101"/>
    </row>
    <row r="1388" spans="1:21" s="1" customFormat="1" ht="21" hidden="1" customHeight="1" x14ac:dyDescent="0.25">
      <c r="A1388" s="134" t="s">
        <v>797</v>
      </c>
      <c r="B1388" s="135"/>
      <c r="C1388" s="103" t="s">
        <v>1647</v>
      </c>
      <c r="D1388" s="104"/>
      <c r="E1388" s="104"/>
      <c r="F1388" s="11" t="s">
        <v>1817</v>
      </c>
      <c r="G1388" s="143">
        <v>0.87</v>
      </c>
      <c r="H1388" s="137"/>
      <c r="I1388" s="8">
        <v>0.87</v>
      </c>
      <c r="J1388" s="143">
        <v>0.71</v>
      </c>
      <c r="K1388" s="137"/>
      <c r="L1388" s="137"/>
      <c r="M1388" s="137"/>
      <c r="N1388" s="137"/>
      <c r="O1388" s="137"/>
      <c r="P1388" s="100">
        <v>1.58</v>
      </c>
      <c r="Q1388" s="101"/>
      <c r="R1388" s="101"/>
      <c r="S1388" s="101"/>
      <c r="T1388" s="101"/>
      <c r="U1388" s="101"/>
    </row>
    <row r="1389" spans="1:21" s="1" customFormat="1" ht="28.5" hidden="1" customHeight="1" x14ac:dyDescent="0.25">
      <c r="A1389" s="134" t="s">
        <v>798</v>
      </c>
      <c r="B1389" s="135"/>
      <c r="C1389" s="103" t="s">
        <v>1648</v>
      </c>
      <c r="D1389" s="104"/>
      <c r="E1389" s="104"/>
      <c r="F1389" s="11" t="s">
        <v>1817</v>
      </c>
      <c r="G1389" s="143">
        <v>1.92</v>
      </c>
      <c r="H1389" s="137"/>
      <c r="I1389" s="8">
        <v>1.92</v>
      </c>
      <c r="J1389" s="143">
        <v>0.71</v>
      </c>
      <c r="K1389" s="137"/>
      <c r="L1389" s="137"/>
      <c r="M1389" s="137"/>
      <c r="N1389" s="137"/>
      <c r="O1389" s="137"/>
      <c r="P1389" s="100">
        <v>2.63</v>
      </c>
      <c r="Q1389" s="101"/>
      <c r="R1389" s="101"/>
      <c r="S1389" s="101"/>
      <c r="T1389" s="101"/>
      <c r="U1389" s="101"/>
    </row>
    <row r="1390" spans="1:21" s="1" customFormat="1" ht="17.25" hidden="1" customHeight="1" x14ac:dyDescent="0.25">
      <c r="A1390" s="124" t="s">
        <v>54</v>
      </c>
      <c r="B1390" s="125"/>
      <c r="C1390" s="105" t="s">
        <v>1649</v>
      </c>
      <c r="D1390" s="106"/>
      <c r="E1390" s="106"/>
      <c r="F1390" s="9"/>
      <c r="G1390" s="137"/>
      <c r="H1390" s="137"/>
      <c r="I1390" s="10"/>
      <c r="J1390" s="137"/>
      <c r="K1390" s="137"/>
      <c r="L1390" s="137"/>
      <c r="M1390" s="137"/>
      <c r="N1390" s="137"/>
      <c r="O1390" s="137"/>
      <c r="P1390" s="101"/>
      <c r="Q1390" s="101"/>
      <c r="R1390" s="101"/>
      <c r="S1390" s="101"/>
      <c r="T1390" s="101"/>
      <c r="U1390" s="101"/>
    </row>
    <row r="1391" spans="1:21" s="1" customFormat="1" ht="21" hidden="1" customHeight="1" x14ac:dyDescent="0.25">
      <c r="A1391" s="134" t="s">
        <v>153</v>
      </c>
      <c r="B1391" s="135"/>
      <c r="C1391" s="103" t="s">
        <v>1650</v>
      </c>
      <c r="D1391" s="104"/>
      <c r="E1391" s="104"/>
      <c r="F1391" s="11" t="s">
        <v>1817</v>
      </c>
      <c r="G1391" s="143">
        <v>0.86</v>
      </c>
      <c r="H1391" s="137"/>
      <c r="I1391" s="8">
        <v>0.86</v>
      </c>
      <c r="J1391" s="143">
        <v>0.71</v>
      </c>
      <c r="K1391" s="137"/>
      <c r="L1391" s="137"/>
      <c r="M1391" s="137"/>
      <c r="N1391" s="137"/>
      <c r="O1391" s="137"/>
      <c r="P1391" s="100">
        <v>1.57</v>
      </c>
      <c r="Q1391" s="101"/>
      <c r="R1391" s="101"/>
      <c r="S1391" s="101"/>
      <c r="T1391" s="101"/>
      <c r="U1391" s="101"/>
    </row>
    <row r="1392" spans="1:21" s="1" customFormat="1" ht="24" hidden="1" customHeight="1" x14ac:dyDescent="0.25">
      <c r="A1392" s="134" t="s">
        <v>432</v>
      </c>
      <c r="B1392" s="135"/>
      <c r="C1392" s="103" t="s">
        <v>1651</v>
      </c>
      <c r="D1392" s="104"/>
      <c r="E1392" s="104"/>
      <c r="F1392" s="11" t="s">
        <v>1817</v>
      </c>
      <c r="G1392" s="143">
        <v>0.87</v>
      </c>
      <c r="H1392" s="137"/>
      <c r="I1392" s="8">
        <v>0.87</v>
      </c>
      <c r="J1392" s="143">
        <v>0.71</v>
      </c>
      <c r="K1392" s="137"/>
      <c r="L1392" s="137"/>
      <c r="M1392" s="137"/>
      <c r="N1392" s="137"/>
      <c r="O1392" s="137"/>
      <c r="P1392" s="100">
        <v>1.58</v>
      </c>
      <c r="Q1392" s="101"/>
      <c r="R1392" s="101"/>
      <c r="S1392" s="101"/>
      <c r="T1392" s="101"/>
      <c r="U1392" s="101"/>
    </row>
    <row r="1393" spans="1:21" s="1" customFormat="1" ht="25.5" hidden="1" customHeight="1" x14ac:dyDescent="0.25">
      <c r="A1393" s="134" t="s">
        <v>620</v>
      </c>
      <c r="B1393" s="135"/>
      <c r="C1393" s="103" t="s">
        <v>1652</v>
      </c>
      <c r="D1393" s="104"/>
      <c r="E1393" s="104"/>
      <c r="F1393" s="11" t="s">
        <v>1817</v>
      </c>
      <c r="G1393" s="143">
        <v>0.87</v>
      </c>
      <c r="H1393" s="137"/>
      <c r="I1393" s="8">
        <v>0.87</v>
      </c>
      <c r="J1393" s="143">
        <v>0.71</v>
      </c>
      <c r="K1393" s="137"/>
      <c r="L1393" s="137"/>
      <c r="M1393" s="137"/>
      <c r="N1393" s="137"/>
      <c r="O1393" s="137"/>
      <c r="P1393" s="100">
        <v>1.58</v>
      </c>
      <c r="Q1393" s="101"/>
      <c r="R1393" s="101"/>
      <c r="S1393" s="101"/>
      <c r="T1393" s="101"/>
      <c r="U1393" s="101"/>
    </row>
    <row r="1394" spans="1:21" s="1" customFormat="1" ht="37.5" hidden="1" customHeight="1" x14ac:dyDescent="0.25">
      <c r="A1394" s="134" t="s">
        <v>621</v>
      </c>
      <c r="B1394" s="135"/>
      <c r="C1394" s="103" t="s">
        <v>1653</v>
      </c>
      <c r="D1394" s="104"/>
      <c r="E1394" s="104"/>
      <c r="F1394" s="11" t="s">
        <v>1817</v>
      </c>
      <c r="G1394" s="143">
        <v>0.9</v>
      </c>
      <c r="H1394" s="137"/>
      <c r="I1394" s="8">
        <v>0.9</v>
      </c>
      <c r="J1394" s="143">
        <v>0.71</v>
      </c>
      <c r="K1394" s="137"/>
      <c r="L1394" s="137"/>
      <c r="M1394" s="137"/>
      <c r="N1394" s="137"/>
      <c r="O1394" s="137"/>
      <c r="P1394" s="100">
        <v>1.61</v>
      </c>
      <c r="Q1394" s="101"/>
      <c r="R1394" s="101"/>
      <c r="S1394" s="101"/>
      <c r="T1394" s="101"/>
      <c r="U1394" s="101"/>
    </row>
    <row r="1395" spans="1:21" s="1" customFormat="1" ht="27.75" hidden="1" customHeight="1" x14ac:dyDescent="0.25">
      <c r="A1395" s="134" t="s">
        <v>799</v>
      </c>
      <c r="B1395" s="135"/>
      <c r="C1395" s="103" t="s">
        <v>1654</v>
      </c>
      <c r="D1395" s="104"/>
      <c r="E1395" s="104"/>
      <c r="F1395" s="11" t="s">
        <v>1817</v>
      </c>
      <c r="G1395" s="143">
        <v>1.8</v>
      </c>
      <c r="H1395" s="137"/>
      <c r="I1395" s="8">
        <v>1.8</v>
      </c>
      <c r="J1395" s="143">
        <v>0.71</v>
      </c>
      <c r="K1395" s="137"/>
      <c r="L1395" s="137"/>
      <c r="M1395" s="137"/>
      <c r="N1395" s="137"/>
      <c r="O1395" s="137"/>
      <c r="P1395" s="100">
        <v>2.5099999999999998</v>
      </c>
      <c r="Q1395" s="101"/>
      <c r="R1395" s="101"/>
      <c r="S1395" s="101"/>
      <c r="T1395" s="101"/>
      <c r="U1395" s="101"/>
    </row>
    <row r="1396" spans="1:21" s="1" customFormat="1" ht="27" hidden="1" customHeight="1" x14ac:dyDescent="0.25">
      <c r="A1396" s="134" t="s">
        <v>800</v>
      </c>
      <c r="B1396" s="135"/>
      <c r="C1396" s="103" t="s">
        <v>1655</v>
      </c>
      <c r="D1396" s="104"/>
      <c r="E1396" s="104"/>
      <c r="F1396" s="11" t="s">
        <v>1817</v>
      </c>
      <c r="G1396" s="143">
        <v>2.08</v>
      </c>
      <c r="H1396" s="137"/>
      <c r="I1396" s="8">
        <v>2.08</v>
      </c>
      <c r="J1396" s="143">
        <v>0.71</v>
      </c>
      <c r="K1396" s="137"/>
      <c r="L1396" s="137"/>
      <c r="M1396" s="137"/>
      <c r="N1396" s="137"/>
      <c r="O1396" s="137"/>
      <c r="P1396" s="100">
        <v>2.79</v>
      </c>
      <c r="Q1396" s="101"/>
      <c r="R1396" s="101"/>
      <c r="S1396" s="101"/>
      <c r="T1396" s="101"/>
      <c r="U1396" s="101"/>
    </row>
    <row r="1397" spans="1:21" s="1" customFormat="1" ht="24.75" hidden="1" customHeight="1" x14ac:dyDescent="0.25">
      <c r="A1397" s="124" t="s">
        <v>55</v>
      </c>
      <c r="B1397" s="125"/>
      <c r="C1397" s="105" t="s">
        <v>1656</v>
      </c>
      <c r="D1397" s="106"/>
      <c r="E1397" s="106"/>
      <c r="F1397" s="9"/>
      <c r="G1397" s="137"/>
      <c r="H1397" s="137"/>
      <c r="I1397" s="10"/>
      <c r="J1397" s="137"/>
      <c r="K1397" s="137"/>
      <c r="L1397" s="137"/>
      <c r="M1397" s="137"/>
      <c r="N1397" s="137"/>
      <c r="O1397" s="137"/>
      <c r="P1397" s="101"/>
      <c r="Q1397" s="101"/>
      <c r="R1397" s="101"/>
      <c r="S1397" s="101"/>
      <c r="T1397" s="101"/>
      <c r="U1397" s="101"/>
    </row>
    <row r="1398" spans="1:21" s="1" customFormat="1" ht="21" hidden="1" customHeight="1" x14ac:dyDescent="0.25">
      <c r="A1398" s="134" t="s">
        <v>157</v>
      </c>
      <c r="B1398" s="135"/>
      <c r="C1398" s="103" t="s">
        <v>1657</v>
      </c>
      <c r="D1398" s="104"/>
      <c r="E1398" s="104"/>
      <c r="F1398" s="11" t="s">
        <v>1817</v>
      </c>
      <c r="G1398" s="143">
        <v>1.73</v>
      </c>
      <c r="H1398" s="137"/>
      <c r="I1398" s="8">
        <v>1.73</v>
      </c>
      <c r="J1398" s="143">
        <v>0.78</v>
      </c>
      <c r="K1398" s="137"/>
      <c r="L1398" s="137"/>
      <c r="M1398" s="137"/>
      <c r="N1398" s="137"/>
      <c r="O1398" s="137"/>
      <c r="P1398" s="100">
        <v>2.5099999999999998</v>
      </c>
      <c r="Q1398" s="101"/>
      <c r="R1398" s="101"/>
      <c r="S1398" s="101"/>
      <c r="T1398" s="101"/>
      <c r="U1398" s="101"/>
    </row>
    <row r="1399" spans="1:21" s="1" customFormat="1" ht="20.25" hidden="1" customHeight="1" x14ac:dyDescent="0.25">
      <c r="A1399" s="134" t="s">
        <v>160</v>
      </c>
      <c r="B1399" s="135"/>
      <c r="C1399" s="103" t="s">
        <v>1658</v>
      </c>
      <c r="D1399" s="104"/>
      <c r="E1399" s="104"/>
      <c r="F1399" s="11" t="s">
        <v>1817</v>
      </c>
      <c r="G1399" s="143">
        <v>1.73</v>
      </c>
      <c r="H1399" s="137"/>
      <c r="I1399" s="8">
        <v>1.73</v>
      </c>
      <c r="J1399" s="143">
        <v>0.78</v>
      </c>
      <c r="K1399" s="137"/>
      <c r="L1399" s="137"/>
      <c r="M1399" s="137"/>
      <c r="N1399" s="137"/>
      <c r="O1399" s="137"/>
      <c r="P1399" s="100">
        <v>2.5099999999999998</v>
      </c>
      <c r="Q1399" s="101"/>
      <c r="R1399" s="101"/>
      <c r="S1399" s="101"/>
      <c r="T1399" s="101"/>
      <c r="U1399" s="101"/>
    </row>
    <row r="1400" spans="1:21" s="1" customFormat="1" ht="42" hidden="1" customHeight="1" x14ac:dyDescent="0.25">
      <c r="A1400" s="134" t="s">
        <v>163</v>
      </c>
      <c r="B1400" s="135"/>
      <c r="C1400" s="103" t="s">
        <v>1659</v>
      </c>
      <c r="D1400" s="104"/>
      <c r="E1400" s="104"/>
      <c r="F1400" s="11" t="s">
        <v>1817</v>
      </c>
      <c r="G1400" s="143">
        <v>2.04</v>
      </c>
      <c r="H1400" s="137"/>
      <c r="I1400" s="8">
        <v>2.04</v>
      </c>
      <c r="J1400" s="143">
        <v>0.71</v>
      </c>
      <c r="K1400" s="137"/>
      <c r="L1400" s="137"/>
      <c r="M1400" s="137"/>
      <c r="N1400" s="137"/>
      <c r="O1400" s="137"/>
      <c r="P1400" s="100">
        <v>2.75</v>
      </c>
      <c r="Q1400" s="101"/>
      <c r="R1400" s="101"/>
      <c r="S1400" s="101"/>
      <c r="T1400" s="101"/>
      <c r="U1400" s="101"/>
    </row>
    <row r="1401" spans="1:21" s="1" customFormat="1" ht="21" hidden="1" customHeight="1" x14ac:dyDescent="0.25">
      <c r="A1401" s="124" t="s">
        <v>56</v>
      </c>
      <c r="B1401" s="125"/>
      <c r="C1401" s="105" t="s">
        <v>1660</v>
      </c>
      <c r="D1401" s="106"/>
      <c r="E1401" s="106"/>
      <c r="F1401" s="9"/>
      <c r="G1401" s="137"/>
      <c r="H1401" s="137"/>
      <c r="I1401" s="10"/>
      <c r="J1401" s="137"/>
      <c r="K1401" s="137"/>
      <c r="L1401" s="137"/>
      <c r="M1401" s="137"/>
      <c r="N1401" s="137"/>
      <c r="O1401" s="137"/>
      <c r="P1401" s="101"/>
      <c r="Q1401" s="101"/>
      <c r="R1401" s="101"/>
      <c r="S1401" s="101"/>
      <c r="T1401" s="101"/>
      <c r="U1401" s="101"/>
    </row>
    <row r="1402" spans="1:21" s="1" customFormat="1" ht="21" hidden="1" customHeight="1" x14ac:dyDescent="0.25">
      <c r="A1402" s="134" t="s">
        <v>178</v>
      </c>
      <c r="B1402" s="135"/>
      <c r="C1402" s="103" t="s">
        <v>1661</v>
      </c>
      <c r="D1402" s="104"/>
      <c r="E1402" s="104"/>
      <c r="F1402" s="11" t="s">
        <v>1817</v>
      </c>
      <c r="G1402" s="143">
        <v>0.86</v>
      </c>
      <c r="H1402" s="137"/>
      <c r="I1402" s="8">
        <v>0.86</v>
      </c>
      <c r="J1402" s="143">
        <v>0.96</v>
      </c>
      <c r="K1402" s="137"/>
      <c r="L1402" s="137"/>
      <c r="M1402" s="137"/>
      <c r="N1402" s="137"/>
      <c r="O1402" s="137"/>
      <c r="P1402" s="100">
        <v>1.82</v>
      </c>
      <c r="Q1402" s="101"/>
      <c r="R1402" s="101"/>
      <c r="S1402" s="101"/>
      <c r="T1402" s="101"/>
      <c r="U1402" s="101"/>
    </row>
    <row r="1403" spans="1:21" s="1" customFormat="1" ht="21" hidden="1" customHeight="1" x14ac:dyDescent="0.25">
      <c r="A1403" s="124" t="s">
        <v>57</v>
      </c>
      <c r="B1403" s="125"/>
      <c r="C1403" s="105" t="s">
        <v>1662</v>
      </c>
      <c r="D1403" s="106"/>
      <c r="E1403" s="106"/>
      <c r="F1403" s="9"/>
      <c r="G1403" s="137"/>
      <c r="H1403" s="137"/>
      <c r="I1403" s="10"/>
      <c r="J1403" s="137"/>
      <c r="K1403" s="137"/>
      <c r="L1403" s="137"/>
      <c r="M1403" s="137"/>
      <c r="N1403" s="137"/>
      <c r="O1403" s="137"/>
      <c r="P1403" s="101"/>
      <c r="Q1403" s="101"/>
      <c r="R1403" s="101"/>
      <c r="S1403" s="101"/>
      <c r="T1403" s="101"/>
      <c r="U1403" s="101"/>
    </row>
    <row r="1404" spans="1:21" s="1" customFormat="1" ht="26.25" hidden="1" customHeight="1" x14ac:dyDescent="0.25">
      <c r="A1404" s="134" t="s">
        <v>181</v>
      </c>
      <c r="B1404" s="135"/>
      <c r="C1404" s="103" t="s">
        <v>1663</v>
      </c>
      <c r="D1404" s="104"/>
      <c r="E1404" s="104"/>
      <c r="F1404" s="11" t="s">
        <v>1817</v>
      </c>
      <c r="G1404" s="143">
        <v>1.46</v>
      </c>
      <c r="H1404" s="137"/>
      <c r="I1404" s="8">
        <v>1.46</v>
      </c>
      <c r="J1404" s="143">
        <v>0.05</v>
      </c>
      <c r="K1404" s="137"/>
      <c r="L1404" s="137"/>
      <c r="M1404" s="137"/>
      <c r="N1404" s="137"/>
      <c r="O1404" s="137"/>
      <c r="P1404" s="100">
        <v>1.51</v>
      </c>
      <c r="Q1404" s="101"/>
      <c r="R1404" s="101"/>
      <c r="S1404" s="101"/>
      <c r="T1404" s="101"/>
      <c r="U1404" s="101"/>
    </row>
    <row r="1405" spans="1:21" s="1" customFormat="1" ht="23.25" hidden="1" customHeight="1" x14ac:dyDescent="0.25">
      <c r="A1405" s="134" t="s">
        <v>439</v>
      </c>
      <c r="B1405" s="135"/>
      <c r="C1405" s="103" t="s">
        <v>1664</v>
      </c>
      <c r="D1405" s="104"/>
      <c r="E1405" s="104"/>
      <c r="F1405" s="11" t="s">
        <v>1817</v>
      </c>
      <c r="G1405" s="143">
        <v>1.46</v>
      </c>
      <c r="H1405" s="137"/>
      <c r="I1405" s="8">
        <v>1.46</v>
      </c>
      <c r="J1405" s="143">
        <v>7.0000000000000007E-2</v>
      </c>
      <c r="K1405" s="137"/>
      <c r="L1405" s="137"/>
      <c r="M1405" s="137"/>
      <c r="N1405" s="137"/>
      <c r="O1405" s="137"/>
      <c r="P1405" s="100">
        <v>1.53</v>
      </c>
      <c r="Q1405" s="101"/>
      <c r="R1405" s="101"/>
      <c r="S1405" s="101"/>
      <c r="T1405" s="101"/>
      <c r="U1405" s="101"/>
    </row>
    <row r="1406" spans="1:21" s="1" customFormat="1" ht="25.5" hidden="1" customHeight="1" x14ac:dyDescent="0.25">
      <c r="A1406" s="134" t="s">
        <v>801</v>
      </c>
      <c r="B1406" s="135"/>
      <c r="C1406" s="103" t="s">
        <v>1665</v>
      </c>
      <c r="D1406" s="104"/>
      <c r="E1406" s="104"/>
      <c r="F1406" s="11" t="s">
        <v>1817</v>
      </c>
      <c r="G1406" s="143">
        <v>2.59</v>
      </c>
      <c r="H1406" s="137"/>
      <c r="I1406" s="8">
        <v>2.59</v>
      </c>
      <c r="J1406" s="143">
        <v>7.0000000000000007E-2</v>
      </c>
      <c r="K1406" s="137"/>
      <c r="L1406" s="137"/>
      <c r="M1406" s="137"/>
      <c r="N1406" s="137"/>
      <c r="O1406" s="137"/>
      <c r="P1406" s="100">
        <v>2.66</v>
      </c>
      <c r="Q1406" s="101"/>
      <c r="R1406" s="101"/>
      <c r="S1406" s="101"/>
      <c r="T1406" s="101"/>
      <c r="U1406" s="101"/>
    </row>
    <row r="1407" spans="1:21" s="1" customFormat="1" ht="38.25" hidden="1" customHeight="1" x14ac:dyDescent="0.25">
      <c r="A1407" s="134" t="s">
        <v>802</v>
      </c>
      <c r="B1407" s="135"/>
      <c r="C1407" s="103" t="s">
        <v>1666</v>
      </c>
      <c r="D1407" s="104"/>
      <c r="E1407" s="104"/>
      <c r="F1407" s="11" t="s">
        <v>1817</v>
      </c>
      <c r="G1407" s="143">
        <v>1.46</v>
      </c>
      <c r="H1407" s="137"/>
      <c r="I1407" s="8">
        <v>1.46</v>
      </c>
      <c r="J1407" s="143">
        <v>7.0000000000000007E-2</v>
      </c>
      <c r="K1407" s="137"/>
      <c r="L1407" s="137"/>
      <c r="M1407" s="137"/>
      <c r="N1407" s="137"/>
      <c r="O1407" s="137"/>
      <c r="P1407" s="100">
        <v>1.53</v>
      </c>
      <c r="Q1407" s="101"/>
      <c r="R1407" s="101"/>
      <c r="S1407" s="101"/>
      <c r="T1407" s="101"/>
      <c r="U1407" s="101"/>
    </row>
    <row r="1408" spans="1:21" s="1" customFormat="1" ht="18" hidden="1" customHeight="1" x14ac:dyDescent="0.25">
      <c r="A1408" s="186" t="s">
        <v>803</v>
      </c>
      <c r="B1408" s="187"/>
      <c r="C1408" s="187"/>
      <c r="D1408" s="187"/>
      <c r="E1408" s="187"/>
      <c r="F1408" s="187"/>
      <c r="G1408" s="187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</row>
    <row r="1409" spans="1:21" s="1" customFormat="1" ht="25.5" hidden="1" customHeight="1" x14ac:dyDescent="0.25">
      <c r="A1409" s="165">
        <v>1</v>
      </c>
      <c r="B1409" s="166"/>
      <c r="C1409" s="129" t="s">
        <v>1667</v>
      </c>
      <c r="D1409" s="130"/>
      <c r="E1409" s="130"/>
      <c r="F1409" s="4"/>
      <c r="G1409" s="136"/>
      <c r="H1409" s="136"/>
      <c r="I1409" s="5"/>
      <c r="J1409" s="136"/>
      <c r="K1409" s="136"/>
      <c r="L1409" s="136"/>
      <c r="M1409" s="136"/>
      <c r="N1409" s="136"/>
      <c r="O1409" s="136"/>
      <c r="P1409" s="126"/>
      <c r="Q1409" s="126"/>
      <c r="R1409" s="126"/>
      <c r="S1409" s="126"/>
      <c r="T1409" s="126"/>
      <c r="U1409" s="126"/>
    </row>
    <row r="1410" spans="1:21" s="1" customFormat="1" ht="27" hidden="1" customHeight="1" x14ac:dyDescent="0.25">
      <c r="A1410" s="134" t="s">
        <v>53</v>
      </c>
      <c r="B1410" s="135"/>
      <c r="C1410" s="163" t="s">
        <v>1668</v>
      </c>
      <c r="D1410" s="164"/>
      <c r="E1410" s="164"/>
      <c r="F1410" s="9"/>
      <c r="G1410" s="137"/>
      <c r="H1410" s="137"/>
      <c r="I1410" s="10"/>
      <c r="J1410" s="137"/>
      <c r="K1410" s="137"/>
      <c r="L1410" s="137"/>
      <c r="M1410" s="137"/>
      <c r="N1410" s="137"/>
      <c r="O1410" s="137"/>
      <c r="P1410" s="101"/>
      <c r="Q1410" s="101"/>
      <c r="R1410" s="101"/>
      <c r="S1410" s="101"/>
      <c r="T1410" s="101"/>
      <c r="U1410" s="101"/>
    </row>
    <row r="1411" spans="1:21" s="1" customFormat="1" ht="38.25" hidden="1" customHeight="1" x14ac:dyDescent="0.25">
      <c r="A1411" s="134" t="s">
        <v>136</v>
      </c>
      <c r="B1411" s="135"/>
      <c r="C1411" s="103" t="s">
        <v>1669</v>
      </c>
      <c r="D1411" s="104"/>
      <c r="E1411" s="104"/>
      <c r="F1411" s="11" t="s">
        <v>1813</v>
      </c>
      <c r="G1411" s="143">
        <v>2.44</v>
      </c>
      <c r="H1411" s="137"/>
      <c r="I1411" s="8">
        <v>2.44</v>
      </c>
      <c r="J1411" s="137"/>
      <c r="K1411" s="137"/>
      <c r="L1411" s="137"/>
      <c r="M1411" s="137"/>
      <c r="N1411" s="137"/>
      <c r="O1411" s="137"/>
      <c r="P1411" s="100">
        <v>2.44</v>
      </c>
      <c r="Q1411" s="101"/>
      <c r="R1411" s="101"/>
      <c r="S1411" s="101"/>
      <c r="T1411" s="101"/>
      <c r="U1411" s="101"/>
    </row>
    <row r="1412" spans="1:21" s="1" customFormat="1" ht="51.75" hidden="1" customHeight="1" x14ac:dyDescent="0.25">
      <c r="A1412" s="134" t="s">
        <v>144</v>
      </c>
      <c r="B1412" s="135"/>
      <c r="C1412" s="103" t="s">
        <v>1670</v>
      </c>
      <c r="D1412" s="104"/>
      <c r="E1412" s="104"/>
      <c r="F1412" s="11" t="s">
        <v>1813</v>
      </c>
      <c r="G1412" s="143">
        <v>5.13</v>
      </c>
      <c r="H1412" s="137"/>
      <c r="I1412" s="8">
        <v>5.13</v>
      </c>
      <c r="J1412" s="137"/>
      <c r="K1412" s="137"/>
      <c r="L1412" s="137"/>
      <c r="M1412" s="137"/>
      <c r="N1412" s="137"/>
      <c r="O1412" s="137"/>
      <c r="P1412" s="100">
        <v>5.13</v>
      </c>
      <c r="Q1412" s="101"/>
      <c r="R1412" s="101"/>
      <c r="S1412" s="101"/>
      <c r="T1412" s="101"/>
      <c r="U1412" s="101"/>
    </row>
    <row r="1413" spans="1:21" s="1" customFormat="1" ht="28.5" hidden="1" customHeight="1" x14ac:dyDescent="0.25">
      <c r="A1413" s="134" t="s">
        <v>147</v>
      </c>
      <c r="B1413" s="135"/>
      <c r="C1413" s="103" t="s">
        <v>1671</v>
      </c>
      <c r="D1413" s="104"/>
      <c r="E1413" s="104"/>
      <c r="F1413" s="11" t="s">
        <v>1813</v>
      </c>
      <c r="G1413" s="143">
        <v>2.4900000000000002</v>
      </c>
      <c r="H1413" s="137"/>
      <c r="I1413" s="8">
        <v>2.4900000000000002</v>
      </c>
      <c r="J1413" s="137"/>
      <c r="K1413" s="137"/>
      <c r="L1413" s="137"/>
      <c r="M1413" s="137"/>
      <c r="N1413" s="137"/>
      <c r="O1413" s="137"/>
      <c r="P1413" s="100">
        <v>2.4900000000000002</v>
      </c>
      <c r="Q1413" s="101"/>
      <c r="R1413" s="101"/>
      <c r="S1413" s="101"/>
      <c r="T1413" s="101"/>
      <c r="U1413" s="101"/>
    </row>
    <row r="1414" spans="1:21" s="1" customFormat="1" ht="76.5" hidden="1" customHeight="1" x14ac:dyDescent="0.25">
      <c r="A1414" s="134" t="s">
        <v>54</v>
      </c>
      <c r="B1414" s="135"/>
      <c r="C1414" s="163" t="s">
        <v>1672</v>
      </c>
      <c r="D1414" s="164"/>
      <c r="E1414" s="164"/>
      <c r="F1414" s="9"/>
      <c r="G1414" s="137"/>
      <c r="H1414" s="137"/>
      <c r="I1414" s="10"/>
      <c r="J1414" s="137"/>
      <c r="K1414" s="137"/>
      <c r="L1414" s="137"/>
      <c r="M1414" s="137"/>
      <c r="N1414" s="137"/>
      <c r="O1414" s="137"/>
      <c r="P1414" s="101"/>
      <c r="Q1414" s="101"/>
      <c r="R1414" s="101"/>
      <c r="S1414" s="101"/>
      <c r="T1414" s="101"/>
      <c r="U1414" s="101"/>
    </row>
    <row r="1415" spans="1:21" s="1" customFormat="1" ht="102" hidden="1" customHeight="1" x14ac:dyDescent="0.25">
      <c r="A1415" s="134" t="s">
        <v>153</v>
      </c>
      <c r="B1415" s="135"/>
      <c r="C1415" s="103" t="s">
        <v>1673</v>
      </c>
      <c r="D1415" s="104"/>
      <c r="E1415" s="104"/>
      <c r="F1415" s="11" t="s">
        <v>1813</v>
      </c>
      <c r="G1415" s="143">
        <v>18.61</v>
      </c>
      <c r="H1415" s="137"/>
      <c r="I1415" s="8">
        <v>18.61</v>
      </c>
      <c r="J1415" s="143">
        <v>1.4</v>
      </c>
      <c r="K1415" s="137"/>
      <c r="L1415" s="137"/>
      <c r="M1415" s="137"/>
      <c r="N1415" s="143">
        <v>0.06</v>
      </c>
      <c r="O1415" s="137"/>
      <c r="P1415" s="100">
        <v>20.010000000000002</v>
      </c>
      <c r="Q1415" s="101"/>
      <c r="R1415" s="101"/>
      <c r="S1415" s="101"/>
      <c r="T1415" s="101"/>
      <c r="U1415" s="101"/>
    </row>
    <row r="1416" spans="1:21" s="1" customFormat="1" ht="63.75" hidden="1" customHeight="1" x14ac:dyDescent="0.25">
      <c r="A1416" s="134" t="s">
        <v>55</v>
      </c>
      <c r="B1416" s="135"/>
      <c r="C1416" s="103" t="s">
        <v>1674</v>
      </c>
      <c r="D1416" s="104"/>
      <c r="E1416" s="104"/>
      <c r="F1416" s="11" t="s">
        <v>1813</v>
      </c>
      <c r="G1416" s="143">
        <v>12.39</v>
      </c>
      <c r="H1416" s="137"/>
      <c r="I1416" s="8">
        <v>12.39</v>
      </c>
      <c r="J1416" s="137"/>
      <c r="K1416" s="137"/>
      <c r="L1416" s="137"/>
      <c r="M1416" s="137"/>
      <c r="N1416" s="137"/>
      <c r="O1416" s="137"/>
      <c r="P1416" s="100">
        <v>12.39</v>
      </c>
      <c r="Q1416" s="101"/>
      <c r="R1416" s="101"/>
      <c r="S1416" s="101"/>
      <c r="T1416" s="101"/>
      <c r="U1416" s="101"/>
    </row>
    <row r="1417" spans="1:21" s="1" customFormat="1" ht="27.75" hidden="1" customHeight="1" x14ac:dyDescent="0.25">
      <c r="A1417" s="134" t="s">
        <v>56</v>
      </c>
      <c r="B1417" s="135"/>
      <c r="C1417" s="163" t="s">
        <v>1675</v>
      </c>
      <c r="D1417" s="164"/>
      <c r="E1417" s="164"/>
      <c r="F1417" s="9"/>
      <c r="G1417" s="137"/>
      <c r="H1417" s="137"/>
      <c r="I1417" s="10"/>
      <c r="J1417" s="137"/>
      <c r="K1417" s="137"/>
      <c r="L1417" s="137"/>
      <c r="M1417" s="137"/>
      <c r="N1417" s="137"/>
      <c r="O1417" s="137"/>
      <c r="P1417" s="101"/>
      <c r="Q1417" s="101"/>
      <c r="R1417" s="101"/>
      <c r="S1417" s="101"/>
      <c r="T1417" s="101"/>
      <c r="U1417" s="101"/>
    </row>
    <row r="1418" spans="1:21" s="1" customFormat="1" ht="27" hidden="1" customHeight="1" x14ac:dyDescent="0.25">
      <c r="A1418" s="134" t="s">
        <v>178</v>
      </c>
      <c r="B1418" s="135"/>
      <c r="C1418" s="103" t="s">
        <v>1676</v>
      </c>
      <c r="D1418" s="104"/>
      <c r="E1418" s="104"/>
      <c r="F1418" s="11" t="s">
        <v>1813</v>
      </c>
      <c r="G1418" s="143">
        <v>12.39</v>
      </c>
      <c r="H1418" s="137"/>
      <c r="I1418" s="8">
        <v>12.39</v>
      </c>
      <c r="J1418" s="137"/>
      <c r="K1418" s="137"/>
      <c r="L1418" s="137"/>
      <c r="M1418" s="137"/>
      <c r="N1418" s="137"/>
      <c r="O1418" s="137"/>
      <c r="P1418" s="100">
        <v>12.39</v>
      </c>
      <c r="Q1418" s="101"/>
      <c r="R1418" s="101"/>
      <c r="S1418" s="101"/>
      <c r="T1418" s="101"/>
      <c r="U1418" s="101"/>
    </row>
    <row r="1419" spans="1:21" s="1" customFormat="1" ht="36.75" hidden="1" customHeight="1" x14ac:dyDescent="0.25">
      <c r="A1419" s="165">
        <v>2</v>
      </c>
      <c r="B1419" s="166"/>
      <c r="C1419" s="129" t="s">
        <v>1677</v>
      </c>
      <c r="D1419" s="130"/>
      <c r="E1419" s="130"/>
      <c r="F1419" s="4"/>
      <c r="G1419" s="136"/>
      <c r="H1419" s="136"/>
      <c r="I1419" s="5"/>
      <c r="J1419" s="136"/>
      <c r="K1419" s="136"/>
      <c r="L1419" s="136"/>
      <c r="M1419" s="136"/>
      <c r="N1419" s="136"/>
      <c r="O1419" s="136"/>
      <c r="P1419" s="126"/>
      <c r="Q1419" s="126"/>
      <c r="R1419" s="126"/>
      <c r="S1419" s="126"/>
      <c r="T1419" s="126"/>
      <c r="U1419" s="126"/>
    </row>
    <row r="1420" spans="1:21" s="1" customFormat="1" ht="27" hidden="1" customHeight="1" x14ac:dyDescent="0.25">
      <c r="A1420" s="134" t="s">
        <v>61</v>
      </c>
      <c r="B1420" s="135"/>
      <c r="C1420" s="103" t="s">
        <v>1678</v>
      </c>
      <c r="D1420" s="104"/>
      <c r="E1420" s="104"/>
      <c r="F1420" s="11" t="s">
        <v>1813</v>
      </c>
      <c r="G1420" s="143">
        <v>3.52</v>
      </c>
      <c r="H1420" s="137"/>
      <c r="I1420" s="8">
        <v>3.52</v>
      </c>
      <c r="J1420" s="137"/>
      <c r="K1420" s="137"/>
      <c r="L1420" s="137"/>
      <c r="M1420" s="137"/>
      <c r="N1420" s="137"/>
      <c r="O1420" s="137"/>
      <c r="P1420" s="100">
        <v>3.52</v>
      </c>
      <c r="Q1420" s="101"/>
      <c r="R1420" s="101"/>
      <c r="S1420" s="101"/>
      <c r="T1420" s="101"/>
      <c r="U1420" s="101"/>
    </row>
    <row r="1421" spans="1:21" s="1" customFormat="1" ht="30" hidden="1" customHeight="1" x14ac:dyDescent="0.25">
      <c r="A1421" s="134" t="s">
        <v>62</v>
      </c>
      <c r="B1421" s="135"/>
      <c r="C1421" s="163" t="s">
        <v>1679</v>
      </c>
      <c r="D1421" s="164"/>
      <c r="E1421" s="164"/>
      <c r="F1421" s="9"/>
      <c r="G1421" s="137"/>
      <c r="H1421" s="137"/>
      <c r="I1421" s="10"/>
      <c r="J1421" s="137"/>
      <c r="K1421" s="137"/>
      <c r="L1421" s="137"/>
      <c r="M1421" s="137"/>
      <c r="N1421" s="137"/>
      <c r="O1421" s="137"/>
      <c r="P1421" s="101"/>
      <c r="Q1421" s="101"/>
      <c r="R1421" s="101"/>
      <c r="S1421" s="101"/>
      <c r="T1421" s="101"/>
      <c r="U1421" s="101"/>
    </row>
    <row r="1422" spans="1:21" s="1" customFormat="1" ht="52.5" hidden="1" customHeight="1" x14ac:dyDescent="0.25">
      <c r="A1422" s="134" t="s">
        <v>196</v>
      </c>
      <c r="B1422" s="135"/>
      <c r="C1422" s="103" t="s">
        <v>1680</v>
      </c>
      <c r="D1422" s="104"/>
      <c r="E1422" s="104"/>
      <c r="F1422" s="11" t="s">
        <v>1813</v>
      </c>
      <c r="G1422" s="143">
        <v>2.65</v>
      </c>
      <c r="H1422" s="137"/>
      <c r="I1422" s="8">
        <v>2.65</v>
      </c>
      <c r="J1422" s="137"/>
      <c r="K1422" s="137"/>
      <c r="L1422" s="137"/>
      <c r="M1422" s="137"/>
      <c r="N1422" s="137"/>
      <c r="O1422" s="137"/>
      <c r="P1422" s="100">
        <v>2.65</v>
      </c>
      <c r="Q1422" s="101"/>
      <c r="R1422" s="101"/>
      <c r="S1422" s="101"/>
      <c r="T1422" s="101"/>
      <c r="U1422" s="101"/>
    </row>
    <row r="1423" spans="1:21" s="1" customFormat="1" ht="62.25" hidden="1" customHeight="1" x14ac:dyDescent="0.25">
      <c r="A1423" s="134" t="s">
        <v>197</v>
      </c>
      <c r="B1423" s="135"/>
      <c r="C1423" s="103" t="s">
        <v>1681</v>
      </c>
      <c r="D1423" s="104"/>
      <c r="E1423" s="104"/>
      <c r="F1423" s="11" t="s">
        <v>1813</v>
      </c>
      <c r="G1423" s="143">
        <v>0.5</v>
      </c>
      <c r="H1423" s="137"/>
      <c r="I1423" s="8">
        <v>0.5</v>
      </c>
      <c r="J1423" s="137"/>
      <c r="K1423" s="137"/>
      <c r="L1423" s="137"/>
      <c r="M1423" s="137"/>
      <c r="N1423" s="137"/>
      <c r="O1423" s="137"/>
      <c r="P1423" s="100">
        <v>0.5</v>
      </c>
      <c r="Q1423" s="101"/>
      <c r="R1423" s="101"/>
      <c r="S1423" s="101"/>
      <c r="T1423" s="101"/>
      <c r="U1423" s="101"/>
    </row>
    <row r="1424" spans="1:21" s="1" customFormat="1" ht="28.5" hidden="1" customHeight="1" x14ac:dyDescent="0.25">
      <c r="A1424" s="134" t="s">
        <v>63</v>
      </c>
      <c r="B1424" s="135"/>
      <c r="C1424" s="163" t="s">
        <v>1682</v>
      </c>
      <c r="D1424" s="164"/>
      <c r="E1424" s="164"/>
      <c r="F1424" s="9"/>
      <c r="G1424" s="137"/>
      <c r="H1424" s="137"/>
      <c r="I1424" s="10"/>
      <c r="J1424" s="137"/>
      <c r="K1424" s="137"/>
      <c r="L1424" s="137"/>
      <c r="M1424" s="137"/>
      <c r="N1424" s="137"/>
      <c r="O1424" s="137"/>
      <c r="P1424" s="101"/>
      <c r="Q1424" s="101"/>
      <c r="R1424" s="101"/>
      <c r="S1424" s="101"/>
      <c r="T1424" s="101"/>
      <c r="U1424" s="101"/>
    </row>
    <row r="1425" spans="1:21" s="1" customFormat="1" ht="30" hidden="1" customHeight="1" x14ac:dyDescent="0.25">
      <c r="A1425" s="134" t="s">
        <v>204</v>
      </c>
      <c r="B1425" s="135"/>
      <c r="C1425" s="103" t="s">
        <v>1683</v>
      </c>
      <c r="D1425" s="104"/>
      <c r="E1425" s="104"/>
      <c r="F1425" s="11" t="s">
        <v>1813</v>
      </c>
      <c r="G1425" s="143">
        <v>3.16</v>
      </c>
      <c r="H1425" s="137"/>
      <c r="I1425" s="8">
        <v>3.16</v>
      </c>
      <c r="J1425" s="137"/>
      <c r="K1425" s="137"/>
      <c r="L1425" s="137"/>
      <c r="M1425" s="137"/>
      <c r="N1425" s="137"/>
      <c r="O1425" s="137"/>
      <c r="P1425" s="100">
        <v>3.16</v>
      </c>
      <c r="Q1425" s="101"/>
      <c r="R1425" s="101"/>
      <c r="S1425" s="101"/>
      <c r="T1425" s="101"/>
      <c r="U1425" s="101"/>
    </row>
    <row r="1426" spans="1:21" s="1" customFormat="1" ht="65.25" hidden="1" customHeight="1" x14ac:dyDescent="0.25">
      <c r="A1426" s="134" t="s">
        <v>205</v>
      </c>
      <c r="B1426" s="135"/>
      <c r="C1426" s="103" t="s">
        <v>1684</v>
      </c>
      <c r="D1426" s="104"/>
      <c r="E1426" s="104"/>
      <c r="F1426" s="11" t="s">
        <v>1813</v>
      </c>
      <c r="G1426" s="143">
        <v>0.63</v>
      </c>
      <c r="H1426" s="137"/>
      <c r="I1426" s="8">
        <v>0.63</v>
      </c>
      <c r="J1426" s="137"/>
      <c r="K1426" s="137"/>
      <c r="L1426" s="137"/>
      <c r="M1426" s="137"/>
      <c r="N1426" s="137"/>
      <c r="O1426" s="137"/>
      <c r="P1426" s="100">
        <v>0.63</v>
      </c>
      <c r="Q1426" s="101"/>
      <c r="R1426" s="101"/>
      <c r="S1426" s="101"/>
      <c r="T1426" s="101"/>
      <c r="U1426" s="101"/>
    </row>
    <row r="1427" spans="1:21" s="1" customFormat="1" ht="35.25" hidden="1" customHeight="1" x14ac:dyDescent="0.25">
      <c r="A1427" s="165">
        <v>3</v>
      </c>
      <c r="B1427" s="166"/>
      <c r="C1427" s="129" t="s">
        <v>1685</v>
      </c>
      <c r="D1427" s="130"/>
      <c r="E1427" s="130"/>
      <c r="F1427" s="4"/>
      <c r="G1427" s="136"/>
      <c r="H1427" s="136"/>
      <c r="I1427" s="5"/>
      <c r="J1427" s="136"/>
      <c r="K1427" s="136"/>
      <c r="L1427" s="136"/>
      <c r="M1427" s="136"/>
      <c r="N1427" s="136"/>
      <c r="O1427" s="136"/>
      <c r="P1427" s="126"/>
      <c r="Q1427" s="126"/>
      <c r="R1427" s="126"/>
      <c r="S1427" s="126"/>
      <c r="T1427" s="126"/>
      <c r="U1427" s="126"/>
    </row>
    <row r="1428" spans="1:21" s="1" customFormat="1" ht="42" hidden="1" customHeight="1" x14ac:dyDescent="0.25">
      <c r="A1428" s="134" t="s">
        <v>5</v>
      </c>
      <c r="B1428" s="135"/>
      <c r="C1428" s="103" t="s">
        <v>1686</v>
      </c>
      <c r="D1428" s="104"/>
      <c r="E1428" s="104"/>
      <c r="F1428" s="11" t="s">
        <v>1813</v>
      </c>
      <c r="G1428" s="143">
        <v>3.95</v>
      </c>
      <c r="H1428" s="137"/>
      <c r="I1428" s="8">
        <v>3.95</v>
      </c>
      <c r="J1428" s="137"/>
      <c r="K1428" s="137"/>
      <c r="L1428" s="137"/>
      <c r="M1428" s="137"/>
      <c r="N1428" s="137"/>
      <c r="O1428" s="137"/>
      <c r="P1428" s="100">
        <v>3.95</v>
      </c>
      <c r="Q1428" s="101"/>
      <c r="R1428" s="101"/>
      <c r="S1428" s="101"/>
      <c r="T1428" s="101"/>
      <c r="U1428" s="101"/>
    </row>
    <row r="1429" spans="1:21" s="1" customFormat="1" ht="53.25" hidden="1" customHeight="1" x14ac:dyDescent="0.25">
      <c r="A1429" s="134" t="s">
        <v>8</v>
      </c>
      <c r="B1429" s="135"/>
      <c r="C1429" s="103" t="s">
        <v>1687</v>
      </c>
      <c r="D1429" s="104"/>
      <c r="E1429" s="104"/>
      <c r="F1429" s="11" t="s">
        <v>1813</v>
      </c>
      <c r="G1429" s="143">
        <v>3.76</v>
      </c>
      <c r="H1429" s="137"/>
      <c r="I1429" s="8">
        <v>3.76</v>
      </c>
      <c r="J1429" s="137"/>
      <c r="K1429" s="137"/>
      <c r="L1429" s="137"/>
      <c r="M1429" s="137"/>
      <c r="N1429" s="137"/>
      <c r="O1429" s="137"/>
      <c r="P1429" s="100">
        <v>3.76</v>
      </c>
      <c r="Q1429" s="101"/>
      <c r="R1429" s="101"/>
      <c r="S1429" s="101"/>
      <c r="T1429" s="101"/>
      <c r="U1429" s="101"/>
    </row>
    <row r="1430" spans="1:21" s="1" customFormat="1" ht="18.75" hidden="1" customHeight="1" x14ac:dyDescent="0.25">
      <c r="A1430" s="134" t="s">
        <v>15</v>
      </c>
      <c r="B1430" s="135"/>
      <c r="C1430" s="103" t="s">
        <v>1688</v>
      </c>
      <c r="D1430" s="104"/>
      <c r="E1430" s="104"/>
      <c r="F1430" s="11" t="s">
        <v>1813</v>
      </c>
      <c r="G1430" s="143">
        <v>1.06</v>
      </c>
      <c r="H1430" s="137"/>
      <c r="I1430" s="8">
        <v>1.06</v>
      </c>
      <c r="J1430" s="137"/>
      <c r="K1430" s="137"/>
      <c r="L1430" s="137"/>
      <c r="M1430" s="137"/>
      <c r="N1430" s="137"/>
      <c r="O1430" s="137"/>
      <c r="P1430" s="100">
        <v>1.06</v>
      </c>
      <c r="Q1430" s="101"/>
      <c r="R1430" s="101"/>
      <c r="S1430" s="101"/>
      <c r="T1430" s="101"/>
      <c r="U1430" s="101"/>
    </row>
    <row r="1431" spans="1:21" s="1" customFormat="1" ht="29.25" hidden="1" customHeight="1" x14ac:dyDescent="0.25">
      <c r="A1431" s="134" t="s">
        <v>24</v>
      </c>
      <c r="B1431" s="135"/>
      <c r="C1431" s="103" t="s">
        <v>1689</v>
      </c>
      <c r="D1431" s="104"/>
      <c r="E1431" s="104"/>
      <c r="F1431" s="11" t="s">
        <v>1813</v>
      </c>
      <c r="G1431" s="143">
        <v>2.29</v>
      </c>
      <c r="H1431" s="137"/>
      <c r="I1431" s="8">
        <v>2.29</v>
      </c>
      <c r="J1431" s="137"/>
      <c r="K1431" s="137"/>
      <c r="L1431" s="137"/>
      <c r="M1431" s="137"/>
      <c r="N1431" s="137"/>
      <c r="O1431" s="137"/>
      <c r="P1431" s="100">
        <v>2.29</v>
      </c>
      <c r="Q1431" s="101"/>
      <c r="R1431" s="101"/>
      <c r="S1431" s="101"/>
      <c r="T1431" s="101"/>
      <c r="U1431" s="101"/>
    </row>
    <row r="1432" spans="1:21" s="1" customFormat="1" ht="25.5" hidden="1" customHeight="1" x14ac:dyDescent="0.25">
      <c r="A1432" s="165">
        <v>4</v>
      </c>
      <c r="B1432" s="166"/>
      <c r="C1432" s="129" t="s">
        <v>1690</v>
      </c>
      <c r="D1432" s="130"/>
      <c r="E1432" s="130"/>
      <c r="F1432" s="4"/>
      <c r="G1432" s="136"/>
      <c r="H1432" s="136"/>
      <c r="I1432" s="5"/>
      <c r="J1432" s="136"/>
      <c r="K1432" s="136"/>
      <c r="L1432" s="136"/>
      <c r="M1432" s="136"/>
      <c r="N1432" s="136"/>
      <c r="O1432" s="136"/>
      <c r="P1432" s="126"/>
      <c r="Q1432" s="126"/>
      <c r="R1432" s="126"/>
      <c r="S1432" s="126"/>
      <c r="T1432" s="126"/>
      <c r="U1432" s="126"/>
    </row>
    <row r="1433" spans="1:21" s="1" customFormat="1" ht="26.25" hidden="1" customHeight="1" x14ac:dyDescent="0.25">
      <c r="A1433" s="134" t="s">
        <v>28</v>
      </c>
      <c r="B1433" s="135"/>
      <c r="C1433" s="103" t="s">
        <v>1691</v>
      </c>
      <c r="D1433" s="104"/>
      <c r="E1433" s="104"/>
      <c r="F1433" s="11" t="s">
        <v>1813</v>
      </c>
      <c r="G1433" s="143">
        <v>7.23</v>
      </c>
      <c r="H1433" s="137"/>
      <c r="I1433" s="8">
        <v>7.23</v>
      </c>
      <c r="J1433" s="137"/>
      <c r="K1433" s="137"/>
      <c r="L1433" s="137"/>
      <c r="M1433" s="137"/>
      <c r="N1433" s="137"/>
      <c r="O1433" s="137"/>
      <c r="P1433" s="100">
        <v>7.23</v>
      </c>
      <c r="Q1433" s="101"/>
      <c r="R1433" s="101"/>
      <c r="S1433" s="101"/>
      <c r="T1433" s="101"/>
      <c r="U1433" s="101"/>
    </row>
    <row r="1434" spans="1:21" s="1" customFormat="1" ht="27" hidden="1" customHeight="1" x14ac:dyDescent="0.25">
      <c r="A1434" s="134" t="s">
        <v>29</v>
      </c>
      <c r="B1434" s="135"/>
      <c r="C1434" s="103" t="s">
        <v>1692</v>
      </c>
      <c r="D1434" s="104"/>
      <c r="E1434" s="104"/>
      <c r="F1434" s="11" t="s">
        <v>1813</v>
      </c>
      <c r="G1434" s="143">
        <v>10.33</v>
      </c>
      <c r="H1434" s="137"/>
      <c r="I1434" s="8">
        <v>10.33</v>
      </c>
      <c r="J1434" s="137"/>
      <c r="K1434" s="137"/>
      <c r="L1434" s="137"/>
      <c r="M1434" s="137"/>
      <c r="N1434" s="137"/>
      <c r="O1434" s="137"/>
      <c r="P1434" s="100">
        <v>10.33</v>
      </c>
      <c r="Q1434" s="101"/>
      <c r="R1434" s="101"/>
      <c r="S1434" s="101"/>
      <c r="T1434" s="101"/>
      <c r="U1434" s="101"/>
    </row>
    <row r="1435" spans="1:21" s="1" customFormat="1" ht="62.25" hidden="1" customHeight="1" x14ac:dyDescent="0.25">
      <c r="A1435" s="134" t="s">
        <v>30</v>
      </c>
      <c r="B1435" s="135"/>
      <c r="C1435" s="103" t="s">
        <v>1693</v>
      </c>
      <c r="D1435" s="104"/>
      <c r="E1435" s="104"/>
      <c r="F1435" s="11" t="s">
        <v>1813</v>
      </c>
      <c r="G1435" s="143">
        <v>13.22</v>
      </c>
      <c r="H1435" s="137"/>
      <c r="I1435" s="8">
        <v>13.22</v>
      </c>
      <c r="J1435" s="137"/>
      <c r="K1435" s="137"/>
      <c r="L1435" s="137"/>
      <c r="M1435" s="137"/>
      <c r="N1435" s="137"/>
      <c r="O1435" s="137"/>
      <c r="P1435" s="100">
        <v>13.22</v>
      </c>
      <c r="Q1435" s="101"/>
      <c r="R1435" s="101"/>
      <c r="S1435" s="101"/>
      <c r="T1435" s="101"/>
      <c r="U1435" s="101"/>
    </row>
    <row r="1436" spans="1:21" s="1" customFormat="1" ht="26.25" hidden="1" customHeight="1" x14ac:dyDescent="0.25">
      <c r="A1436" s="165">
        <v>5</v>
      </c>
      <c r="B1436" s="166"/>
      <c r="C1436" s="129" t="s">
        <v>1694</v>
      </c>
      <c r="D1436" s="130"/>
      <c r="E1436" s="130"/>
      <c r="F1436" s="4"/>
      <c r="G1436" s="136"/>
      <c r="H1436" s="136"/>
      <c r="I1436" s="5"/>
      <c r="J1436" s="136"/>
      <c r="K1436" s="136"/>
      <c r="L1436" s="136"/>
      <c r="M1436" s="136"/>
      <c r="N1436" s="136"/>
      <c r="O1436" s="136"/>
      <c r="P1436" s="126"/>
      <c r="Q1436" s="126"/>
      <c r="R1436" s="126"/>
      <c r="S1436" s="126"/>
      <c r="T1436" s="126"/>
      <c r="U1436" s="126"/>
    </row>
    <row r="1437" spans="1:21" s="1" customFormat="1" ht="37.5" hidden="1" customHeight="1" x14ac:dyDescent="0.25">
      <c r="A1437" s="134" t="s">
        <v>31</v>
      </c>
      <c r="B1437" s="135"/>
      <c r="C1437" s="103" t="s">
        <v>1695</v>
      </c>
      <c r="D1437" s="104"/>
      <c r="E1437" s="104"/>
      <c r="F1437" s="11" t="s">
        <v>1813</v>
      </c>
      <c r="G1437" s="143">
        <v>12.39</v>
      </c>
      <c r="H1437" s="137"/>
      <c r="I1437" s="8">
        <v>12.39</v>
      </c>
      <c r="J1437" s="137"/>
      <c r="K1437" s="137"/>
      <c r="L1437" s="137"/>
      <c r="M1437" s="137"/>
      <c r="N1437" s="137"/>
      <c r="O1437" s="137"/>
      <c r="P1437" s="100">
        <v>12.39</v>
      </c>
      <c r="Q1437" s="101"/>
      <c r="R1437" s="101"/>
      <c r="S1437" s="101"/>
      <c r="T1437" s="101"/>
      <c r="U1437" s="101"/>
    </row>
    <row r="1438" spans="1:21" s="1" customFormat="1" ht="41.25" hidden="1" customHeight="1" x14ac:dyDescent="0.25">
      <c r="A1438" s="134" t="s">
        <v>32</v>
      </c>
      <c r="B1438" s="135"/>
      <c r="C1438" s="103" t="s">
        <v>1696</v>
      </c>
      <c r="D1438" s="104"/>
      <c r="E1438" s="104"/>
      <c r="F1438" s="11" t="s">
        <v>1813</v>
      </c>
      <c r="G1438" s="143">
        <v>16.53</v>
      </c>
      <c r="H1438" s="137"/>
      <c r="I1438" s="8">
        <v>16.53</v>
      </c>
      <c r="J1438" s="137"/>
      <c r="K1438" s="137"/>
      <c r="L1438" s="137"/>
      <c r="M1438" s="137"/>
      <c r="N1438" s="137"/>
      <c r="O1438" s="137"/>
      <c r="P1438" s="100">
        <v>16.53</v>
      </c>
      <c r="Q1438" s="101"/>
      <c r="R1438" s="101"/>
      <c r="S1438" s="101"/>
      <c r="T1438" s="101"/>
      <c r="U1438" s="101"/>
    </row>
    <row r="1439" spans="1:21" s="1" customFormat="1" ht="59.25" hidden="1" customHeight="1" x14ac:dyDescent="0.25">
      <c r="A1439" s="165">
        <v>6</v>
      </c>
      <c r="B1439" s="166"/>
      <c r="C1439" s="129" t="s">
        <v>1697</v>
      </c>
      <c r="D1439" s="130"/>
      <c r="E1439" s="130"/>
      <c r="F1439" s="4"/>
      <c r="G1439" s="136"/>
      <c r="H1439" s="136"/>
      <c r="I1439" s="5"/>
      <c r="J1439" s="136"/>
      <c r="K1439" s="136"/>
      <c r="L1439" s="136"/>
      <c r="M1439" s="136"/>
      <c r="N1439" s="136"/>
      <c r="O1439" s="136"/>
      <c r="P1439" s="126"/>
      <c r="Q1439" s="126"/>
      <c r="R1439" s="126"/>
      <c r="S1439" s="126"/>
      <c r="T1439" s="126"/>
      <c r="U1439" s="126"/>
    </row>
    <row r="1440" spans="1:21" s="1" customFormat="1" ht="78" hidden="1" customHeight="1" x14ac:dyDescent="0.25">
      <c r="A1440" s="134" t="s">
        <v>35</v>
      </c>
      <c r="B1440" s="135"/>
      <c r="C1440" s="103" t="s">
        <v>1698</v>
      </c>
      <c r="D1440" s="104"/>
      <c r="E1440" s="104"/>
      <c r="F1440" s="11" t="s">
        <v>1813</v>
      </c>
      <c r="G1440" s="143">
        <v>14.78</v>
      </c>
      <c r="H1440" s="137"/>
      <c r="I1440" s="8">
        <v>14.78</v>
      </c>
      <c r="J1440" s="137"/>
      <c r="K1440" s="137"/>
      <c r="L1440" s="137"/>
      <c r="M1440" s="137"/>
      <c r="N1440" s="137"/>
      <c r="O1440" s="137"/>
      <c r="P1440" s="100">
        <v>14.78</v>
      </c>
      <c r="Q1440" s="101"/>
      <c r="R1440" s="101"/>
      <c r="S1440" s="101"/>
      <c r="T1440" s="101"/>
      <c r="U1440" s="101"/>
    </row>
    <row r="1441" spans="1:21" s="1" customFormat="1" ht="87" hidden="1" customHeight="1" x14ac:dyDescent="0.25">
      <c r="A1441" s="134" t="s">
        <v>36</v>
      </c>
      <c r="B1441" s="135"/>
      <c r="C1441" s="103" t="s">
        <v>1699</v>
      </c>
      <c r="D1441" s="104"/>
      <c r="E1441" s="104"/>
      <c r="F1441" s="11" t="s">
        <v>1813</v>
      </c>
      <c r="G1441" s="143">
        <v>14.78</v>
      </c>
      <c r="H1441" s="137"/>
      <c r="I1441" s="8">
        <v>14.78</v>
      </c>
      <c r="J1441" s="137"/>
      <c r="K1441" s="137"/>
      <c r="L1441" s="137"/>
      <c r="M1441" s="137"/>
      <c r="N1441" s="137"/>
      <c r="O1441" s="137"/>
      <c r="P1441" s="100">
        <v>14.78</v>
      </c>
      <c r="Q1441" s="101"/>
      <c r="R1441" s="101"/>
      <c r="S1441" s="101"/>
      <c r="T1441" s="101"/>
      <c r="U1441" s="101"/>
    </row>
    <row r="1442" spans="1:21" s="1" customFormat="1" ht="37.5" hidden="1" customHeight="1" x14ac:dyDescent="0.25">
      <c r="A1442" s="165">
        <v>7</v>
      </c>
      <c r="B1442" s="166"/>
      <c r="C1442" s="163" t="s">
        <v>1700</v>
      </c>
      <c r="D1442" s="164"/>
      <c r="E1442" s="164"/>
      <c r="F1442" s="7" t="s">
        <v>1813</v>
      </c>
      <c r="G1442" s="143">
        <v>8.26</v>
      </c>
      <c r="H1442" s="137"/>
      <c r="I1442" s="8">
        <v>8.26</v>
      </c>
      <c r="J1442" s="137"/>
      <c r="K1442" s="137"/>
      <c r="L1442" s="137"/>
      <c r="M1442" s="137"/>
      <c r="N1442" s="137"/>
      <c r="O1442" s="137"/>
      <c r="P1442" s="100">
        <v>8.26</v>
      </c>
      <c r="Q1442" s="101"/>
      <c r="R1442" s="101"/>
      <c r="S1442" s="101"/>
      <c r="T1442" s="101"/>
      <c r="U1442" s="101"/>
    </row>
    <row r="1443" spans="1:21" s="1" customFormat="1" ht="16.5" hidden="1" customHeight="1" x14ac:dyDescent="0.25">
      <c r="A1443" s="186" t="s">
        <v>804</v>
      </c>
      <c r="B1443" s="187"/>
      <c r="C1443" s="187"/>
      <c r="D1443" s="187"/>
      <c r="E1443" s="187"/>
      <c r="F1443" s="187"/>
      <c r="G1443" s="187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</row>
    <row r="1444" spans="1:21" s="1" customFormat="1" ht="21" hidden="1" customHeight="1" x14ac:dyDescent="0.25">
      <c r="A1444" s="165">
        <v>1</v>
      </c>
      <c r="B1444" s="166"/>
      <c r="C1444" s="129" t="s">
        <v>1701</v>
      </c>
      <c r="D1444" s="130"/>
      <c r="E1444" s="130"/>
      <c r="F1444" s="4"/>
      <c r="G1444" s="136"/>
      <c r="H1444" s="136"/>
      <c r="I1444" s="5"/>
      <c r="J1444" s="136"/>
      <c r="K1444" s="136"/>
      <c r="L1444" s="136"/>
      <c r="M1444" s="136"/>
      <c r="N1444" s="136"/>
      <c r="O1444" s="136"/>
      <c r="P1444" s="126"/>
      <c r="Q1444" s="126"/>
      <c r="R1444" s="126"/>
      <c r="S1444" s="126"/>
      <c r="T1444" s="126"/>
      <c r="U1444" s="126"/>
    </row>
    <row r="1445" spans="1:21" s="1" customFormat="1" ht="27" hidden="1" customHeight="1" x14ac:dyDescent="0.25">
      <c r="A1445" s="134" t="s">
        <v>53</v>
      </c>
      <c r="B1445" s="135"/>
      <c r="C1445" s="103" t="s">
        <v>1702</v>
      </c>
      <c r="D1445" s="104"/>
      <c r="E1445" s="104"/>
      <c r="F1445" s="11" t="s">
        <v>1818</v>
      </c>
      <c r="G1445" s="143">
        <v>8.59</v>
      </c>
      <c r="H1445" s="137"/>
      <c r="I1445" s="8">
        <v>8.59</v>
      </c>
      <c r="J1445" s="137"/>
      <c r="K1445" s="137"/>
      <c r="L1445" s="137"/>
      <c r="M1445" s="137"/>
      <c r="N1445" s="137"/>
      <c r="O1445" s="137"/>
      <c r="P1445" s="100">
        <v>8.59</v>
      </c>
      <c r="Q1445" s="101"/>
      <c r="R1445" s="101"/>
      <c r="S1445" s="101"/>
      <c r="T1445" s="101"/>
      <c r="U1445" s="101"/>
    </row>
    <row r="1446" spans="1:21" s="1" customFormat="1" ht="41.25" hidden="1" customHeight="1" x14ac:dyDescent="0.25">
      <c r="A1446" s="134" t="s">
        <v>54</v>
      </c>
      <c r="B1446" s="135"/>
      <c r="C1446" s="103" t="s">
        <v>1703</v>
      </c>
      <c r="D1446" s="104"/>
      <c r="E1446" s="104"/>
      <c r="F1446" s="11" t="s">
        <v>1818</v>
      </c>
      <c r="G1446" s="143">
        <v>8.2799999999999994</v>
      </c>
      <c r="H1446" s="137"/>
      <c r="I1446" s="8">
        <v>8.2799999999999994</v>
      </c>
      <c r="J1446" s="137"/>
      <c r="K1446" s="137"/>
      <c r="L1446" s="137"/>
      <c r="M1446" s="137"/>
      <c r="N1446" s="137"/>
      <c r="O1446" s="137"/>
      <c r="P1446" s="100">
        <v>8.2799999999999994</v>
      </c>
      <c r="Q1446" s="101"/>
      <c r="R1446" s="101"/>
      <c r="S1446" s="101"/>
      <c r="T1446" s="101"/>
      <c r="U1446" s="101"/>
    </row>
    <row r="1447" spans="1:21" s="1" customFormat="1" ht="38.25" hidden="1" customHeight="1" x14ac:dyDescent="0.25">
      <c r="A1447" s="134" t="s">
        <v>55</v>
      </c>
      <c r="B1447" s="135"/>
      <c r="C1447" s="103" t="s">
        <v>1704</v>
      </c>
      <c r="D1447" s="104"/>
      <c r="E1447" s="104"/>
      <c r="F1447" s="11" t="s">
        <v>1818</v>
      </c>
      <c r="G1447" s="143">
        <v>12.27</v>
      </c>
      <c r="H1447" s="137"/>
      <c r="I1447" s="8">
        <v>12.27</v>
      </c>
      <c r="J1447" s="137"/>
      <c r="K1447" s="137"/>
      <c r="L1447" s="137"/>
      <c r="M1447" s="137"/>
      <c r="N1447" s="137"/>
      <c r="O1447" s="137"/>
      <c r="P1447" s="100">
        <v>12.27</v>
      </c>
      <c r="Q1447" s="101"/>
      <c r="R1447" s="101"/>
      <c r="S1447" s="101"/>
      <c r="T1447" s="101"/>
      <c r="U1447" s="101"/>
    </row>
    <row r="1448" spans="1:21" s="1" customFormat="1" ht="39" hidden="1" customHeight="1" x14ac:dyDescent="0.25">
      <c r="A1448" s="134" t="s">
        <v>56</v>
      </c>
      <c r="B1448" s="135"/>
      <c r="C1448" s="103" t="s">
        <v>1705</v>
      </c>
      <c r="D1448" s="104"/>
      <c r="E1448" s="104"/>
      <c r="F1448" s="11" t="s">
        <v>1818</v>
      </c>
      <c r="G1448" s="143">
        <v>12.27</v>
      </c>
      <c r="H1448" s="137"/>
      <c r="I1448" s="8">
        <v>12.27</v>
      </c>
      <c r="J1448" s="137"/>
      <c r="K1448" s="137"/>
      <c r="L1448" s="137"/>
      <c r="M1448" s="137"/>
      <c r="N1448" s="137"/>
      <c r="O1448" s="137"/>
      <c r="P1448" s="100">
        <v>12.27</v>
      </c>
      <c r="Q1448" s="101"/>
      <c r="R1448" s="101"/>
      <c r="S1448" s="101"/>
      <c r="T1448" s="101"/>
      <c r="U1448" s="101"/>
    </row>
    <row r="1449" spans="1:21" s="1" customFormat="1" ht="18.75" hidden="1" customHeight="1" x14ac:dyDescent="0.25">
      <c r="A1449" s="134" t="s">
        <v>57</v>
      </c>
      <c r="B1449" s="135"/>
      <c r="C1449" s="103" t="s">
        <v>1706</v>
      </c>
      <c r="D1449" s="104"/>
      <c r="E1449" s="104"/>
      <c r="F1449" s="11" t="s">
        <v>1818</v>
      </c>
      <c r="G1449" s="143">
        <v>17.55</v>
      </c>
      <c r="H1449" s="137"/>
      <c r="I1449" s="8">
        <v>17.55</v>
      </c>
      <c r="J1449" s="137"/>
      <c r="K1449" s="137"/>
      <c r="L1449" s="137"/>
      <c r="M1449" s="137"/>
      <c r="N1449" s="137"/>
      <c r="O1449" s="137"/>
      <c r="P1449" s="100">
        <v>17.55</v>
      </c>
      <c r="Q1449" s="101"/>
      <c r="R1449" s="101"/>
      <c r="S1449" s="101"/>
      <c r="T1449" s="101"/>
      <c r="U1449" s="101"/>
    </row>
    <row r="1450" spans="1:21" s="1" customFormat="1" ht="27.75" hidden="1" customHeight="1" x14ac:dyDescent="0.25">
      <c r="A1450" s="134" t="s">
        <v>58</v>
      </c>
      <c r="B1450" s="135"/>
      <c r="C1450" s="103" t="s">
        <v>1707</v>
      </c>
      <c r="D1450" s="104"/>
      <c r="E1450" s="104"/>
      <c r="F1450" s="11" t="s">
        <v>1818</v>
      </c>
      <c r="G1450" s="143">
        <v>8.2799999999999994</v>
      </c>
      <c r="H1450" s="137"/>
      <c r="I1450" s="8">
        <v>8.2799999999999994</v>
      </c>
      <c r="J1450" s="137"/>
      <c r="K1450" s="137"/>
      <c r="L1450" s="137"/>
      <c r="M1450" s="137"/>
      <c r="N1450" s="137"/>
      <c r="O1450" s="137"/>
      <c r="P1450" s="100">
        <v>8.2799999999999994</v>
      </c>
      <c r="Q1450" s="101"/>
      <c r="R1450" s="101"/>
      <c r="S1450" s="101"/>
      <c r="T1450" s="101"/>
      <c r="U1450" s="101"/>
    </row>
    <row r="1451" spans="1:21" s="1" customFormat="1" ht="41.25" hidden="1" customHeight="1" x14ac:dyDescent="0.25">
      <c r="A1451" s="134" t="s">
        <v>59</v>
      </c>
      <c r="B1451" s="135"/>
      <c r="C1451" s="103" t="s">
        <v>1708</v>
      </c>
      <c r="D1451" s="104"/>
      <c r="E1451" s="104"/>
      <c r="F1451" s="11" t="s">
        <v>1818</v>
      </c>
      <c r="G1451" s="143">
        <v>8.2799999999999994</v>
      </c>
      <c r="H1451" s="137"/>
      <c r="I1451" s="8">
        <v>8.2799999999999994</v>
      </c>
      <c r="J1451" s="137"/>
      <c r="K1451" s="137"/>
      <c r="L1451" s="137"/>
      <c r="M1451" s="137"/>
      <c r="N1451" s="137"/>
      <c r="O1451" s="137"/>
      <c r="P1451" s="100">
        <v>8.2799999999999994</v>
      </c>
      <c r="Q1451" s="101"/>
      <c r="R1451" s="101"/>
      <c r="S1451" s="101"/>
      <c r="T1451" s="101"/>
      <c r="U1451" s="101"/>
    </row>
    <row r="1452" spans="1:21" s="1" customFormat="1" ht="27.75" hidden="1" customHeight="1" x14ac:dyDescent="0.25">
      <c r="A1452" s="134" t="s">
        <v>60</v>
      </c>
      <c r="B1452" s="135"/>
      <c r="C1452" s="103" t="s">
        <v>1709</v>
      </c>
      <c r="D1452" s="104"/>
      <c r="E1452" s="104"/>
      <c r="F1452" s="11" t="s">
        <v>1818</v>
      </c>
      <c r="G1452" s="143">
        <v>14.85</v>
      </c>
      <c r="H1452" s="137"/>
      <c r="I1452" s="8">
        <v>14.85</v>
      </c>
      <c r="J1452" s="137"/>
      <c r="K1452" s="137"/>
      <c r="L1452" s="137"/>
      <c r="M1452" s="137"/>
      <c r="N1452" s="137"/>
      <c r="O1452" s="137"/>
      <c r="P1452" s="100">
        <v>14.85</v>
      </c>
      <c r="Q1452" s="101"/>
      <c r="R1452" s="101"/>
      <c r="S1452" s="101"/>
      <c r="T1452" s="101"/>
      <c r="U1452" s="101"/>
    </row>
    <row r="1453" spans="1:21" s="1" customFormat="1" ht="21" hidden="1" customHeight="1" x14ac:dyDescent="0.25">
      <c r="A1453" s="134" t="s">
        <v>442</v>
      </c>
      <c r="B1453" s="135"/>
      <c r="C1453" s="103" t="s">
        <v>1710</v>
      </c>
      <c r="D1453" s="104"/>
      <c r="E1453" s="104"/>
      <c r="F1453" s="11" t="s">
        <v>1818</v>
      </c>
      <c r="G1453" s="143">
        <v>12.27</v>
      </c>
      <c r="H1453" s="137"/>
      <c r="I1453" s="8">
        <v>12.27</v>
      </c>
      <c r="J1453" s="137"/>
      <c r="K1453" s="137"/>
      <c r="L1453" s="137"/>
      <c r="M1453" s="137"/>
      <c r="N1453" s="137"/>
      <c r="O1453" s="137"/>
      <c r="P1453" s="100">
        <v>12.27</v>
      </c>
      <c r="Q1453" s="101"/>
      <c r="R1453" s="101"/>
      <c r="S1453" s="101"/>
      <c r="T1453" s="101"/>
      <c r="U1453" s="101"/>
    </row>
    <row r="1454" spans="1:21" s="1" customFormat="1" ht="24" hidden="1" customHeight="1" x14ac:dyDescent="0.25">
      <c r="A1454" s="134" t="s">
        <v>445</v>
      </c>
      <c r="B1454" s="135"/>
      <c r="C1454" s="103" t="s">
        <v>1711</v>
      </c>
      <c r="D1454" s="104"/>
      <c r="E1454" s="104"/>
      <c r="F1454" s="11" t="s">
        <v>1818</v>
      </c>
      <c r="G1454" s="143">
        <v>22.83</v>
      </c>
      <c r="H1454" s="137"/>
      <c r="I1454" s="8">
        <v>22.83</v>
      </c>
      <c r="J1454" s="137"/>
      <c r="K1454" s="137"/>
      <c r="L1454" s="137"/>
      <c r="M1454" s="137"/>
      <c r="N1454" s="137"/>
      <c r="O1454" s="137"/>
      <c r="P1454" s="100">
        <v>22.83</v>
      </c>
      <c r="Q1454" s="101"/>
      <c r="R1454" s="101"/>
      <c r="S1454" s="101"/>
      <c r="T1454" s="101"/>
      <c r="U1454" s="101"/>
    </row>
    <row r="1455" spans="1:21" s="1" customFormat="1" ht="21" hidden="1" customHeight="1" x14ac:dyDescent="0.25">
      <c r="A1455" s="134" t="s">
        <v>448</v>
      </c>
      <c r="B1455" s="135"/>
      <c r="C1455" s="103" t="s">
        <v>1712</v>
      </c>
      <c r="D1455" s="104"/>
      <c r="E1455" s="104"/>
      <c r="F1455" s="11" t="s">
        <v>1818</v>
      </c>
      <c r="G1455" s="143">
        <v>8.2799999999999994</v>
      </c>
      <c r="H1455" s="137"/>
      <c r="I1455" s="8">
        <v>8.2799999999999994</v>
      </c>
      <c r="J1455" s="137"/>
      <c r="K1455" s="137"/>
      <c r="L1455" s="137"/>
      <c r="M1455" s="137"/>
      <c r="N1455" s="137"/>
      <c r="O1455" s="137"/>
      <c r="P1455" s="100">
        <v>8.2799999999999994</v>
      </c>
      <c r="Q1455" s="101"/>
      <c r="R1455" s="101"/>
      <c r="S1455" s="101"/>
      <c r="T1455" s="101"/>
      <c r="U1455" s="101"/>
    </row>
    <row r="1456" spans="1:21" s="1" customFormat="1" ht="26.25" hidden="1" customHeight="1" x14ac:dyDescent="0.25">
      <c r="A1456" s="134" t="s">
        <v>451</v>
      </c>
      <c r="B1456" s="135"/>
      <c r="C1456" s="103" t="s">
        <v>1713</v>
      </c>
      <c r="D1456" s="104"/>
      <c r="E1456" s="104"/>
      <c r="F1456" s="11" t="s">
        <v>1818</v>
      </c>
      <c r="G1456" s="143">
        <v>22.83</v>
      </c>
      <c r="H1456" s="137"/>
      <c r="I1456" s="8">
        <v>22.83</v>
      </c>
      <c r="J1456" s="137"/>
      <c r="K1456" s="137"/>
      <c r="L1456" s="137"/>
      <c r="M1456" s="137"/>
      <c r="N1456" s="137"/>
      <c r="O1456" s="137"/>
      <c r="P1456" s="100">
        <v>22.83</v>
      </c>
      <c r="Q1456" s="101"/>
      <c r="R1456" s="101"/>
      <c r="S1456" s="101"/>
      <c r="T1456" s="101"/>
      <c r="U1456" s="101"/>
    </row>
    <row r="1457" spans="1:21" s="1" customFormat="1" ht="27" hidden="1" customHeight="1" x14ac:dyDescent="0.25">
      <c r="A1457" s="134" t="s">
        <v>454</v>
      </c>
      <c r="B1457" s="135"/>
      <c r="C1457" s="103" t="s">
        <v>1714</v>
      </c>
      <c r="D1457" s="104"/>
      <c r="E1457" s="104"/>
      <c r="F1457" s="11" t="s">
        <v>1818</v>
      </c>
      <c r="G1457" s="143">
        <v>34.25</v>
      </c>
      <c r="H1457" s="137"/>
      <c r="I1457" s="8">
        <v>34.25</v>
      </c>
      <c r="J1457" s="137"/>
      <c r="K1457" s="137"/>
      <c r="L1457" s="137"/>
      <c r="M1457" s="137"/>
      <c r="N1457" s="137"/>
      <c r="O1457" s="137"/>
      <c r="P1457" s="100">
        <v>34.25</v>
      </c>
      <c r="Q1457" s="101"/>
      <c r="R1457" s="101"/>
      <c r="S1457" s="101"/>
      <c r="T1457" s="101"/>
      <c r="U1457" s="101"/>
    </row>
    <row r="1458" spans="1:21" s="1" customFormat="1" ht="21" hidden="1" customHeight="1" x14ac:dyDescent="0.25">
      <c r="A1458" s="134" t="s">
        <v>457</v>
      </c>
      <c r="B1458" s="135"/>
      <c r="C1458" s="103" t="s">
        <v>1715</v>
      </c>
      <c r="D1458" s="104"/>
      <c r="E1458" s="104"/>
      <c r="F1458" s="11" t="s">
        <v>1818</v>
      </c>
      <c r="G1458" s="143">
        <v>44.81</v>
      </c>
      <c r="H1458" s="137"/>
      <c r="I1458" s="8">
        <v>44.81</v>
      </c>
      <c r="J1458" s="137"/>
      <c r="K1458" s="137"/>
      <c r="L1458" s="137"/>
      <c r="M1458" s="137"/>
      <c r="N1458" s="137"/>
      <c r="O1458" s="137"/>
      <c r="P1458" s="100">
        <v>44.81</v>
      </c>
      <c r="Q1458" s="101"/>
      <c r="R1458" s="101"/>
      <c r="S1458" s="101"/>
      <c r="T1458" s="101"/>
      <c r="U1458" s="101"/>
    </row>
    <row r="1459" spans="1:21" s="1" customFormat="1" ht="24.75" hidden="1" customHeight="1" x14ac:dyDescent="0.25">
      <c r="A1459" s="134" t="s">
        <v>460</v>
      </c>
      <c r="B1459" s="135"/>
      <c r="C1459" s="103" t="s">
        <v>1716</v>
      </c>
      <c r="D1459" s="104"/>
      <c r="E1459" s="104"/>
      <c r="F1459" s="11" t="s">
        <v>1818</v>
      </c>
      <c r="G1459" s="143">
        <v>44.81</v>
      </c>
      <c r="H1459" s="137"/>
      <c r="I1459" s="8">
        <v>44.81</v>
      </c>
      <c r="J1459" s="137"/>
      <c r="K1459" s="137"/>
      <c r="L1459" s="137"/>
      <c r="M1459" s="137"/>
      <c r="N1459" s="137"/>
      <c r="O1459" s="137"/>
      <c r="P1459" s="100">
        <v>44.81</v>
      </c>
      <c r="Q1459" s="101"/>
      <c r="R1459" s="101"/>
      <c r="S1459" s="101"/>
      <c r="T1459" s="101"/>
      <c r="U1459" s="101"/>
    </row>
    <row r="1460" spans="1:21" s="1" customFormat="1" ht="24.75" hidden="1" customHeight="1" x14ac:dyDescent="0.25">
      <c r="A1460" s="134" t="s">
        <v>463</v>
      </c>
      <c r="B1460" s="135"/>
      <c r="C1460" s="103" t="s">
        <v>1717</v>
      </c>
      <c r="D1460" s="104"/>
      <c r="E1460" s="104"/>
      <c r="F1460" s="11" t="s">
        <v>1818</v>
      </c>
      <c r="G1460" s="143">
        <v>24.54</v>
      </c>
      <c r="H1460" s="137"/>
      <c r="I1460" s="8">
        <v>24.54</v>
      </c>
      <c r="J1460" s="137"/>
      <c r="K1460" s="137"/>
      <c r="L1460" s="137"/>
      <c r="M1460" s="137"/>
      <c r="N1460" s="137"/>
      <c r="O1460" s="137"/>
      <c r="P1460" s="100">
        <v>24.54</v>
      </c>
      <c r="Q1460" s="101"/>
      <c r="R1460" s="101"/>
      <c r="S1460" s="101"/>
      <c r="T1460" s="101"/>
      <c r="U1460" s="101"/>
    </row>
    <row r="1461" spans="1:21" s="1" customFormat="1" ht="25.5" hidden="1" customHeight="1" x14ac:dyDescent="0.25">
      <c r="A1461" s="134" t="s">
        <v>466</v>
      </c>
      <c r="B1461" s="135"/>
      <c r="C1461" s="103" t="s">
        <v>1718</v>
      </c>
      <c r="D1461" s="104"/>
      <c r="E1461" s="104"/>
      <c r="F1461" s="11" t="s">
        <v>1818</v>
      </c>
      <c r="G1461" s="143">
        <v>47.37</v>
      </c>
      <c r="H1461" s="137"/>
      <c r="I1461" s="8">
        <v>47.37</v>
      </c>
      <c r="J1461" s="137"/>
      <c r="K1461" s="137"/>
      <c r="L1461" s="137"/>
      <c r="M1461" s="137"/>
      <c r="N1461" s="137"/>
      <c r="O1461" s="137"/>
      <c r="P1461" s="100">
        <v>47.37</v>
      </c>
      <c r="Q1461" s="101"/>
      <c r="R1461" s="101"/>
      <c r="S1461" s="101"/>
      <c r="T1461" s="101"/>
      <c r="U1461" s="101"/>
    </row>
    <row r="1462" spans="1:21" s="1" customFormat="1" ht="28.5" hidden="1" customHeight="1" x14ac:dyDescent="0.25">
      <c r="A1462" s="134" t="s">
        <v>469</v>
      </c>
      <c r="B1462" s="135"/>
      <c r="C1462" s="103" t="s">
        <v>1719</v>
      </c>
      <c r="D1462" s="104"/>
      <c r="E1462" s="104"/>
      <c r="F1462" s="11" t="s">
        <v>1818</v>
      </c>
      <c r="G1462" s="143">
        <v>34.25</v>
      </c>
      <c r="H1462" s="137"/>
      <c r="I1462" s="8">
        <v>34.25</v>
      </c>
      <c r="J1462" s="137"/>
      <c r="K1462" s="137"/>
      <c r="L1462" s="137"/>
      <c r="M1462" s="137"/>
      <c r="N1462" s="137"/>
      <c r="O1462" s="137"/>
      <c r="P1462" s="100">
        <v>34.25</v>
      </c>
      <c r="Q1462" s="101"/>
      <c r="R1462" s="101"/>
      <c r="S1462" s="101"/>
      <c r="T1462" s="101"/>
      <c r="U1462" s="101"/>
    </row>
    <row r="1463" spans="1:21" s="1" customFormat="1" ht="30.75" hidden="1" customHeight="1" x14ac:dyDescent="0.25">
      <c r="A1463" s="134" t="s">
        <v>472</v>
      </c>
      <c r="B1463" s="135"/>
      <c r="C1463" s="103" t="s">
        <v>1720</v>
      </c>
      <c r="D1463" s="104"/>
      <c r="E1463" s="104"/>
      <c r="F1463" s="11" t="s">
        <v>1818</v>
      </c>
      <c r="G1463" s="143">
        <v>34.25</v>
      </c>
      <c r="H1463" s="137"/>
      <c r="I1463" s="8">
        <v>34.25</v>
      </c>
      <c r="J1463" s="137"/>
      <c r="K1463" s="137"/>
      <c r="L1463" s="137"/>
      <c r="M1463" s="137"/>
      <c r="N1463" s="137"/>
      <c r="O1463" s="137"/>
      <c r="P1463" s="100">
        <v>34.25</v>
      </c>
      <c r="Q1463" s="101"/>
      <c r="R1463" s="101"/>
      <c r="S1463" s="101"/>
      <c r="T1463" s="101"/>
      <c r="U1463" s="101"/>
    </row>
    <row r="1464" spans="1:21" s="1" customFormat="1" ht="25.5" hidden="1" customHeight="1" x14ac:dyDescent="0.25">
      <c r="A1464" s="134" t="s">
        <v>475</v>
      </c>
      <c r="B1464" s="135"/>
      <c r="C1464" s="103" t="s">
        <v>1721</v>
      </c>
      <c r="D1464" s="104"/>
      <c r="E1464" s="104"/>
      <c r="F1464" s="11" t="s">
        <v>1818</v>
      </c>
      <c r="G1464" s="143">
        <v>23.69</v>
      </c>
      <c r="H1464" s="137"/>
      <c r="I1464" s="8">
        <v>23.69</v>
      </c>
      <c r="J1464" s="137"/>
      <c r="K1464" s="137"/>
      <c r="L1464" s="137"/>
      <c r="M1464" s="137"/>
      <c r="N1464" s="137"/>
      <c r="O1464" s="137"/>
      <c r="P1464" s="100">
        <v>23.69</v>
      </c>
      <c r="Q1464" s="101"/>
      <c r="R1464" s="101"/>
      <c r="S1464" s="101"/>
      <c r="T1464" s="101"/>
      <c r="U1464" s="101"/>
    </row>
    <row r="1465" spans="1:21" s="1" customFormat="1" ht="27" hidden="1" customHeight="1" x14ac:dyDescent="0.25">
      <c r="A1465" s="134" t="s">
        <v>478</v>
      </c>
      <c r="B1465" s="135"/>
      <c r="C1465" s="103" t="s">
        <v>1722</v>
      </c>
      <c r="D1465" s="104"/>
      <c r="E1465" s="104"/>
      <c r="F1465" s="11" t="s">
        <v>1818</v>
      </c>
      <c r="G1465" s="143">
        <v>34.25</v>
      </c>
      <c r="H1465" s="137"/>
      <c r="I1465" s="8">
        <v>34.25</v>
      </c>
      <c r="J1465" s="137"/>
      <c r="K1465" s="137"/>
      <c r="L1465" s="137"/>
      <c r="M1465" s="137"/>
      <c r="N1465" s="137"/>
      <c r="O1465" s="137"/>
      <c r="P1465" s="100">
        <v>34.25</v>
      </c>
      <c r="Q1465" s="101"/>
      <c r="R1465" s="101"/>
      <c r="S1465" s="101"/>
      <c r="T1465" s="101"/>
      <c r="U1465" s="101"/>
    </row>
    <row r="1466" spans="1:21" s="1" customFormat="1" ht="27.75" hidden="1" customHeight="1" x14ac:dyDescent="0.25">
      <c r="A1466" s="134" t="s">
        <v>481</v>
      </c>
      <c r="B1466" s="135"/>
      <c r="C1466" s="103" t="s">
        <v>1723</v>
      </c>
      <c r="D1466" s="104"/>
      <c r="E1466" s="104"/>
      <c r="F1466" s="11" t="s">
        <v>1818</v>
      </c>
      <c r="G1466" s="143">
        <v>23.69</v>
      </c>
      <c r="H1466" s="137"/>
      <c r="I1466" s="8">
        <v>23.69</v>
      </c>
      <c r="J1466" s="137"/>
      <c r="K1466" s="137"/>
      <c r="L1466" s="137"/>
      <c r="M1466" s="137"/>
      <c r="N1466" s="137"/>
      <c r="O1466" s="137"/>
      <c r="P1466" s="100">
        <v>23.69</v>
      </c>
      <c r="Q1466" s="101"/>
      <c r="R1466" s="101"/>
      <c r="S1466" s="101"/>
      <c r="T1466" s="101"/>
      <c r="U1466" s="101"/>
    </row>
    <row r="1467" spans="1:21" s="1" customFormat="1" ht="25.5" hidden="1" customHeight="1" x14ac:dyDescent="0.25">
      <c r="A1467" s="134" t="s">
        <v>484</v>
      </c>
      <c r="B1467" s="135"/>
      <c r="C1467" s="103" t="s">
        <v>1724</v>
      </c>
      <c r="D1467" s="104"/>
      <c r="E1467" s="104"/>
      <c r="F1467" s="11" t="s">
        <v>1818</v>
      </c>
      <c r="G1467" s="143">
        <v>23.69</v>
      </c>
      <c r="H1467" s="137"/>
      <c r="I1467" s="8">
        <v>23.69</v>
      </c>
      <c r="J1467" s="137"/>
      <c r="K1467" s="137"/>
      <c r="L1467" s="137"/>
      <c r="M1467" s="137"/>
      <c r="N1467" s="137"/>
      <c r="O1467" s="137"/>
      <c r="P1467" s="100">
        <v>23.69</v>
      </c>
      <c r="Q1467" s="101"/>
      <c r="R1467" s="101"/>
      <c r="S1467" s="101"/>
      <c r="T1467" s="101"/>
      <c r="U1467" s="101"/>
    </row>
    <row r="1468" spans="1:21" s="1" customFormat="1" ht="27.75" hidden="1" customHeight="1" x14ac:dyDescent="0.25">
      <c r="A1468" s="134" t="s">
        <v>805</v>
      </c>
      <c r="B1468" s="135"/>
      <c r="C1468" s="103" t="s">
        <v>1725</v>
      </c>
      <c r="D1468" s="104"/>
      <c r="E1468" s="104"/>
      <c r="F1468" s="11" t="s">
        <v>1818</v>
      </c>
      <c r="G1468" s="143">
        <v>23.69</v>
      </c>
      <c r="H1468" s="137"/>
      <c r="I1468" s="8">
        <v>23.69</v>
      </c>
      <c r="J1468" s="137"/>
      <c r="K1468" s="137"/>
      <c r="L1468" s="137"/>
      <c r="M1468" s="137"/>
      <c r="N1468" s="137"/>
      <c r="O1468" s="137"/>
      <c r="P1468" s="100">
        <v>23.69</v>
      </c>
      <c r="Q1468" s="101"/>
      <c r="R1468" s="101"/>
      <c r="S1468" s="101"/>
      <c r="T1468" s="101"/>
      <c r="U1468" s="101"/>
    </row>
    <row r="1469" spans="1:21" s="1" customFormat="1" ht="27.75" hidden="1" customHeight="1" x14ac:dyDescent="0.25">
      <c r="A1469" s="134" t="s">
        <v>806</v>
      </c>
      <c r="B1469" s="135"/>
      <c r="C1469" s="103" t="s">
        <v>1726</v>
      </c>
      <c r="D1469" s="104"/>
      <c r="E1469" s="104"/>
      <c r="F1469" s="11" t="s">
        <v>1818</v>
      </c>
      <c r="G1469" s="143">
        <v>23.69</v>
      </c>
      <c r="H1469" s="137"/>
      <c r="I1469" s="8">
        <v>23.69</v>
      </c>
      <c r="J1469" s="137"/>
      <c r="K1469" s="137"/>
      <c r="L1469" s="137"/>
      <c r="M1469" s="137"/>
      <c r="N1469" s="137"/>
      <c r="O1469" s="137"/>
      <c r="P1469" s="100">
        <v>23.69</v>
      </c>
      <c r="Q1469" s="101"/>
      <c r="R1469" s="101"/>
      <c r="S1469" s="101"/>
      <c r="T1469" s="101"/>
      <c r="U1469" s="101"/>
    </row>
    <row r="1470" spans="1:21" s="1" customFormat="1" ht="27" hidden="1" customHeight="1" x14ac:dyDescent="0.25">
      <c r="A1470" s="134" t="s">
        <v>807</v>
      </c>
      <c r="B1470" s="135"/>
      <c r="C1470" s="103" t="s">
        <v>1727</v>
      </c>
      <c r="D1470" s="104"/>
      <c r="E1470" s="104"/>
      <c r="F1470" s="11" t="s">
        <v>1818</v>
      </c>
      <c r="G1470" s="143">
        <v>23.69</v>
      </c>
      <c r="H1470" s="137"/>
      <c r="I1470" s="8">
        <v>23.69</v>
      </c>
      <c r="J1470" s="137"/>
      <c r="K1470" s="137"/>
      <c r="L1470" s="137"/>
      <c r="M1470" s="137"/>
      <c r="N1470" s="137"/>
      <c r="O1470" s="137"/>
      <c r="P1470" s="100">
        <v>23.69</v>
      </c>
      <c r="Q1470" s="101"/>
      <c r="R1470" s="101"/>
      <c r="S1470" s="101"/>
      <c r="T1470" s="101"/>
      <c r="U1470" s="101"/>
    </row>
    <row r="1471" spans="1:21" s="1" customFormat="1" ht="39" hidden="1" customHeight="1" x14ac:dyDescent="0.25">
      <c r="A1471" s="134" t="s">
        <v>808</v>
      </c>
      <c r="B1471" s="135"/>
      <c r="C1471" s="103" t="s">
        <v>1728</v>
      </c>
      <c r="D1471" s="104"/>
      <c r="E1471" s="104"/>
      <c r="F1471" s="11" t="s">
        <v>1818</v>
      </c>
      <c r="G1471" s="143">
        <v>47.37</v>
      </c>
      <c r="H1471" s="137"/>
      <c r="I1471" s="8">
        <v>47.37</v>
      </c>
      <c r="J1471" s="137"/>
      <c r="K1471" s="137"/>
      <c r="L1471" s="137"/>
      <c r="M1471" s="137"/>
      <c r="N1471" s="137"/>
      <c r="O1471" s="137"/>
      <c r="P1471" s="100">
        <v>47.37</v>
      </c>
      <c r="Q1471" s="101"/>
      <c r="R1471" s="101"/>
      <c r="S1471" s="101"/>
      <c r="T1471" s="101"/>
      <c r="U1471" s="101"/>
    </row>
    <row r="1472" spans="1:21" s="1" customFormat="1" ht="39" hidden="1" customHeight="1" x14ac:dyDescent="0.25">
      <c r="A1472" s="134" t="s">
        <v>809</v>
      </c>
      <c r="B1472" s="135"/>
      <c r="C1472" s="103" t="s">
        <v>1729</v>
      </c>
      <c r="D1472" s="104"/>
      <c r="E1472" s="104"/>
      <c r="F1472" s="11" t="s">
        <v>1818</v>
      </c>
      <c r="G1472" s="143">
        <v>57.93</v>
      </c>
      <c r="H1472" s="137"/>
      <c r="I1472" s="8">
        <v>57.93</v>
      </c>
      <c r="J1472" s="137"/>
      <c r="K1472" s="137"/>
      <c r="L1472" s="137"/>
      <c r="M1472" s="137"/>
      <c r="N1472" s="137"/>
      <c r="O1472" s="137"/>
      <c r="P1472" s="100">
        <v>57.93</v>
      </c>
      <c r="Q1472" s="101"/>
      <c r="R1472" s="101"/>
      <c r="S1472" s="101"/>
      <c r="T1472" s="101"/>
      <c r="U1472" s="101"/>
    </row>
    <row r="1473" spans="1:21" s="1" customFormat="1" ht="41.25" hidden="1" customHeight="1" x14ac:dyDescent="0.25">
      <c r="A1473" s="134" t="s">
        <v>810</v>
      </c>
      <c r="B1473" s="135"/>
      <c r="C1473" s="103" t="s">
        <v>1730</v>
      </c>
      <c r="D1473" s="104"/>
      <c r="E1473" s="104"/>
      <c r="F1473" s="11" t="s">
        <v>1818</v>
      </c>
      <c r="G1473" s="143">
        <v>68.489999999999995</v>
      </c>
      <c r="H1473" s="137"/>
      <c r="I1473" s="8">
        <v>68.489999999999995</v>
      </c>
      <c r="J1473" s="137"/>
      <c r="K1473" s="137"/>
      <c r="L1473" s="137"/>
      <c r="M1473" s="137"/>
      <c r="N1473" s="137"/>
      <c r="O1473" s="137"/>
      <c r="P1473" s="100">
        <v>68.489999999999995</v>
      </c>
      <c r="Q1473" s="101"/>
      <c r="R1473" s="101"/>
      <c r="S1473" s="101"/>
      <c r="T1473" s="101"/>
      <c r="U1473" s="101"/>
    </row>
    <row r="1474" spans="1:21" s="1" customFormat="1" ht="66" hidden="1" customHeight="1" x14ac:dyDescent="0.25">
      <c r="A1474" s="134" t="s">
        <v>811</v>
      </c>
      <c r="B1474" s="135"/>
      <c r="C1474" s="103" t="s">
        <v>1731</v>
      </c>
      <c r="D1474" s="104"/>
      <c r="E1474" s="104"/>
      <c r="F1474" s="11" t="s">
        <v>1818</v>
      </c>
      <c r="G1474" s="143">
        <v>68.489999999999995</v>
      </c>
      <c r="H1474" s="137"/>
      <c r="I1474" s="8">
        <v>68.489999999999995</v>
      </c>
      <c r="J1474" s="137"/>
      <c r="K1474" s="137"/>
      <c r="L1474" s="137"/>
      <c r="M1474" s="137"/>
      <c r="N1474" s="137"/>
      <c r="O1474" s="137"/>
      <c r="P1474" s="100">
        <v>68.489999999999995</v>
      </c>
      <c r="Q1474" s="101"/>
      <c r="R1474" s="101"/>
      <c r="S1474" s="101"/>
      <c r="T1474" s="101"/>
      <c r="U1474" s="101"/>
    </row>
    <row r="1475" spans="1:21" s="1" customFormat="1" ht="54" hidden="1" customHeight="1" x14ac:dyDescent="0.25">
      <c r="A1475" s="134" t="s">
        <v>812</v>
      </c>
      <c r="B1475" s="135"/>
      <c r="C1475" s="103" t="s">
        <v>1732</v>
      </c>
      <c r="D1475" s="104"/>
      <c r="E1475" s="104"/>
      <c r="F1475" s="11" t="s">
        <v>1818</v>
      </c>
      <c r="G1475" s="143">
        <v>57.93</v>
      </c>
      <c r="H1475" s="137"/>
      <c r="I1475" s="8">
        <v>57.93</v>
      </c>
      <c r="J1475" s="137"/>
      <c r="K1475" s="137"/>
      <c r="L1475" s="137"/>
      <c r="M1475" s="137"/>
      <c r="N1475" s="137"/>
      <c r="O1475" s="137"/>
      <c r="P1475" s="100">
        <v>57.93</v>
      </c>
      <c r="Q1475" s="101"/>
      <c r="R1475" s="101"/>
      <c r="S1475" s="101"/>
      <c r="T1475" s="101"/>
      <c r="U1475" s="101"/>
    </row>
    <row r="1476" spans="1:21" s="1" customFormat="1" ht="62.25" hidden="1" customHeight="1" x14ac:dyDescent="0.25">
      <c r="A1476" s="134" t="s">
        <v>813</v>
      </c>
      <c r="B1476" s="135"/>
      <c r="C1476" s="103" t="s">
        <v>1733</v>
      </c>
      <c r="D1476" s="104"/>
      <c r="E1476" s="104"/>
      <c r="F1476" s="11" t="s">
        <v>1818</v>
      </c>
      <c r="G1476" s="143">
        <v>57.93</v>
      </c>
      <c r="H1476" s="137"/>
      <c r="I1476" s="8">
        <v>57.93</v>
      </c>
      <c r="J1476" s="137"/>
      <c r="K1476" s="137"/>
      <c r="L1476" s="137"/>
      <c r="M1476" s="137"/>
      <c r="N1476" s="137"/>
      <c r="O1476" s="137"/>
      <c r="P1476" s="100">
        <v>57.93</v>
      </c>
      <c r="Q1476" s="101"/>
      <c r="R1476" s="101"/>
      <c r="S1476" s="101"/>
      <c r="T1476" s="101"/>
      <c r="U1476" s="101"/>
    </row>
    <row r="1477" spans="1:21" s="1" customFormat="1" ht="15" hidden="1" customHeight="1" x14ac:dyDescent="0.25">
      <c r="A1477" s="165">
        <v>2</v>
      </c>
      <c r="B1477" s="166"/>
      <c r="C1477" s="129" t="s">
        <v>1734</v>
      </c>
      <c r="D1477" s="130"/>
      <c r="E1477" s="130"/>
      <c r="F1477" s="4"/>
      <c r="G1477" s="136"/>
      <c r="H1477" s="136"/>
      <c r="I1477" s="5"/>
      <c r="J1477" s="136"/>
      <c r="K1477" s="136"/>
      <c r="L1477" s="136"/>
      <c r="M1477" s="136"/>
      <c r="N1477" s="136"/>
      <c r="O1477" s="136"/>
      <c r="P1477" s="126"/>
      <c r="Q1477" s="126"/>
      <c r="R1477" s="126"/>
      <c r="S1477" s="126"/>
      <c r="T1477" s="126"/>
      <c r="U1477" s="126"/>
    </row>
    <row r="1478" spans="1:21" s="1" customFormat="1" ht="21" hidden="1" customHeight="1" x14ac:dyDescent="0.25">
      <c r="A1478" s="134" t="s">
        <v>61</v>
      </c>
      <c r="B1478" s="135"/>
      <c r="C1478" s="103" t="s">
        <v>1735</v>
      </c>
      <c r="D1478" s="104"/>
      <c r="E1478" s="104"/>
      <c r="F1478" s="11" t="s">
        <v>1830</v>
      </c>
      <c r="G1478" s="143">
        <v>3.59</v>
      </c>
      <c r="H1478" s="137"/>
      <c r="I1478" s="8">
        <v>3.59</v>
      </c>
      <c r="J1478" s="137"/>
      <c r="K1478" s="137"/>
      <c r="L1478" s="137"/>
      <c r="M1478" s="137"/>
      <c r="N1478" s="137"/>
      <c r="O1478" s="137"/>
      <c r="P1478" s="100">
        <v>3.59</v>
      </c>
      <c r="Q1478" s="101"/>
      <c r="R1478" s="101"/>
      <c r="S1478" s="101"/>
      <c r="T1478" s="101"/>
      <c r="U1478" s="101"/>
    </row>
    <row r="1479" spans="1:21" s="1" customFormat="1" ht="21" hidden="1" customHeight="1" x14ac:dyDescent="0.25">
      <c r="A1479" s="134" t="s">
        <v>62</v>
      </c>
      <c r="B1479" s="135"/>
      <c r="C1479" s="103" t="s">
        <v>1736</v>
      </c>
      <c r="D1479" s="104"/>
      <c r="E1479" s="104"/>
      <c r="F1479" s="11" t="s">
        <v>1830</v>
      </c>
      <c r="G1479" s="143">
        <v>9.36</v>
      </c>
      <c r="H1479" s="137"/>
      <c r="I1479" s="8">
        <v>9.36</v>
      </c>
      <c r="J1479" s="137"/>
      <c r="K1479" s="137"/>
      <c r="L1479" s="137"/>
      <c r="M1479" s="137"/>
      <c r="N1479" s="137"/>
      <c r="O1479" s="137"/>
      <c r="P1479" s="100">
        <v>9.36</v>
      </c>
      <c r="Q1479" s="101"/>
      <c r="R1479" s="101"/>
      <c r="S1479" s="101"/>
      <c r="T1479" s="101"/>
      <c r="U1479" s="101"/>
    </row>
    <row r="1480" spans="1:21" s="1" customFormat="1" ht="21" hidden="1" customHeight="1" x14ac:dyDescent="0.25">
      <c r="A1480" s="134" t="s">
        <v>63</v>
      </c>
      <c r="B1480" s="135"/>
      <c r="C1480" s="103" t="s">
        <v>1737</v>
      </c>
      <c r="D1480" s="104"/>
      <c r="E1480" s="104"/>
      <c r="F1480" s="11" t="s">
        <v>1830</v>
      </c>
      <c r="G1480" s="143">
        <v>4.68</v>
      </c>
      <c r="H1480" s="137"/>
      <c r="I1480" s="8">
        <v>4.68</v>
      </c>
      <c r="J1480" s="137"/>
      <c r="K1480" s="137"/>
      <c r="L1480" s="137"/>
      <c r="M1480" s="137"/>
      <c r="N1480" s="137"/>
      <c r="O1480" s="137"/>
      <c r="P1480" s="100">
        <v>4.68</v>
      </c>
      <c r="Q1480" s="101"/>
      <c r="R1480" s="101"/>
      <c r="S1480" s="101"/>
      <c r="T1480" s="101"/>
      <c r="U1480" s="101"/>
    </row>
    <row r="1481" spans="1:21" s="1" customFormat="1" ht="21" hidden="1" customHeight="1" x14ac:dyDescent="0.25">
      <c r="A1481" s="134" t="s">
        <v>64</v>
      </c>
      <c r="B1481" s="135"/>
      <c r="C1481" s="103" t="s">
        <v>1738</v>
      </c>
      <c r="D1481" s="104"/>
      <c r="E1481" s="104"/>
      <c r="F1481" s="11" t="s">
        <v>1830</v>
      </c>
      <c r="G1481" s="143">
        <v>9.36</v>
      </c>
      <c r="H1481" s="137"/>
      <c r="I1481" s="8">
        <v>9.36</v>
      </c>
      <c r="J1481" s="137"/>
      <c r="K1481" s="137"/>
      <c r="L1481" s="137"/>
      <c r="M1481" s="137"/>
      <c r="N1481" s="137"/>
      <c r="O1481" s="137"/>
      <c r="P1481" s="100">
        <v>9.36</v>
      </c>
      <c r="Q1481" s="101"/>
      <c r="R1481" s="101"/>
      <c r="S1481" s="101"/>
      <c r="T1481" s="101"/>
      <c r="U1481" s="101"/>
    </row>
    <row r="1482" spans="1:21" s="1" customFormat="1" ht="21" hidden="1" customHeight="1" x14ac:dyDescent="0.25">
      <c r="A1482" s="134" t="s">
        <v>65</v>
      </c>
      <c r="B1482" s="135"/>
      <c r="C1482" s="103" t="s">
        <v>1739</v>
      </c>
      <c r="D1482" s="104"/>
      <c r="E1482" s="104"/>
      <c r="F1482" s="11" t="s">
        <v>1830</v>
      </c>
      <c r="G1482" s="143">
        <v>4.68</v>
      </c>
      <c r="H1482" s="137"/>
      <c r="I1482" s="8">
        <v>4.68</v>
      </c>
      <c r="J1482" s="137"/>
      <c r="K1482" s="137"/>
      <c r="L1482" s="137"/>
      <c r="M1482" s="137"/>
      <c r="N1482" s="137"/>
      <c r="O1482" s="137"/>
      <c r="P1482" s="100">
        <v>4.68</v>
      </c>
      <c r="Q1482" s="101"/>
      <c r="R1482" s="101"/>
      <c r="S1482" s="101"/>
      <c r="T1482" s="101"/>
      <c r="U1482" s="101"/>
    </row>
    <row r="1483" spans="1:21" s="1" customFormat="1" ht="21" hidden="1" customHeight="1" x14ac:dyDescent="0.25">
      <c r="A1483" s="134" t="s">
        <v>66</v>
      </c>
      <c r="B1483" s="135"/>
      <c r="C1483" s="103" t="s">
        <v>1740</v>
      </c>
      <c r="D1483" s="104"/>
      <c r="E1483" s="104"/>
      <c r="F1483" s="11" t="s">
        <v>1830</v>
      </c>
      <c r="G1483" s="143">
        <v>4.68</v>
      </c>
      <c r="H1483" s="137"/>
      <c r="I1483" s="8">
        <v>4.68</v>
      </c>
      <c r="J1483" s="137"/>
      <c r="K1483" s="137"/>
      <c r="L1483" s="137"/>
      <c r="M1483" s="137"/>
      <c r="N1483" s="137"/>
      <c r="O1483" s="137"/>
      <c r="P1483" s="100">
        <v>4.68</v>
      </c>
      <c r="Q1483" s="101"/>
      <c r="R1483" s="101"/>
      <c r="S1483" s="101"/>
      <c r="T1483" s="101"/>
      <c r="U1483" s="101"/>
    </row>
    <row r="1484" spans="1:21" s="1" customFormat="1" ht="21" hidden="1" customHeight="1" x14ac:dyDescent="0.25">
      <c r="A1484" s="134" t="s">
        <v>67</v>
      </c>
      <c r="B1484" s="135"/>
      <c r="C1484" s="103" t="s">
        <v>1741</v>
      </c>
      <c r="D1484" s="104"/>
      <c r="E1484" s="104"/>
      <c r="F1484" s="11" t="s">
        <v>1830</v>
      </c>
      <c r="G1484" s="143">
        <v>4.68</v>
      </c>
      <c r="H1484" s="137"/>
      <c r="I1484" s="8">
        <v>4.68</v>
      </c>
      <c r="J1484" s="137"/>
      <c r="K1484" s="137"/>
      <c r="L1484" s="137"/>
      <c r="M1484" s="137"/>
      <c r="N1484" s="137"/>
      <c r="O1484" s="137"/>
      <c r="P1484" s="100">
        <v>4.68</v>
      </c>
      <c r="Q1484" s="101"/>
      <c r="R1484" s="101"/>
      <c r="S1484" s="101"/>
      <c r="T1484" s="101"/>
      <c r="U1484" s="101"/>
    </row>
    <row r="1485" spans="1:21" s="1" customFormat="1" ht="27.75" hidden="1" customHeight="1" x14ac:dyDescent="0.25">
      <c r="A1485" s="134" t="s">
        <v>68</v>
      </c>
      <c r="B1485" s="135"/>
      <c r="C1485" s="103" t="s">
        <v>1742</v>
      </c>
      <c r="D1485" s="104"/>
      <c r="E1485" s="104"/>
      <c r="F1485" s="11" t="s">
        <v>1830</v>
      </c>
      <c r="G1485" s="143">
        <v>4.68</v>
      </c>
      <c r="H1485" s="137"/>
      <c r="I1485" s="8">
        <v>4.68</v>
      </c>
      <c r="J1485" s="137"/>
      <c r="K1485" s="137"/>
      <c r="L1485" s="137"/>
      <c r="M1485" s="137"/>
      <c r="N1485" s="137"/>
      <c r="O1485" s="137"/>
      <c r="P1485" s="100">
        <v>4.68</v>
      </c>
      <c r="Q1485" s="101"/>
      <c r="R1485" s="101"/>
      <c r="S1485" s="101"/>
      <c r="T1485" s="101"/>
      <c r="U1485" s="101"/>
    </row>
    <row r="1486" spans="1:21" s="1" customFormat="1" ht="21" hidden="1" customHeight="1" x14ac:dyDescent="0.25">
      <c r="A1486" s="134" t="s">
        <v>69</v>
      </c>
      <c r="B1486" s="135"/>
      <c r="C1486" s="103" t="s">
        <v>1743</v>
      </c>
      <c r="D1486" s="104"/>
      <c r="E1486" s="104"/>
      <c r="F1486" s="11" t="s">
        <v>1830</v>
      </c>
      <c r="G1486" s="143">
        <v>6.2</v>
      </c>
      <c r="H1486" s="137"/>
      <c r="I1486" s="8">
        <v>6.2</v>
      </c>
      <c r="J1486" s="137"/>
      <c r="K1486" s="137"/>
      <c r="L1486" s="137"/>
      <c r="M1486" s="137"/>
      <c r="N1486" s="137"/>
      <c r="O1486" s="137"/>
      <c r="P1486" s="100">
        <v>6.2</v>
      </c>
      <c r="Q1486" s="101"/>
      <c r="R1486" s="101"/>
      <c r="S1486" s="101"/>
      <c r="T1486" s="101"/>
      <c r="U1486" s="101"/>
    </row>
    <row r="1487" spans="1:21" s="1" customFormat="1" ht="26.25" hidden="1" customHeight="1" x14ac:dyDescent="0.25">
      <c r="A1487" s="134" t="s">
        <v>70</v>
      </c>
      <c r="B1487" s="135"/>
      <c r="C1487" s="103" t="s">
        <v>1744</v>
      </c>
      <c r="D1487" s="104"/>
      <c r="E1487" s="104"/>
      <c r="F1487" s="11" t="s">
        <v>1830</v>
      </c>
      <c r="G1487" s="143">
        <v>6.2</v>
      </c>
      <c r="H1487" s="137"/>
      <c r="I1487" s="8">
        <v>6.2</v>
      </c>
      <c r="J1487" s="137"/>
      <c r="K1487" s="137"/>
      <c r="L1487" s="137"/>
      <c r="M1487" s="137"/>
      <c r="N1487" s="137"/>
      <c r="O1487" s="137"/>
      <c r="P1487" s="100">
        <v>6.2</v>
      </c>
      <c r="Q1487" s="101"/>
      <c r="R1487" s="101"/>
      <c r="S1487" s="101"/>
      <c r="T1487" s="101"/>
      <c r="U1487" s="101"/>
    </row>
    <row r="1488" spans="1:21" s="1" customFormat="1" ht="39.75" hidden="1" customHeight="1" x14ac:dyDescent="0.25">
      <c r="A1488" s="134" t="s">
        <v>625</v>
      </c>
      <c r="B1488" s="135"/>
      <c r="C1488" s="103" t="s">
        <v>1745</v>
      </c>
      <c r="D1488" s="104"/>
      <c r="E1488" s="104"/>
      <c r="F1488" s="11" t="s">
        <v>1830</v>
      </c>
      <c r="G1488" s="143">
        <v>6.2</v>
      </c>
      <c r="H1488" s="137"/>
      <c r="I1488" s="8">
        <v>6.2</v>
      </c>
      <c r="J1488" s="137"/>
      <c r="K1488" s="137"/>
      <c r="L1488" s="137"/>
      <c r="M1488" s="137"/>
      <c r="N1488" s="137"/>
      <c r="O1488" s="137"/>
      <c r="P1488" s="100">
        <v>6.2</v>
      </c>
      <c r="Q1488" s="101"/>
      <c r="R1488" s="101"/>
      <c r="S1488" s="101"/>
      <c r="T1488" s="101"/>
      <c r="U1488" s="101"/>
    </row>
    <row r="1489" spans="1:21" s="1" customFormat="1" ht="24" hidden="1" customHeight="1" x14ac:dyDescent="0.25">
      <c r="A1489" s="134" t="s">
        <v>626</v>
      </c>
      <c r="B1489" s="135"/>
      <c r="C1489" s="103" t="s">
        <v>1746</v>
      </c>
      <c r="D1489" s="104"/>
      <c r="E1489" s="104"/>
      <c r="F1489" s="11" t="s">
        <v>1830</v>
      </c>
      <c r="G1489" s="143">
        <v>8.7100000000000009</v>
      </c>
      <c r="H1489" s="137"/>
      <c r="I1489" s="8">
        <v>8.7100000000000009</v>
      </c>
      <c r="J1489" s="137"/>
      <c r="K1489" s="137"/>
      <c r="L1489" s="137"/>
      <c r="M1489" s="137"/>
      <c r="N1489" s="137"/>
      <c r="O1489" s="137"/>
      <c r="P1489" s="100">
        <v>8.7100000000000009</v>
      </c>
      <c r="Q1489" s="101"/>
      <c r="R1489" s="101"/>
      <c r="S1489" s="101"/>
      <c r="T1489" s="101"/>
      <c r="U1489" s="101"/>
    </row>
    <row r="1490" spans="1:21" s="1" customFormat="1" ht="90" hidden="1" customHeight="1" x14ac:dyDescent="0.25">
      <c r="A1490" s="165">
        <v>3</v>
      </c>
      <c r="B1490" s="166"/>
      <c r="C1490" s="163" t="s">
        <v>1747</v>
      </c>
      <c r="D1490" s="164"/>
      <c r="E1490" s="164"/>
      <c r="F1490" s="7" t="s">
        <v>1829</v>
      </c>
      <c r="G1490" s="143">
        <v>3.43</v>
      </c>
      <c r="H1490" s="137"/>
      <c r="I1490" s="8">
        <v>3.43</v>
      </c>
      <c r="J1490" s="143">
        <v>3.4</v>
      </c>
      <c r="K1490" s="137"/>
      <c r="L1490" s="137"/>
      <c r="M1490" s="137"/>
      <c r="N1490" s="137"/>
      <c r="O1490" s="137"/>
      <c r="P1490" s="100">
        <v>6.83</v>
      </c>
      <c r="Q1490" s="101"/>
      <c r="R1490" s="101"/>
      <c r="S1490" s="101"/>
      <c r="T1490" s="101"/>
      <c r="U1490" s="101"/>
    </row>
    <row r="1491" spans="1:21" s="1" customFormat="1" ht="36.75" hidden="1" customHeight="1" x14ac:dyDescent="0.25">
      <c r="A1491" s="165">
        <v>4</v>
      </c>
      <c r="B1491" s="166"/>
      <c r="C1491" s="129" t="s">
        <v>1748</v>
      </c>
      <c r="D1491" s="130"/>
      <c r="E1491" s="130"/>
      <c r="F1491" s="4"/>
      <c r="G1491" s="136"/>
      <c r="H1491" s="136"/>
      <c r="I1491" s="5"/>
      <c r="J1491" s="136"/>
      <c r="K1491" s="136"/>
      <c r="L1491" s="136"/>
      <c r="M1491" s="136"/>
      <c r="N1491" s="136"/>
      <c r="O1491" s="136"/>
      <c r="P1491" s="126"/>
      <c r="Q1491" s="126"/>
      <c r="R1491" s="126"/>
      <c r="S1491" s="126"/>
      <c r="T1491" s="126"/>
      <c r="U1491" s="126"/>
    </row>
    <row r="1492" spans="1:21" s="1" customFormat="1" ht="39" hidden="1" customHeight="1" x14ac:dyDescent="0.25">
      <c r="A1492" s="134" t="s">
        <v>28</v>
      </c>
      <c r="B1492" s="135"/>
      <c r="C1492" s="163" t="s">
        <v>1748</v>
      </c>
      <c r="D1492" s="164"/>
      <c r="E1492" s="164"/>
      <c r="F1492" s="9"/>
      <c r="G1492" s="137"/>
      <c r="H1492" s="137"/>
      <c r="I1492" s="10"/>
      <c r="J1492" s="137"/>
      <c r="K1492" s="137"/>
      <c r="L1492" s="137"/>
      <c r="M1492" s="137"/>
      <c r="N1492" s="137"/>
      <c r="O1492" s="137"/>
      <c r="P1492" s="101"/>
      <c r="Q1492" s="101"/>
      <c r="R1492" s="101"/>
      <c r="S1492" s="101"/>
      <c r="T1492" s="101"/>
      <c r="U1492" s="101"/>
    </row>
    <row r="1493" spans="1:21" s="1" customFormat="1" ht="21" hidden="1" customHeight="1" x14ac:dyDescent="0.25">
      <c r="A1493" s="134" t="s">
        <v>71</v>
      </c>
      <c r="B1493" s="135"/>
      <c r="C1493" s="103" t="s">
        <v>1749</v>
      </c>
      <c r="D1493" s="104"/>
      <c r="E1493" s="104"/>
      <c r="F1493" s="11" t="s">
        <v>1824</v>
      </c>
      <c r="G1493" s="143">
        <v>7.85</v>
      </c>
      <c r="H1493" s="137"/>
      <c r="I1493" s="8">
        <v>7.85</v>
      </c>
      <c r="J1493" s="137"/>
      <c r="K1493" s="137"/>
      <c r="L1493" s="137"/>
      <c r="M1493" s="137"/>
      <c r="N1493" s="137"/>
      <c r="O1493" s="137"/>
      <c r="P1493" s="100">
        <v>7.85</v>
      </c>
      <c r="Q1493" s="101"/>
      <c r="R1493" s="101"/>
      <c r="S1493" s="101"/>
      <c r="T1493" s="101"/>
      <c r="U1493" s="101"/>
    </row>
    <row r="1494" spans="1:21" s="1" customFormat="1" ht="21" hidden="1" customHeight="1" x14ac:dyDescent="0.25">
      <c r="A1494" s="134" t="s">
        <v>72</v>
      </c>
      <c r="B1494" s="135"/>
      <c r="C1494" s="103" t="s">
        <v>1750</v>
      </c>
      <c r="D1494" s="104"/>
      <c r="E1494" s="104"/>
      <c r="F1494" s="11" t="s">
        <v>1824</v>
      </c>
      <c r="G1494" s="143">
        <v>8.1</v>
      </c>
      <c r="H1494" s="137"/>
      <c r="I1494" s="8">
        <v>8.1</v>
      </c>
      <c r="J1494" s="137"/>
      <c r="K1494" s="137"/>
      <c r="L1494" s="137"/>
      <c r="M1494" s="137"/>
      <c r="N1494" s="137"/>
      <c r="O1494" s="137"/>
      <c r="P1494" s="100">
        <v>8.1</v>
      </c>
      <c r="Q1494" s="101"/>
      <c r="R1494" s="101"/>
      <c r="S1494" s="101"/>
      <c r="T1494" s="101"/>
      <c r="U1494" s="101"/>
    </row>
    <row r="1495" spans="1:21" s="1" customFormat="1" ht="24.75" hidden="1" customHeight="1" x14ac:dyDescent="0.25">
      <c r="A1495" s="134" t="s">
        <v>317</v>
      </c>
      <c r="B1495" s="135"/>
      <c r="C1495" s="103" t="s">
        <v>1751</v>
      </c>
      <c r="D1495" s="104"/>
      <c r="E1495" s="104"/>
      <c r="F1495" s="11" t="s">
        <v>1824</v>
      </c>
      <c r="G1495" s="143">
        <v>8.66</v>
      </c>
      <c r="H1495" s="137"/>
      <c r="I1495" s="8">
        <v>8.66</v>
      </c>
      <c r="J1495" s="137"/>
      <c r="K1495" s="137"/>
      <c r="L1495" s="137"/>
      <c r="M1495" s="137"/>
      <c r="N1495" s="137"/>
      <c r="O1495" s="137"/>
      <c r="P1495" s="100">
        <v>8.66</v>
      </c>
      <c r="Q1495" s="101"/>
      <c r="R1495" s="101"/>
      <c r="S1495" s="101"/>
      <c r="T1495" s="101"/>
      <c r="U1495" s="101"/>
    </row>
    <row r="1496" spans="1:21" s="1" customFormat="1" ht="52.5" hidden="1" customHeight="1" x14ac:dyDescent="0.25">
      <c r="A1496" s="134" t="s">
        <v>29</v>
      </c>
      <c r="B1496" s="135"/>
      <c r="C1496" s="163" t="s">
        <v>1752</v>
      </c>
      <c r="D1496" s="164"/>
      <c r="E1496" s="164"/>
      <c r="F1496" s="9"/>
      <c r="G1496" s="137"/>
      <c r="H1496" s="137"/>
      <c r="I1496" s="10"/>
      <c r="J1496" s="137"/>
      <c r="K1496" s="137"/>
      <c r="L1496" s="137"/>
      <c r="M1496" s="137"/>
      <c r="N1496" s="137"/>
      <c r="O1496" s="137"/>
      <c r="P1496" s="101"/>
      <c r="Q1496" s="101"/>
      <c r="R1496" s="101"/>
      <c r="S1496" s="101"/>
      <c r="T1496" s="101"/>
      <c r="U1496" s="101"/>
    </row>
    <row r="1497" spans="1:21" s="1" customFormat="1" ht="21" hidden="1" customHeight="1" x14ac:dyDescent="0.25">
      <c r="A1497" s="134" t="s">
        <v>73</v>
      </c>
      <c r="B1497" s="135"/>
      <c r="C1497" s="103" t="s">
        <v>1750</v>
      </c>
      <c r="D1497" s="104"/>
      <c r="E1497" s="104"/>
      <c r="F1497" s="11" t="s">
        <v>1824</v>
      </c>
      <c r="G1497" s="143">
        <v>11.72</v>
      </c>
      <c r="H1497" s="137"/>
      <c r="I1497" s="8">
        <v>11.72</v>
      </c>
      <c r="J1497" s="137"/>
      <c r="K1497" s="137"/>
      <c r="L1497" s="137"/>
      <c r="M1497" s="137"/>
      <c r="N1497" s="137"/>
      <c r="O1497" s="137"/>
      <c r="P1497" s="100">
        <v>11.72</v>
      </c>
      <c r="Q1497" s="101"/>
      <c r="R1497" s="101"/>
      <c r="S1497" s="101"/>
      <c r="T1497" s="101"/>
      <c r="U1497" s="101"/>
    </row>
    <row r="1498" spans="1:21" s="1" customFormat="1" ht="24.75" hidden="1" customHeight="1" x14ac:dyDescent="0.25">
      <c r="A1498" s="134" t="s">
        <v>74</v>
      </c>
      <c r="B1498" s="135"/>
      <c r="C1498" s="103" t="s">
        <v>1751</v>
      </c>
      <c r="D1498" s="104"/>
      <c r="E1498" s="104"/>
      <c r="F1498" s="11" t="s">
        <v>1824</v>
      </c>
      <c r="G1498" s="143">
        <v>13.77</v>
      </c>
      <c r="H1498" s="137"/>
      <c r="I1498" s="8">
        <v>13.77</v>
      </c>
      <c r="J1498" s="137"/>
      <c r="K1498" s="137"/>
      <c r="L1498" s="137"/>
      <c r="M1498" s="137"/>
      <c r="N1498" s="137"/>
      <c r="O1498" s="137"/>
      <c r="P1498" s="100">
        <v>13.77</v>
      </c>
      <c r="Q1498" s="101"/>
      <c r="R1498" s="101"/>
      <c r="S1498" s="101"/>
      <c r="T1498" s="101"/>
      <c r="U1498" s="101"/>
    </row>
    <row r="1499" spans="1:21" s="1" customFormat="1" ht="12" hidden="1" customHeight="1" x14ac:dyDescent="0.25">
      <c r="A1499" s="186" t="s">
        <v>814</v>
      </c>
      <c r="B1499" s="187"/>
      <c r="C1499" s="187"/>
      <c r="D1499" s="187"/>
      <c r="E1499" s="187"/>
      <c r="F1499" s="187"/>
      <c r="G1499" s="187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</row>
    <row r="1500" spans="1:21" s="1" customFormat="1" ht="27" hidden="1" customHeight="1" x14ac:dyDescent="0.25">
      <c r="A1500" s="165">
        <v>1</v>
      </c>
      <c r="B1500" s="166"/>
      <c r="C1500" s="129" t="s">
        <v>1753</v>
      </c>
      <c r="D1500" s="130"/>
      <c r="E1500" s="130"/>
      <c r="F1500" s="4"/>
      <c r="G1500" s="136"/>
      <c r="H1500" s="136"/>
      <c r="I1500" s="5"/>
      <c r="J1500" s="136"/>
      <c r="K1500" s="136"/>
      <c r="L1500" s="136"/>
      <c r="M1500" s="136"/>
      <c r="N1500" s="136"/>
      <c r="O1500" s="136"/>
      <c r="P1500" s="126"/>
      <c r="Q1500" s="126"/>
      <c r="R1500" s="126"/>
      <c r="S1500" s="126"/>
      <c r="T1500" s="126"/>
      <c r="U1500" s="126"/>
    </row>
    <row r="1501" spans="1:21" s="1" customFormat="1" ht="21" hidden="1" customHeight="1" x14ac:dyDescent="0.25">
      <c r="A1501" s="134" t="s">
        <v>53</v>
      </c>
      <c r="B1501" s="135"/>
      <c r="C1501" s="163" t="s">
        <v>1754</v>
      </c>
      <c r="D1501" s="164"/>
      <c r="E1501" s="164"/>
      <c r="F1501" s="9"/>
      <c r="G1501" s="137"/>
      <c r="H1501" s="137"/>
      <c r="I1501" s="10"/>
      <c r="J1501" s="137"/>
      <c r="K1501" s="137"/>
      <c r="L1501" s="137"/>
      <c r="M1501" s="137"/>
      <c r="N1501" s="137"/>
      <c r="O1501" s="137"/>
      <c r="P1501" s="101"/>
      <c r="Q1501" s="101"/>
      <c r="R1501" s="101"/>
      <c r="S1501" s="101"/>
      <c r="T1501" s="101"/>
      <c r="U1501" s="101"/>
    </row>
    <row r="1502" spans="1:21" s="1" customFormat="1" ht="41.25" hidden="1" customHeight="1" x14ac:dyDescent="0.25">
      <c r="A1502" s="134" t="s">
        <v>136</v>
      </c>
      <c r="B1502" s="135"/>
      <c r="C1502" s="103" t="s">
        <v>1755</v>
      </c>
      <c r="D1502" s="104"/>
      <c r="E1502" s="104"/>
      <c r="F1502" s="11" t="s">
        <v>1813</v>
      </c>
      <c r="G1502" s="143">
        <v>13.22</v>
      </c>
      <c r="H1502" s="137"/>
      <c r="I1502" s="8">
        <v>13.22</v>
      </c>
      <c r="J1502" s="143">
        <v>6.39</v>
      </c>
      <c r="K1502" s="137"/>
      <c r="L1502" s="137"/>
      <c r="M1502" s="137"/>
      <c r="N1502" s="137"/>
      <c r="O1502" s="137"/>
      <c r="P1502" s="100">
        <v>19.61</v>
      </c>
      <c r="Q1502" s="101"/>
      <c r="R1502" s="101"/>
      <c r="S1502" s="101"/>
      <c r="T1502" s="101"/>
      <c r="U1502" s="101"/>
    </row>
    <row r="1503" spans="1:21" s="1" customFormat="1" ht="26.25" hidden="1" customHeight="1" x14ac:dyDescent="0.25">
      <c r="A1503" s="134" t="s">
        <v>144</v>
      </c>
      <c r="B1503" s="135"/>
      <c r="C1503" s="103" t="s">
        <v>1756</v>
      </c>
      <c r="D1503" s="104"/>
      <c r="E1503" s="104"/>
      <c r="F1503" s="11" t="s">
        <v>1813</v>
      </c>
      <c r="G1503" s="143">
        <v>7.97</v>
      </c>
      <c r="H1503" s="137"/>
      <c r="I1503" s="8">
        <v>7.97</v>
      </c>
      <c r="J1503" s="143">
        <v>6.39</v>
      </c>
      <c r="K1503" s="137"/>
      <c r="L1503" s="137"/>
      <c r="M1503" s="137"/>
      <c r="N1503" s="137"/>
      <c r="O1503" s="137"/>
      <c r="P1503" s="100">
        <v>14.36</v>
      </c>
      <c r="Q1503" s="101"/>
      <c r="R1503" s="101"/>
      <c r="S1503" s="101"/>
      <c r="T1503" s="101"/>
      <c r="U1503" s="101"/>
    </row>
    <row r="1504" spans="1:21" s="1" customFormat="1" ht="21" hidden="1" customHeight="1" x14ac:dyDescent="0.25">
      <c r="A1504" s="134" t="s">
        <v>54</v>
      </c>
      <c r="B1504" s="135"/>
      <c r="C1504" s="163" t="s">
        <v>1757</v>
      </c>
      <c r="D1504" s="164"/>
      <c r="E1504" s="164"/>
      <c r="F1504" s="9"/>
      <c r="G1504" s="137"/>
      <c r="H1504" s="137"/>
      <c r="I1504" s="10"/>
      <c r="J1504" s="137"/>
      <c r="K1504" s="137"/>
      <c r="L1504" s="137"/>
      <c r="M1504" s="137"/>
      <c r="N1504" s="137"/>
      <c r="O1504" s="137"/>
      <c r="P1504" s="101"/>
      <c r="Q1504" s="101"/>
      <c r="R1504" s="101"/>
      <c r="S1504" s="101"/>
      <c r="T1504" s="101"/>
      <c r="U1504" s="101"/>
    </row>
    <row r="1505" spans="1:21" s="1" customFormat="1" ht="39" hidden="1" customHeight="1" x14ac:dyDescent="0.25">
      <c r="A1505" s="134" t="s">
        <v>153</v>
      </c>
      <c r="B1505" s="135"/>
      <c r="C1505" s="103" t="s">
        <v>1758</v>
      </c>
      <c r="D1505" s="104"/>
      <c r="E1505" s="104"/>
      <c r="F1505" s="11" t="s">
        <v>1813</v>
      </c>
      <c r="G1505" s="143">
        <v>19.190000000000001</v>
      </c>
      <c r="H1505" s="137"/>
      <c r="I1505" s="8">
        <v>19.190000000000001</v>
      </c>
      <c r="J1505" s="143">
        <v>6.39</v>
      </c>
      <c r="K1505" s="137"/>
      <c r="L1505" s="137"/>
      <c r="M1505" s="137"/>
      <c r="N1505" s="137"/>
      <c r="O1505" s="137"/>
      <c r="P1505" s="100">
        <v>25.58</v>
      </c>
      <c r="Q1505" s="101"/>
      <c r="R1505" s="101"/>
      <c r="S1505" s="101"/>
      <c r="T1505" s="101"/>
      <c r="U1505" s="101"/>
    </row>
    <row r="1506" spans="1:21" s="1" customFormat="1" ht="24.75" hidden="1" customHeight="1" x14ac:dyDescent="0.25">
      <c r="A1506" s="134" t="s">
        <v>432</v>
      </c>
      <c r="B1506" s="135"/>
      <c r="C1506" s="103" t="s">
        <v>1759</v>
      </c>
      <c r="D1506" s="104"/>
      <c r="E1506" s="104"/>
      <c r="F1506" s="11" t="s">
        <v>1813</v>
      </c>
      <c r="G1506" s="143">
        <v>11.39</v>
      </c>
      <c r="H1506" s="137"/>
      <c r="I1506" s="8">
        <v>11.39</v>
      </c>
      <c r="J1506" s="143">
        <v>6.39</v>
      </c>
      <c r="K1506" s="137"/>
      <c r="L1506" s="137"/>
      <c r="M1506" s="137"/>
      <c r="N1506" s="137"/>
      <c r="O1506" s="137"/>
      <c r="P1506" s="100">
        <v>17.78</v>
      </c>
      <c r="Q1506" s="101"/>
      <c r="R1506" s="101"/>
      <c r="S1506" s="101"/>
      <c r="T1506" s="101"/>
      <c r="U1506" s="101"/>
    </row>
    <row r="1507" spans="1:21" s="1" customFormat="1" ht="21" hidden="1" customHeight="1" x14ac:dyDescent="0.25">
      <c r="A1507" s="134" t="s">
        <v>55</v>
      </c>
      <c r="B1507" s="135"/>
      <c r="C1507" s="163" t="s">
        <v>1760</v>
      </c>
      <c r="D1507" s="164"/>
      <c r="E1507" s="164"/>
      <c r="F1507" s="9"/>
      <c r="G1507" s="137"/>
      <c r="H1507" s="137"/>
      <c r="I1507" s="10"/>
      <c r="J1507" s="137"/>
      <c r="K1507" s="137"/>
      <c r="L1507" s="137"/>
      <c r="M1507" s="137"/>
      <c r="N1507" s="137"/>
      <c r="O1507" s="137"/>
      <c r="P1507" s="101"/>
      <c r="Q1507" s="101"/>
      <c r="R1507" s="101"/>
      <c r="S1507" s="101"/>
      <c r="T1507" s="101"/>
      <c r="U1507" s="101"/>
    </row>
    <row r="1508" spans="1:21" s="1" customFormat="1" ht="49.5" hidden="1" customHeight="1" x14ac:dyDescent="0.25">
      <c r="A1508" s="134" t="s">
        <v>157</v>
      </c>
      <c r="B1508" s="135"/>
      <c r="C1508" s="103" t="s">
        <v>1761</v>
      </c>
      <c r="D1508" s="104"/>
      <c r="E1508" s="104"/>
      <c r="F1508" s="11" t="s">
        <v>1813</v>
      </c>
      <c r="G1508" s="143">
        <v>25.16</v>
      </c>
      <c r="H1508" s="137"/>
      <c r="I1508" s="8">
        <v>25.16</v>
      </c>
      <c r="J1508" s="143">
        <v>6.39</v>
      </c>
      <c r="K1508" s="137"/>
      <c r="L1508" s="137"/>
      <c r="M1508" s="137"/>
      <c r="N1508" s="137"/>
      <c r="O1508" s="137"/>
      <c r="P1508" s="100">
        <v>31.55</v>
      </c>
      <c r="Q1508" s="101"/>
      <c r="R1508" s="101"/>
      <c r="S1508" s="101"/>
      <c r="T1508" s="101"/>
      <c r="U1508" s="101"/>
    </row>
    <row r="1509" spans="1:21" s="1" customFormat="1" ht="39" hidden="1" customHeight="1" x14ac:dyDescent="0.25">
      <c r="A1509" s="134" t="s">
        <v>160</v>
      </c>
      <c r="B1509" s="135"/>
      <c r="C1509" s="103" t="s">
        <v>1762</v>
      </c>
      <c r="D1509" s="104"/>
      <c r="E1509" s="104"/>
      <c r="F1509" s="11" t="s">
        <v>1813</v>
      </c>
      <c r="G1509" s="143">
        <v>14.8</v>
      </c>
      <c r="H1509" s="137"/>
      <c r="I1509" s="8">
        <v>14.8</v>
      </c>
      <c r="J1509" s="143">
        <v>6.39</v>
      </c>
      <c r="K1509" s="137"/>
      <c r="L1509" s="137"/>
      <c r="M1509" s="137"/>
      <c r="N1509" s="137"/>
      <c r="O1509" s="137"/>
      <c r="P1509" s="100">
        <v>21.19</v>
      </c>
      <c r="Q1509" s="101"/>
      <c r="R1509" s="101"/>
      <c r="S1509" s="101"/>
      <c r="T1509" s="101"/>
      <c r="U1509" s="101"/>
    </row>
    <row r="1510" spans="1:21" s="1" customFormat="1" ht="21" hidden="1" customHeight="1" x14ac:dyDescent="0.25">
      <c r="A1510" s="134" t="s">
        <v>56</v>
      </c>
      <c r="B1510" s="135"/>
      <c r="C1510" s="163" t="s">
        <v>1763</v>
      </c>
      <c r="D1510" s="164"/>
      <c r="E1510" s="164"/>
      <c r="F1510" s="9"/>
      <c r="G1510" s="137"/>
      <c r="H1510" s="137"/>
      <c r="I1510" s="10"/>
      <c r="J1510" s="137"/>
      <c r="K1510" s="137"/>
      <c r="L1510" s="137"/>
      <c r="M1510" s="137"/>
      <c r="N1510" s="137"/>
      <c r="O1510" s="137"/>
      <c r="P1510" s="101"/>
      <c r="Q1510" s="101"/>
      <c r="R1510" s="101"/>
      <c r="S1510" s="101"/>
      <c r="T1510" s="101"/>
      <c r="U1510" s="101"/>
    </row>
    <row r="1511" spans="1:21" s="1" customFormat="1" ht="25.5" hidden="1" customHeight="1" x14ac:dyDescent="0.25">
      <c r="A1511" s="134" t="s">
        <v>178</v>
      </c>
      <c r="B1511" s="135"/>
      <c r="C1511" s="103" t="s">
        <v>1764</v>
      </c>
      <c r="D1511" s="104"/>
      <c r="E1511" s="104"/>
      <c r="F1511" s="11" t="s">
        <v>1813</v>
      </c>
      <c r="G1511" s="143">
        <v>14.04</v>
      </c>
      <c r="H1511" s="137"/>
      <c r="I1511" s="8">
        <v>14.04</v>
      </c>
      <c r="J1511" s="143">
        <v>6.16</v>
      </c>
      <c r="K1511" s="137"/>
      <c r="L1511" s="137"/>
      <c r="M1511" s="137"/>
      <c r="N1511" s="137"/>
      <c r="O1511" s="137"/>
      <c r="P1511" s="100">
        <v>20.2</v>
      </c>
      <c r="Q1511" s="101"/>
      <c r="R1511" s="101"/>
      <c r="S1511" s="101"/>
      <c r="T1511" s="101"/>
      <c r="U1511" s="101"/>
    </row>
    <row r="1512" spans="1:21" s="1" customFormat="1" ht="21" hidden="1" customHeight="1" x14ac:dyDescent="0.25">
      <c r="A1512" s="134" t="s">
        <v>57</v>
      </c>
      <c r="B1512" s="135"/>
      <c r="C1512" s="163" t="s">
        <v>1765</v>
      </c>
      <c r="D1512" s="164"/>
      <c r="E1512" s="164"/>
      <c r="F1512" s="9"/>
      <c r="G1512" s="137"/>
      <c r="H1512" s="137"/>
      <c r="I1512" s="10"/>
      <c r="J1512" s="137"/>
      <c r="K1512" s="137"/>
      <c r="L1512" s="137"/>
      <c r="M1512" s="137"/>
      <c r="N1512" s="137"/>
      <c r="O1512" s="137"/>
      <c r="P1512" s="101"/>
      <c r="Q1512" s="101"/>
      <c r="R1512" s="101"/>
      <c r="S1512" s="101"/>
      <c r="T1512" s="101"/>
      <c r="U1512" s="101"/>
    </row>
    <row r="1513" spans="1:21" s="1" customFormat="1" ht="39" hidden="1" customHeight="1" x14ac:dyDescent="0.25">
      <c r="A1513" s="134" t="s">
        <v>181</v>
      </c>
      <c r="B1513" s="135"/>
      <c r="C1513" s="103" t="s">
        <v>1766</v>
      </c>
      <c r="D1513" s="104"/>
      <c r="E1513" s="104"/>
      <c r="F1513" s="11" t="s">
        <v>1813</v>
      </c>
      <c r="G1513" s="143">
        <v>13.22</v>
      </c>
      <c r="H1513" s="137"/>
      <c r="I1513" s="8">
        <v>13.22</v>
      </c>
      <c r="J1513" s="143">
        <v>5.73</v>
      </c>
      <c r="K1513" s="137"/>
      <c r="L1513" s="137"/>
      <c r="M1513" s="137"/>
      <c r="N1513" s="137"/>
      <c r="O1513" s="137"/>
      <c r="P1513" s="100">
        <v>18.95</v>
      </c>
      <c r="Q1513" s="101"/>
      <c r="R1513" s="101"/>
      <c r="S1513" s="101"/>
      <c r="T1513" s="101"/>
      <c r="U1513" s="101"/>
    </row>
    <row r="1514" spans="1:21" s="1" customFormat="1" ht="26.25" hidden="1" customHeight="1" x14ac:dyDescent="0.25">
      <c r="A1514" s="134" t="s">
        <v>439</v>
      </c>
      <c r="B1514" s="135"/>
      <c r="C1514" s="103" t="s">
        <v>1767</v>
      </c>
      <c r="D1514" s="104"/>
      <c r="E1514" s="104"/>
      <c r="F1514" s="11" t="s">
        <v>1813</v>
      </c>
      <c r="G1514" s="143">
        <v>7.97</v>
      </c>
      <c r="H1514" s="137"/>
      <c r="I1514" s="8">
        <v>7.97</v>
      </c>
      <c r="J1514" s="143">
        <v>5.73</v>
      </c>
      <c r="K1514" s="137"/>
      <c r="L1514" s="137"/>
      <c r="M1514" s="137"/>
      <c r="N1514" s="137"/>
      <c r="O1514" s="137"/>
      <c r="P1514" s="100">
        <v>13.7</v>
      </c>
      <c r="Q1514" s="101"/>
      <c r="R1514" s="101"/>
      <c r="S1514" s="101"/>
      <c r="T1514" s="101"/>
      <c r="U1514" s="101"/>
    </row>
    <row r="1515" spans="1:21" s="1" customFormat="1" ht="21" hidden="1" customHeight="1" x14ac:dyDescent="0.25">
      <c r="A1515" s="134" t="s">
        <v>58</v>
      </c>
      <c r="B1515" s="135"/>
      <c r="C1515" s="163" t="s">
        <v>1768</v>
      </c>
      <c r="D1515" s="164"/>
      <c r="E1515" s="164"/>
      <c r="F1515" s="9"/>
      <c r="G1515" s="137"/>
      <c r="H1515" s="137"/>
      <c r="I1515" s="10"/>
      <c r="J1515" s="137"/>
      <c r="K1515" s="137"/>
      <c r="L1515" s="137"/>
      <c r="M1515" s="137"/>
      <c r="N1515" s="137"/>
      <c r="O1515" s="137"/>
      <c r="P1515" s="101"/>
      <c r="Q1515" s="101"/>
      <c r="R1515" s="101"/>
      <c r="S1515" s="101"/>
      <c r="T1515" s="101"/>
      <c r="U1515" s="101"/>
    </row>
    <row r="1516" spans="1:21" s="1" customFormat="1" ht="38.25" hidden="1" customHeight="1" x14ac:dyDescent="0.25">
      <c r="A1516" s="134" t="s">
        <v>122</v>
      </c>
      <c r="B1516" s="135"/>
      <c r="C1516" s="103" t="s">
        <v>1769</v>
      </c>
      <c r="D1516" s="104"/>
      <c r="E1516" s="104"/>
      <c r="F1516" s="11" t="s">
        <v>1813</v>
      </c>
      <c r="G1516" s="143">
        <v>25.16</v>
      </c>
      <c r="H1516" s="137"/>
      <c r="I1516" s="8">
        <v>25.16</v>
      </c>
      <c r="J1516" s="143">
        <v>6.02</v>
      </c>
      <c r="K1516" s="137"/>
      <c r="L1516" s="137"/>
      <c r="M1516" s="137"/>
      <c r="N1516" s="137"/>
      <c r="O1516" s="137"/>
      <c r="P1516" s="100">
        <v>31.18</v>
      </c>
      <c r="Q1516" s="101"/>
      <c r="R1516" s="101"/>
      <c r="S1516" s="101"/>
      <c r="T1516" s="101"/>
      <c r="U1516" s="101"/>
    </row>
    <row r="1517" spans="1:21" s="1" customFormat="1" ht="27.75" hidden="1" customHeight="1" x14ac:dyDescent="0.25">
      <c r="A1517" s="134" t="s">
        <v>123</v>
      </c>
      <c r="B1517" s="135"/>
      <c r="C1517" s="103" t="s">
        <v>1770</v>
      </c>
      <c r="D1517" s="104"/>
      <c r="E1517" s="104"/>
      <c r="F1517" s="11" t="s">
        <v>1813</v>
      </c>
      <c r="G1517" s="143">
        <v>14.8</v>
      </c>
      <c r="H1517" s="137"/>
      <c r="I1517" s="8">
        <v>14.8</v>
      </c>
      <c r="J1517" s="143">
        <v>6.02</v>
      </c>
      <c r="K1517" s="137"/>
      <c r="L1517" s="137"/>
      <c r="M1517" s="137"/>
      <c r="N1517" s="137"/>
      <c r="O1517" s="137"/>
      <c r="P1517" s="100">
        <v>20.82</v>
      </c>
      <c r="Q1517" s="101"/>
      <c r="R1517" s="101"/>
      <c r="S1517" s="101"/>
      <c r="T1517" s="101"/>
      <c r="U1517" s="101"/>
    </row>
    <row r="1518" spans="1:21" s="1" customFormat="1" ht="21" hidden="1" customHeight="1" x14ac:dyDescent="0.25">
      <c r="A1518" s="134" t="s">
        <v>59</v>
      </c>
      <c r="B1518" s="135"/>
      <c r="C1518" s="163" t="s">
        <v>1771</v>
      </c>
      <c r="D1518" s="164"/>
      <c r="E1518" s="164"/>
      <c r="F1518" s="9"/>
      <c r="G1518" s="137"/>
      <c r="H1518" s="137"/>
      <c r="I1518" s="10"/>
      <c r="J1518" s="137"/>
      <c r="K1518" s="137"/>
      <c r="L1518" s="137"/>
      <c r="M1518" s="137"/>
      <c r="N1518" s="137"/>
      <c r="O1518" s="137"/>
      <c r="P1518" s="101"/>
      <c r="Q1518" s="101"/>
      <c r="R1518" s="101"/>
      <c r="S1518" s="101"/>
      <c r="T1518" s="101"/>
      <c r="U1518" s="101"/>
    </row>
    <row r="1519" spans="1:21" s="1" customFormat="1" ht="42" hidden="1" customHeight="1" x14ac:dyDescent="0.25">
      <c r="A1519" s="134" t="s">
        <v>127</v>
      </c>
      <c r="B1519" s="135"/>
      <c r="C1519" s="103" t="s">
        <v>1772</v>
      </c>
      <c r="D1519" s="104"/>
      <c r="E1519" s="104"/>
      <c r="F1519" s="11" t="s">
        <v>1813</v>
      </c>
      <c r="G1519" s="143">
        <v>41.44</v>
      </c>
      <c r="H1519" s="137"/>
      <c r="I1519" s="8">
        <v>41.44</v>
      </c>
      <c r="J1519" s="143">
        <v>6.02</v>
      </c>
      <c r="K1519" s="137"/>
      <c r="L1519" s="137"/>
      <c r="M1519" s="137"/>
      <c r="N1519" s="137"/>
      <c r="O1519" s="137"/>
      <c r="P1519" s="100">
        <v>47.46</v>
      </c>
      <c r="Q1519" s="101"/>
      <c r="R1519" s="101"/>
      <c r="S1519" s="101"/>
      <c r="T1519" s="101"/>
      <c r="U1519" s="101"/>
    </row>
    <row r="1520" spans="1:21" s="1" customFormat="1" ht="27" hidden="1" customHeight="1" x14ac:dyDescent="0.25">
      <c r="A1520" s="134" t="s">
        <v>128</v>
      </c>
      <c r="B1520" s="135"/>
      <c r="C1520" s="103" t="s">
        <v>1773</v>
      </c>
      <c r="D1520" s="104"/>
      <c r="E1520" s="104"/>
      <c r="F1520" s="11" t="s">
        <v>1813</v>
      </c>
      <c r="G1520" s="143">
        <v>23.91</v>
      </c>
      <c r="H1520" s="137"/>
      <c r="I1520" s="8">
        <v>23.91</v>
      </c>
      <c r="J1520" s="143">
        <v>6.02</v>
      </c>
      <c r="K1520" s="137"/>
      <c r="L1520" s="137"/>
      <c r="M1520" s="137"/>
      <c r="N1520" s="137"/>
      <c r="O1520" s="137"/>
      <c r="P1520" s="100">
        <v>29.93</v>
      </c>
      <c r="Q1520" s="101"/>
      <c r="R1520" s="101"/>
      <c r="S1520" s="101"/>
      <c r="T1520" s="101"/>
      <c r="U1520" s="101"/>
    </row>
    <row r="1521" spans="1:21" s="1" customFormat="1" ht="35.25" hidden="1" customHeight="1" x14ac:dyDescent="0.25">
      <c r="A1521" s="165">
        <v>2</v>
      </c>
      <c r="B1521" s="166"/>
      <c r="C1521" s="129" t="s">
        <v>1774</v>
      </c>
      <c r="D1521" s="130"/>
      <c r="E1521" s="130"/>
      <c r="F1521" s="4"/>
      <c r="G1521" s="136"/>
      <c r="H1521" s="136"/>
      <c r="I1521" s="5"/>
      <c r="J1521" s="136"/>
      <c r="K1521" s="136"/>
      <c r="L1521" s="136"/>
      <c r="M1521" s="136"/>
      <c r="N1521" s="136"/>
      <c r="O1521" s="136"/>
      <c r="P1521" s="126"/>
      <c r="Q1521" s="126"/>
      <c r="R1521" s="126"/>
      <c r="S1521" s="126"/>
      <c r="T1521" s="126"/>
      <c r="U1521" s="126"/>
    </row>
    <row r="1522" spans="1:21" s="1" customFormat="1" ht="21" hidden="1" customHeight="1" x14ac:dyDescent="0.25">
      <c r="A1522" s="134" t="s">
        <v>61</v>
      </c>
      <c r="B1522" s="135"/>
      <c r="C1522" s="163" t="s">
        <v>1775</v>
      </c>
      <c r="D1522" s="164"/>
      <c r="E1522" s="164"/>
      <c r="F1522" s="9"/>
      <c r="G1522" s="137"/>
      <c r="H1522" s="137"/>
      <c r="I1522" s="10"/>
      <c r="J1522" s="137"/>
      <c r="K1522" s="137"/>
      <c r="L1522" s="137"/>
      <c r="M1522" s="137"/>
      <c r="N1522" s="137"/>
      <c r="O1522" s="137"/>
      <c r="P1522" s="101"/>
      <c r="Q1522" s="101"/>
      <c r="R1522" s="101"/>
      <c r="S1522" s="101"/>
      <c r="T1522" s="101"/>
      <c r="U1522" s="101"/>
    </row>
    <row r="1523" spans="1:21" s="1" customFormat="1" ht="37.5" hidden="1" customHeight="1" x14ac:dyDescent="0.25">
      <c r="A1523" s="134" t="s">
        <v>190</v>
      </c>
      <c r="B1523" s="135"/>
      <c r="C1523" s="103" t="s">
        <v>1776</v>
      </c>
      <c r="D1523" s="104"/>
      <c r="E1523" s="104"/>
      <c r="F1523" s="11" t="s">
        <v>1813</v>
      </c>
      <c r="G1523" s="143">
        <v>25.38</v>
      </c>
      <c r="H1523" s="137"/>
      <c r="I1523" s="8">
        <v>25.38</v>
      </c>
      <c r="J1523" s="143">
        <v>6.39</v>
      </c>
      <c r="K1523" s="137"/>
      <c r="L1523" s="137"/>
      <c r="M1523" s="137"/>
      <c r="N1523" s="137"/>
      <c r="O1523" s="137"/>
      <c r="P1523" s="100">
        <v>31.77</v>
      </c>
      <c r="Q1523" s="101"/>
      <c r="R1523" s="101"/>
      <c r="S1523" s="101"/>
      <c r="T1523" s="101"/>
      <c r="U1523" s="101"/>
    </row>
    <row r="1524" spans="1:21" s="1" customFormat="1" ht="28.5" hidden="1" customHeight="1" x14ac:dyDescent="0.25">
      <c r="A1524" s="134" t="s">
        <v>191</v>
      </c>
      <c r="B1524" s="135"/>
      <c r="C1524" s="103" t="s">
        <v>1777</v>
      </c>
      <c r="D1524" s="104"/>
      <c r="E1524" s="104"/>
      <c r="F1524" s="11" t="s">
        <v>1813</v>
      </c>
      <c r="G1524" s="143">
        <v>14.8</v>
      </c>
      <c r="H1524" s="137"/>
      <c r="I1524" s="8">
        <v>14.8</v>
      </c>
      <c r="J1524" s="143">
        <v>6.39</v>
      </c>
      <c r="K1524" s="137"/>
      <c r="L1524" s="137"/>
      <c r="M1524" s="137"/>
      <c r="N1524" s="137"/>
      <c r="O1524" s="137"/>
      <c r="P1524" s="100">
        <v>21.19</v>
      </c>
      <c r="Q1524" s="101"/>
      <c r="R1524" s="101"/>
      <c r="S1524" s="101"/>
      <c r="T1524" s="101"/>
      <c r="U1524" s="101"/>
    </row>
    <row r="1525" spans="1:21" s="1" customFormat="1" ht="21" hidden="1" customHeight="1" x14ac:dyDescent="0.25">
      <c r="A1525" s="134" t="s">
        <v>62</v>
      </c>
      <c r="B1525" s="135"/>
      <c r="C1525" s="163" t="s">
        <v>1778</v>
      </c>
      <c r="D1525" s="164"/>
      <c r="E1525" s="164"/>
      <c r="F1525" s="9"/>
      <c r="G1525" s="137"/>
      <c r="H1525" s="137"/>
      <c r="I1525" s="10"/>
      <c r="J1525" s="137"/>
      <c r="K1525" s="137"/>
      <c r="L1525" s="137"/>
      <c r="M1525" s="137"/>
      <c r="N1525" s="137"/>
      <c r="O1525" s="137"/>
      <c r="P1525" s="101"/>
      <c r="Q1525" s="101"/>
      <c r="R1525" s="101"/>
      <c r="S1525" s="101"/>
      <c r="T1525" s="101"/>
      <c r="U1525" s="101"/>
    </row>
    <row r="1526" spans="1:21" s="1" customFormat="1" ht="43.5" hidden="1" customHeight="1" x14ac:dyDescent="0.25">
      <c r="A1526" s="134" t="s">
        <v>196</v>
      </c>
      <c r="B1526" s="135"/>
      <c r="C1526" s="103" t="s">
        <v>1779</v>
      </c>
      <c r="D1526" s="104"/>
      <c r="E1526" s="104"/>
      <c r="F1526" s="11" t="s">
        <v>1813</v>
      </c>
      <c r="G1526" s="143">
        <v>25.38</v>
      </c>
      <c r="H1526" s="137"/>
      <c r="I1526" s="8">
        <v>25.38</v>
      </c>
      <c r="J1526" s="143">
        <v>6.39</v>
      </c>
      <c r="K1526" s="137"/>
      <c r="L1526" s="137"/>
      <c r="M1526" s="137"/>
      <c r="N1526" s="137"/>
      <c r="O1526" s="137"/>
      <c r="P1526" s="100">
        <v>31.77</v>
      </c>
      <c r="Q1526" s="101"/>
      <c r="R1526" s="101"/>
      <c r="S1526" s="101"/>
      <c r="T1526" s="101"/>
      <c r="U1526" s="101"/>
    </row>
    <row r="1527" spans="1:21" s="1" customFormat="1" ht="27" hidden="1" customHeight="1" x14ac:dyDescent="0.25">
      <c r="A1527" s="134" t="s">
        <v>197</v>
      </c>
      <c r="B1527" s="135"/>
      <c r="C1527" s="103" t="s">
        <v>1780</v>
      </c>
      <c r="D1527" s="104"/>
      <c r="E1527" s="104"/>
      <c r="F1527" s="11" t="s">
        <v>1813</v>
      </c>
      <c r="G1527" s="143">
        <v>14.8</v>
      </c>
      <c r="H1527" s="137"/>
      <c r="I1527" s="8">
        <v>14.8</v>
      </c>
      <c r="J1527" s="143">
        <v>6.39</v>
      </c>
      <c r="K1527" s="137"/>
      <c r="L1527" s="137"/>
      <c r="M1527" s="137"/>
      <c r="N1527" s="137"/>
      <c r="O1527" s="137"/>
      <c r="P1527" s="100">
        <v>21.19</v>
      </c>
      <c r="Q1527" s="101"/>
      <c r="R1527" s="101"/>
      <c r="S1527" s="101"/>
      <c r="T1527" s="101"/>
      <c r="U1527" s="101"/>
    </row>
    <row r="1528" spans="1:21" s="1" customFormat="1" ht="21" hidden="1" customHeight="1" x14ac:dyDescent="0.25">
      <c r="A1528" s="134" t="s">
        <v>63</v>
      </c>
      <c r="B1528" s="135"/>
      <c r="C1528" s="163" t="s">
        <v>1781</v>
      </c>
      <c r="D1528" s="164"/>
      <c r="E1528" s="164"/>
      <c r="F1528" s="9"/>
      <c r="G1528" s="137"/>
      <c r="H1528" s="137"/>
      <c r="I1528" s="10"/>
      <c r="J1528" s="137"/>
      <c r="K1528" s="137"/>
      <c r="L1528" s="137"/>
      <c r="M1528" s="137"/>
      <c r="N1528" s="137"/>
      <c r="O1528" s="137"/>
      <c r="P1528" s="101"/>
      <c r="Q1528" s="101"/>
      <c r="R1528" s="101"/>
      <c r="S1528" s="101"/>
      <c r="T1528" s="101"/>
      <c r="U1528" s="101"/>
    </row>
    <row r="1529" spans="1:21" s="1" customFormat="1" ht="49.5" hidden="1" customHeight="1" x14ac:dyDescent="0.25">
      <c r="A1529" s="134" t="s">
        <v>204</v>
      </c>
      <c r="B1529" s="135"/>
      <c r="C1529" s="103" t="s">
        <v>1782</v>
      </c>
      <c r="D1529" s="104"/>
      <c r="E1529" s="104"/>
      <c r="F1529" s="11" t="s">
        <v>1813</v>
      </c>
      <c r="G1529" s="143">
        <v>31.4</v>
      </c>
      <c r="H1529" s="137"/>
      <c r="I1529" s="8">
        <v>31.4</v>
      </c>
      <c r="J1529" s="143">
        <v>6.39</v>
      </c>
      <c r="K1529" s="137"/>
      <c r="L1529" s="137"/>
      <c r="M1529" s="137"/>
      <c r="N1529" s="137"/>
      <c r="O1529" s="137"/>
      <c r="P1529" s="100">
        <v>37.79</v>
      </c>
      <c r="Q1529" s="101"/>
      <c r="R1529" s="101"/>
      <c r="S1529" s="101"/>
      <c r="T1529" s="101"/>
      <c r="U1529" s="101"/>
    </row>
    <row r="1530" spans="1:21" s="1" customFormat="1" ht="41.25" hidden="1" customHeight="1" x14ac:dyDescent="0.25">
      <c r="A1530" s="134" t="s">
        <v>205</v>
      </c>
      <c r="B1530" s="135"/>
      <c r="C1530" s="103" t="s">
        <v>1783</v>
      </c>
      <c r="D1530" s="104"/>
      <c r="E1530" s="104"/>
      <c r="F1530" s="11" t="s">
        <v>1813</v>
      </c>
      <c r="G1530" s="143">
        <v>18.22</v>
      </c>
      <c r="H1530" s="137"/>
      <c r="I1530" s="8">
        <v>18.22</v>
      </c>
      <c r="J1530" s="143">
        <v>6.39</v>
      </c>
      <c r="K1530" s="137"/>
      <c r="L1530" s="137"/>
      <c r="M1530" s="137"/>
      <c r="N1530" s="137"/>
      <c r="O1530" s="137"/>
      <c r="P1530" s="100">
        <v>24.61</v>
      </c>
      <c r="Q1530" s="101"/>
      <c r="R1530" s="101"/>
      <c r="S1530" s="101"/>
      <c r="T1530" s="101"/>
      <c r="U1530" s="101"/>
    </row>
    <row r="1531" spans="1:21" s="1" customFormat="1" ht="27" hidden="1" customHeight="1" x14ac:dyDescent="0.25">
      <c r="A1531" s="134" t="s">
        <v>64</v>
      </c>
      <c r="B1531" s="135"/>
      <c r="C1531" s="163" t="s">
        <v>1784</v>
      </c>
      <c r="D1531" s="164"/>
      <c r="E1531" s="164"/>
      <c r="F1531" s="9"/>
      <c r="G1531" s="137"/>
      <c r="H1531" s="137"/>
      <c r="I1531" s="10"/>
      <c r="J1531" s="137"/>
      <c r="K1531" s="137"/>
      <c r="L1531" s="137"/>
      <c r="M1531" s="137"/>
      <c r="N1531" s="137"/>
      <c r="O1531" s="137"/>
      <c r="P1531" s="101"/>
      <c r="Q1531" s="101"/>
      <c r="R1531" s="101"/>
      <c r="S1531" s="101"/>
      <c r="T1531" s="101"/>
      <c r="U1531" s="101"/>
    </row>
    <row r="1532" spans="1:21" s="1" customFormat="1" ht="64.5" hidden="1" customHeight="1" x14ac:dyDescent="0.25">
      <c r="A1532" s="134" t="s">
        <v>206</v>
      </c>
      <c r="B1532" s="135"/>
      <c r="C1532" s="103" t="s">
        <v>1785</v>
      </c>
      <c r="D1532" s="104"/>
      <c r="E1532" s="104"/>
      <c r="F1532" s="11" t="s">
        <v>1813</v>
      </c>
      <c r="G1532" s="143">
        <v>37.42</v>
      </c>
      <c r="H1532" s="137"/>
      <c r="I1532" s="8">
        <v>37.42</v>
      </c>
      <c r="J1532" s="143">
        <v>6.39</v>
      </c>
      <c r="K1532" s="137"/>
      <c r="L1532" s="137"/>
      <c r="M1532" s="137"/>
      <c r="N1532" s="137"/>
      <c r="O1532" s="137"/>
      <c r="P1532" s="100">
        <v>43.81</v>
      </c>
      <c r="Q1532" s="101"/>
      <c r="R1532" s="101"/>
      <c r="S1532" s="101"/>
      <c r="T1532" s="101"/>
      <c r="U1532" s="101"/>
    </row>
    <row r="1533" spans="1:21" s="1" customFormat="1" ht="37.5" hidden="1" customHeight="1" x14ac:dyDescent="0.25">
      <c r="A1533" s="134" t="s">
        <v>207</v>
      </c>
      <c r="B1533" s="135"/>
      <c r="C1533" s="103" t="s">
        <v>1786</v>
      </c>
      <c r="D1533" s="104"/>
      <c r="E1533" s="104"/>
      <c r="F1533" s="11" t="s">
        <v>1813</v>
      </c>
      <c r="G1533" s="143">
        <v>21.63</v>
      </c>
      <c r="H1533" s="137"/>
      <c r="I1533" s="8">
        <v>21.63</v>
      </c>
      <c r="J1533" s="143">
        <v>6.39</v>
      </c>
      <c r="K1533" s="137"/>
      <c r="L1533" s="137"/>
      <c r="M1533" s="137"/>
      <c r="N1533" s="137"/>
      <c r="O1533" s="137"/>
      <c r="P1533" s="100">
        <v>28.02</v>
      </c>
      <c r="Q1533" s="101"/>
      <c r="R1533" s="101"/>
      <c r="S1533" s="101"/>
      <c r="T1533" s="101"/>
      <c r="U1533" s="101"/>
    </row>
    <row r="1534" spans="1:21" s="1" customFormat="1" ht="21" hidden="1" customHeight="1" x14ac:dyDescent="0.25">
      <c r="A1534" s="134" t="s">
        <v>65</v>
      </c>
      <c r="B1534" s="135"/>
      <c r="C1534" s="163" t="s">
        <v>1787</v>
      </c>
      <c r="D1534" s="164"/>
      <c r="E1534" s="164"/>
      <c r="F1534" s="9"/>
      <c r="G1534" s="137"/>
      <c r="H1534" s="137"/>
      <c r="I1534" s="10"/>
      <c r="J1534" s="137"/>
      <c r="K1534" s="137"/>
      <c r="L1534" s="137"/>
      <c r="M1534" s="137"/>
      <c r="N1534" s="137"/>
      <c r="O1534" s="137"/>
      <c r="P1534" s="101"/>
      <c r="Q1534" s="101"/>
      <c r="R1534" s="101"/>
      <c r="S1534" s="101"/>
      <c r="T1534" s="101"/>
      <c r="U1534" s="101"/>
    </row>
    <row r="1535" spans="1:21" s="1" customFormat="1" ht="27" hidden="1" customHeight="1" x14ac:dyDescent="0.25">
      <c r="A1535" s="134" t="s">
        <v>208</v>
      </c>
      <c r="B1535" s="135"/>
      <c r="C1535" s="103" t="s">
        <v>1788</v>
      </c>
      <c r="D1535" s="104"/>
      <c r="E1535" s="104"/>
      <c r="F1535" s="11" t="s">
        <v>1813</v>
      </c>
      <c r="G1535" s="143">
        <v>13.68</v>
      </c>
      <c r="H1535" s="137"/>
      <c r="I1535" s="8">
        <v>13.68</v>
      </c>
      <c r="J1535" s="143">
        <v>6.16</v>
      </c>
      <c r="K1535" s="137"/>
      <c r="L1535" s="137"/>
      <c r="M1535" s="137"/>
      <c r="N1535" s="137"/>
      <c r="O1535" s="137"/>
      <c r="P1535" s="100">
        <v>19.84</v>
      </c>
      <c r="Q1535" s="101"/>
      <c r="R1535" s="101"/>
      <c r="S1535" s="101"/>
      <c r="T1535" s="101"/>
      <c r="U1535" s="101"/>
    </row>
    <row r="1536" spans="1:21" s="1" customFormat="1" ht="21" hidden="1" customHeight="1" x14ac:dyDescent="0.25">
      <c r="A1536" s="134" t="s">
        <v>66</v>
      </c>
      <c r="B1536" s="135"/>
      <c r="C1536" s="163" t="s">
        <v>1789</v>
      </c>
      <c r="D1536" s="164"/>
      <c r="E1536" s="164"/>
      <c r="F1536" s="9"/>
      <c r="G1536" s="137"/>
      <c r="H1536" s="137"/>
      <c r="I1536" s="10"/>
      <c r="J1536" s="137"/>
      <c r="K1536" s="137"/>
      <c r="L1536" s="137"/>
      <c r="M1536" s="137"/>
      <c r="N1536" s="137"/>
      <c r="O1536" s="137"/>
      <c r="P1536" s="101"/>
      <c r="Q1536" s="101"/>
      <c r="R1536" s="101"/>
      <c r="S1536" s="101"/>
      <c r="T1536" s="101"/>
      <c r="U1536" s="101"/>
    </row>
    <row r="1537" spans="1:21" s="1" customFormat="1" ht="39" hidden="1" customHeight="1" x14ac:dyDescent="0.25">
      <c r="A1537" s="134" t="s">
        <v>209</v>
      </c>
      <c r="B1537" s="135"/>
      <c r="C1537" s="103" t="s">
        <v>1790</v>
      </c>
      <c r="D1537" s="104"/>
      <c r="E1537" s="104"/>
      <c r="F1537" s="11" t="s">
        <v>1813</v>
      </c>
      <c r="G1537" s="143">
        <v>17.2</v>
      </c>
      <c r="H1537" s="137"/>
      <c r="I1537" s="8">
        <v>17.2</v>
      </c>
      <c r="J1537" s="143">
        <v>5.73</v>
      </c>
      <c r="K1537" s="137"/>
      <c r="L1537" s="137"/>
      <c r="M1537" s="137"/>
      <c r="N1537" s="137"/>
      <c r="O1537" s="137"/>
      <c r="P1537" s="100">
        <v>22.93</v>
      </c>
      <c r="Q1537" s="101"/>
      <c r="R1537" s="101"/>
      <c r="S1537" s="101"/>
      <c r="T1537" s="101"/>
      <c r="U1537" s="101"/>
    </row>
    <row r="1538" spans="1:21" s="1" customFormat="1" ht="27.75" hidden="1" customHeight="1" x14ac:dyDescent="0.25">
      <c r="A1538" s="134" t="s">
        <v>815</v>
      </c>
      <c r="B1538" s="135"/>
      <c r="C1538" s="103" t="s">
        <v>1791</v>
      </c>
      <c r="D1538" s="104"/>
      <c r="E1538" s="104"/>
      <c r="F1538" s="11" t="s">
        <v>1813</v>
      </c>
      <c r="G1538" s="143">
        <v>10.25</v>
      </c>
      <c r="H1538" s="137"/>
      <c r="I1538" s="8">
        <v>10.25</v>
      </c>
      <c r="J1538" s="143">
        <v>5.73</v>
      </c>
      <c r="K1538" s="137"/>
      <c r="L1538" s="137"/>
      <c r="M1538" s="137"/>
      <c r="N1538" s="137"/>
      <c r="O1538" s="137"/>
      <c r="P1538" s="100">
        <v>15.98</v>
      </c>
      <c r="Q1538" s="101"/>
      <c r="R1538" s="101"/>
      <c r="S1538" s="101"/>
      <c r="T1538" s="101"/>
      <c r="U1538" s="101"/>
    </row>
    <row r="1539" spans="1:21" s="1" customFormat="1" ht="21" hidden="1" customHeight="1" x14ac:dyDescent="0.25">
      <c r="A1539" s="134" t="s">
        <v>67</v>
      </c>
      <c r="B1539" s="135"/>
      <c r="C1539" s="163" t="s">
        <v>1792</v>
      </c>
      <c r="D1539" s="164"/>
      <c r="E1539" s="164"/>
      <c r="F1539" s="9"/>
      <c r="G1539" s="137"/>
      <c r="H1539" s="137"/>
      <c r="I1539" s="10"/>
      <c r="J1539" s="137"/>
      <c r="K1539" s="137"/>
      <c r="L1539" s="137"/>
      <c r="M1539" s="137"/>
      <c r="N1539" s="137"/>
      <c r="O1539" s="137"/>
      <c r="P1539" s="101"/>
      <c r="Q1539" s="101"/>
      <c r="R1539" s="101"/>
      <c r="S1539" s="101"/>
      <c r="T1539" s="101"/>
      <c r="U1539" s="101"/>
    </row>
    <row r="1540" spans="1:21" s="1" customFormat="1" ht="38.25" hidden="1" customHeight="1" x14ac:dyDescent="0.25">
      <c r="A1540" s="134" t="s">
        <v>210</v>
      </c>
      <c r="B1540" s="135"/>
      <c r="C1540" s="103" t="s">
        <v>1793</v>
      </c>
      <c r="D1540" s="104"/>
      <c r="E1540" s="104"/>
      <c r="F1540" s="11" t="s">
        <v>1813</v>
      </c>
      <c r="G1540" s="143">
        <v>37.42</v>
      </c>
      <c r="H1540" s="137"/>
      <c r="I1540" s="8">
        <v>37.42</v>
      </c>
      <c r="J1540" s="143">
        <v>6.02</v>
      </c>
      <c r="K1540" s="137"/>
      <c r="L1540" s="137"/>
      <c r="M1540" s="137"/>
      <c r="N1540" s="137"/>
      <c r="O1540" s="137"/>
      <c r="P1540" s="100">
        <v>43.44</v>
      </c>
      <c r="Q1540" s="101"/>
      <c r="R1540" s="101"/>
      <c r="S1540" s="101"/>
      <c r="T1540" s="101"/>
      <c r="U1540" s="101"/>
    </row>
    <row r="1541" spans="1:21" s="1" customFormat="1" ht="29.25" hidden="1" customHeight="1" x14ac:dyDescent="0.25">
      <c r="A1541" s="134" t="s">
        <v>816</v>
      </c>
      <c r="B1541" s="135"/>
      <c r="C1541" s="103" t="s">
        <v>1794</v>
      </c>
      <c r="D1541" s="104"/>
      <c r="E1541" s="104"/>
      <c r="F1541" s="11" t="s">
        <v>1813</v>
      </c>
      <c r="G1541" s="143">
        <v>21.63</v>
      </c>
      <c r="H1541" s="137"/>
      <c r="I1541" s="8">
        <v>21.63</v>
      </c>
      <c r="J1541" s="143">
        <v>6.02</v>
      </c>
      <c r="K1541" s="137"/>
      <c r="L1541" s="137"/>
      <c r="M1541" s="137"/>
      <c r="N1541" s="137"/>
      <c r="O1541" s="137"/>
      <c r="P1541" s="100">
        <v>27.65</v>
      </c>
      <c r="Q1541" s="101"/>
      <c r="R1541" s="101"/>
      <c r="S1541" s="101"/>
      <c r="T1541" s="101"/>
      <c r="U1541" s="101"/>
    </row>
    <row r="1542" spans="1:21" s="1" customFormat="1" ht="21" hidden="1" customHeight="1" x14ac:dyDescent="0.25">
      <c r="A1542" s="134" t="s">
        <v>68</v>
      </c>
      <c r="B1542" s="135"/>
      <c r="C1542" s="163" t="s">
        <v>1795</v>
      </c>
      <c r="D1542" s="164"/>
      <c r="E1542" s="164"/>
      <c r="F1542" s="9"/>
      <c r="G1542" s="137"/>
      <c r="H1542" s="137"/>
      <c r="I1542" s="10"/>
      <c r="J1542" s="137"/>
      <c r="K1542" s="137"/>
      <c r="L1542" s="137"/>
      <c r="M1542" s="137"/>
      <c r="N1542" s="137"/>
      <c r="O1542" s="137"/>
      <c r="P1542" s="101"/>
      <c r="Q1542" s="101"/>
      <c r="R1542" s="101"/>
      <c r="S1542" s="101"/>
      <c r="T1542" s="101"/>
      <c r="U1542" s="101"/>
    </row>
    <row r="1543" spans="1:21" s="1" customFormat="1" ht="39" hidden="1" customHeight="1" x14ac:dyDescent="0.25">
      <c r="A1543" s="134" t="s">
        <v>817</v>
      </c>
      <c r="B1543" s="135"/>
      <c r="C1543" s="103" t="s">
        <v>1796</v>
      </c>
      <c r="D1543" s="104"/>
      <c r="E1543" s="104"/>
      <c r="F1543" s="11" t="s">
        <v>1813</v>
      </c>
      <c r="G1543" s="143">
        <v>61.51</v>
      </c>
      <c r="H1543" s="137"/>
      <c r="I1543" s="8">
        <v>61.51</v>
      </c>
      <c r="J1543" s="143">
        <v>6.02</v>
      </c>
      <c r="K1543" s="137"/>
      <c r="L1543" s="137"/>
      <c r="M1543" s="137"/>
      <c r="N1543" s="137"/>
      <c r="O1543" s="137"/>
      <c r="P1543" s="100">
        <v>67.53</v>
      </c>
      <c r="Q1543" s="101"/>
      <c r="R1543" s="101"/>
      <c r="S1543" s="101"/>
      <c r="T1543" s="101"/>
      <c r="U1543" s="101"/>
    </row>
    <row r="1544" spans="1:21" s="1" customFormat="1" ht="29.25" hidden="1" customHeight="1" x14ac:dyDescent="0.25">
      <c r="A1544" s="134" t="s">
        <v>818</v>
      </c>
      <c r="B1544" s="135"/>
      <c r="C1544" s="103" t="s">
        <v>1797</v>
      </c>
      <c r="D1544" s="104"/>
      <c r="E1544" s="104"/>
      <c r="F1544" s="11" t="s">
        <v>1813</v>
      </c>
      <c r="G1544" s="143">
        <v>35.29</v>
      </c>
      <c r="H1544" s="137"/>
      <c r="I1544" s="8">
        <v>35.29</v>
      </c>
      <c r="J1544" s="143">
        <v>6.02</v>
      </c>
      <c r="K1544" s="137"/>
      <c r="L1544" s="137"/>
      <c r="M1544" s="137"/>
      <c r="N1544" s="137"/>
      <c r="O1544" s="137"/>
      <c r="P1544" s="100">
        <v>41.31</v>
      </c>
      <c r="Q1544" s="101"/>
      <c r="R1544" s="101"/>
      <c r="S1544" s="101"/>
      <c r="T1544" s="101"/>
      <c r="U1544" s="101"/>
    </row>
    <row r="1545" spans="1:21" s="1" customFormat="1" ht="18" hidden="1" customHeight="1" x14ac:dyDescent="0.25">
      <c r="A1545" s="165">
        <v>3</v>
      </c>
      <c r="B1545" s="166"/>
      <c r="C1545" s="129" t="s">
        <v>1798</v>
      </c>
      <c r="D1545" s="130"/>
      <c r="E1545" s="130"/>
      <c r="F1545" s="4"/>
      <c r="G1545" s="136"/>
      <c r="H1545" s="136"/>
      <c r="I1545" s="5"/>
      <c r="J1545" s="136"/>
      <c r="K1545" s="136"/>
      <c r="L1545" s="136"/>
      <c r="M1545" s="136"/>
      <c r="N1545" s="136"/>
      <c r="O1545" s="136"/>
      <c r="P1545" s="126"/>
      <c r="Q1545" s="126"/>
      <c r="R1545" s="126"/>
      <c r="S1545" s="126"/>
      <c r="T1545" s="126"/>
      <c r="U1545" s="126"/>
    </row>
    <row r="1546" spans="1:21" s="1" customFormat="1" ht="39.75" hidden="1" customHeight="1" x14ac:dyDescent="0.25">
      <c r="A1546" s="134" t="s">
        <v>5</v>
      </c>
      <c r="B1546" s="135"/>
      <c r="C1546" s="163" t="s">
        <v>1799</v>
      </c>
      <c r="D1546" s="164"/>
      <c r="E1546" s="164"/>
      <c r="F1546" s="9"/>
      <c r="G1546" s="137"/>
      <c r="H1546" s="137"/>
      <c r="I1546" s="10"/>
      <c r="J1546" s="137"/>
      <c r="K1546" s="137"/>
      <c r="L1546" s="137"/>
      <c r="M1546" s="137"/>
      <c r="N1546" s="137"/>
      <c r="O1546" s="137"/>
      <c r="P1546" s="101"/>
      <c r="Q1546" s="101"/>
      <c r="R1546" s="101"/>
      <c r="S1546" s="101"/>
      <c r="T1546" s="101"/>
      <c r="U1546" s="101"/>
    </row>
    <row r="1547" spans="1:21" s="1" customFormat="1" ht="61.5" hidden="1" customHeight="1" x14ac:dyDescent="0.25">
      <c r="A1547" s="134" t="s">
        <v>6</v>
      </c>
      <c r="B1547" s="135"/>
      <c r="C1547" s="103" t="s">
        <v>1800</v>
      </c>
      <c r="D1547" s="104"/>
      <c r="E1547" s="104"/>
      <c r="F1547" s="11" t="s">
        <v>1813</v>
      </c>
      <c r="G1547" s="143">
        <v>6.45</v>
      </c>
      <c r="H1547" s="137"/>
      <c r="I1547" s="8">
        <v>6.45</v>
      </c>
      <c r="J1547" s="137"/>
      <c r="K1547" s="137"/>
      <c r="L1547" s="137"/>
      <c r="M1547" s="137"/>
      <c r="N1547" s="137"/>
      <c r="O1547" s="137"/>
      <c r="P1547" s="100">
        <v>6.45</v>
      </c>
      <c r="Q1547" s="101"/>
      <c r="R1547" s="101"/>
      <c r="S1547" s="101"/>
      <c r="T1547" s="101"/>
      <c r="U1547" s="101"/>
    </row>
    <row r="1548" spans="1:21" s="1" customFormat="1" ht="51" hidden="1" customHeight="1" x14ac:dyDescent="0.25">
      <c r="A1548" s="134" t="s">
        <v>7</v>
      </c>
      <c r="B1548" s="135"/>
      <c r="C1548" s="103" t="s">
        <v>1801</v>
      </c>
      <c r="D1548" s="104"/>
      <c r="E1548" s="104"/>
      <c r="F1548" s="11" t="s">
        <v>1813</v>
      </c>
      <c r="G1548" s="143">
        <v>3.83</v>
      </c>
      <c r="H1548" s="137"/>
      <c r="I1548" s="8">
        <v>3.83</v>
      </c>
      <c r="J1548" s="137"/>
      <c r="K1548" s="137"/>
      <c r="L1548" s="137"/>
      <c r="M1548" s="137"/>
      <c r="N1548" s="137"/>
      <c r="O1548" s="137"/>
      <c r="P1548" s="100">
        <v>3.83</v>
      </c>
      <c r="Q1548" s="101"/>
      <c r="R1548" s="101"/>
      <c r="S1548" s="101"/>
      <c r="T1548" s="101"/>
      <c r="U1548" s="101"/>
    </row>
    <row r="1549" spans="1:21" s="1" customFormat="1" ht="39.75" hidden="1" customHeight="1" x14ac:dyDescent="0.25">
      <c r="A1549" s="134" t="s">
        <v>8</v>
      </c>
      <c r="B1549" s="135"/>
      <c r="C1549" s="163" t="s">
        <v>1802</v>
      </c>
      <c r="D1549" s="164"/>
      <c r="E1549" s="164"/>
      <c r="F1549" s="9"/>
      <c r="G1549" s="137"/>
      <c r="H1549" s="137"/>
      <c r="I1549" s="10"/>
      <c r="J1549" s="137"/>
      <c r="K1549" s="137"/>
      <c r="L1549" s="137"/>
      <c r="M1549" s="137"/>
      <c r="N1549" s="137"/>
      <c r="O1549" s="137"/>
      <c r="P1549" s="101"/>
      <c r="Q1549" s="101"/>
      <c r="R1549" s="101"/>
      <c r="S1549" s="101"/>
      <c r="T1549" s="101"/>
      <c r="U1549" s="101"/>
    </row>
    <row r="1550" spans="1:21" s="1" customFormat="1" ht="65.25" hidden="1" customHeight="1" x14ac:dyDescent="0.25">
      <c r="A1550" s="134" t="s">
        <v>9</v>
      </c>
      <c r="B1550" s="135"/>
      <c r="C1550" s="103" t="s">
        <v>1803</v>
      </c>
      <c r="D1550" s="104"/>
      <c r="E1550" s="104"/>
      <c r="F1550" s="11" t="s">
        <v>1813</v>
      </c>
      <c r="G1550" s="143">
        <v>6.45</v>
      </c>
      <c r="H1550" s="137"/>
      <c r="I1550" s="8">
        <v>6.45</v>
      </c>
      <c r="J1550" s="137"/>
      <c r="K1550" s="137"/>
      <c r="L1550" s="137"/>
      <c r="M1550" s="137"/>
      <c r="N1550" s="137"/>
      <c r="O1550" s="137"/>
      <c r="P1550" s="100">
        <v>6.45</v>
      </c>
      <c r="Q1550" s="101"/>
      <c r="R1550" s="101"/>
      <c r="S1550" s="101"/>
      <c r="T1550" s="101"/>
      <c r="U1550" s="101"/>
    </row>
    <row r="1551" spans="1:21" s="1" customFormat="1" ht="50.25" hidden="1" customHeight="1" x14ac:dyDescent="0.25">
      <c r="A1551" s="134" t="s">
        <v>10</v>
      </c>
      <c r="B1551" s="135"/>
      <c r="C1551" s="103" t="s">
        <v>1804</v>
      </c>
      <c r="D1551" s="104"/>
      <c r="E1551" s="104"/>
      <c r="F1551" s="11" t="s">
        <v>1813</v>
      </c>
      <c r="G1551" s="143">
        <v>3.83</v>
      </c>
      <c r="H1551" s="137"/>
      <c r="I1551" s="8">
        <v>3.83</v>
      </c>
      <c r="J1551" s="137"/>
      <c r="K1551" s="137"/>
      <c r="L1551" s="137"/>
      <c r="M1551" s="137"/>
      <c r="N1551" s="137"/>
      <c r="O1551" s="137"/>
      <c r="P1551" s="100">
        <v>3.83</v>
      </c>
      <c r="Q1551" s="101"/>
      <c r="R1551" s="101"/>
      <c r="S1551" s="101"/>
      <c r="T1551" s="101"/>
      <c r="U1551" s="101"/>
    </row>
    <row r="1552" spans="1:21" s="1" customFormat="1" ht="18.75" hidden="1" customHeight="1" x14ac:dyDescent="0.25">
      <c r="A1552" s="134" t="s">
        <v>15</v>
      </c>
      <c r="B1552" s="135"/>
      <c r="C1552" s="163" t="s">
        <v>1805</v>
      </c>
      <c r="D1552" s="164"/>
      <c r="E1552" s="164"/>
      <c r="F1552" s="9"/>
      <c r="G1552" s="137"/>
      <c r="H1552" s="137"/>
      <c r="I1552" s="10"/>
      <c r="J1552" s="137"/>
      <c r="K1552" s="137"/>
      <c r="L1552" s="137"/>
      <c r="M1552" s="137"/>
      <c r="N1552" s="137"/>
      <c r="O1552" s="137"/>
      <c r="P1552" s="101"/>
      <c r="Q1552" s="101"/>
      <c r="R1552" s="101"/>
      <c r="S1552" s="101"/>
      <c r="T1552" s="101"/>
      <c r="U1552" s="101"/>
    </row>
    <row r="1553" spans="1:22" s="1" customFormat="1" ht="42" hidden="1" customHeight="1" x14ac:dyDescent="0.25">
      <c r="A1553" s="134" t="s">
        <v>16</v>
      </c>
      <c r="B1553" s="135"/>
      <c r="C1553" s="103" t="s">
        <v>1806</v>
      </c>
      <c r="D1553" s="104"/>
      <c r="E1553" s="104"/>
      <c r="F1553" s="11" t="s">
        <v>1813</v>
      </c>
      <c r="G1553" s="143">
        <v>8.24</v>
      </c>
      <c r="H1553" s="137"/>
      <c r="I1553" s="8">
        <v>8.24</v>
      </c>
      <c r="J1553" s="137"/>
      <c r="K1553" s="137"/>
      <c r="L1553" s="137"/>
      <c r="M1553" s="137"/>
      <c r="N1553" s="137"/>
      <c r="O1553" s="137"/>
      <c r="P1553" s="100">
        <v>8.24</v>
      </c>
      <c r="Q1553" s="101"/>
      <c r="R1553" s="101"/>
      <c r="S1553" s="101"/>
      <c r="T1553" s="101"/>
      <c r="U1553" s="101"/>
    </row>
    <row r="1554" spans="1:22" s="1" customFormat="1" ht="27" hidden="1" customHeight="1" x14ac:dyDescent="0.25">
      <c r="A1554" s="134" t="s">
        <v>17</v>
      </c>
      <c r="B1554" s="135"/>
      <c r="C1554" s="103" t="s">
        <v>1807</v>
      </c>
      <c r="D1554" s="104"/>
      <c r="E1554" s="104"/>
      <c r="F1554" s="11" t="s">
        <v>1813</v>
      </c>
      <c r="G1554" s="143">
        <v>4.93</v>
      </c>
      <c r="H1554" s="137"/>
      <c r="I1554" s="8">
        <v>4.93</v>
      </c>
      <c r="J1554" s="137"/>
      <c r="K1554" s="137"/>
      <c r="L1554" s="137"/>
      <c r="M1554" s="137"/>
      <c r="N1554" s="137"/>
      <c r="O1554" s="137"/>
      <c r="P1554" s="100">
        <v>4.93</v>
      </c>
      <c r="Q1554" s="101"/>
      <c r="R1554" s="101"/>
      <c r="S1554" s="101"/>
      <c r="T1554" s="101"/>
      <c r="U1554" s="101"/>
    </row>
    <row r="1555" spans="1:22" s="1" customFormat="1" ht="27" hidden="1" customHeight="1" x14ac:dyDescent="0.25">
      <c r="A1555" s="134" t="s">
        <v>24</v>
      </c>
      <c r="B1555" s="135"/>
      <c r="C1555" s="163" t="s">
        <v>1808</v>
      </c>
      <c r="D1555" s="164"/>
      <c r="E1555" s="164"/>
      <c r="F1555" s="9"/>
      <c r="G1555" s="137"/>
      <c r="H1555" s="137"/>
      <c r="I1555" s="10"/>
      <c r="J1555" s="137"/>
      <c r="K1555" s="137"/>
      <c r="L1555" s="137"/>
      <c r="M1555" s="137"/>
      <c r="N1555" s="137"/>
      <c r="O1555" s="137"/>
      <c r="P1555" s="101"/>
      <c r="Q1555" s="101"/>
      <c r="R1555" s="101"/>
      <c r="S1555" s="101"/>
      <c r="T1555" s="101"/>
      <c r="U1555" s="101"/>
    </row>
    <row r="1556" spans="1:22" s="1" customFormat="1" ht="40.5" hidden="1" customHeight="1" x14ac:dyDescent="0.25">
      <c r="A1556" s="134" t="s">
        <v>25</v>
      </c>
      <c r="B1556" s="135"/>
      <c r="C1556" s="103" t="s">
        <v>1809</v>
      </c>
      <c r="D1556" s="104"/>
      <c r="E1556" s="104"/>
      <c r="F1556" s="11" t="s">
        <v>1842</v>
      </c>
      <c r="G1556" s="137"/>
      <c r="H1556" s="137"/>
      <c r="I1556" s="10"/>
      <c r="J1556" s="143">
        <v>3.62</v>
      </c>
      <c r="K1556" s="137"/>
      <c r="L1556" s="137"/>
      <c r="M1556" s="137"/>
      <c r="N1556" s="137"/>
      <c r="O1556" s="137"/>
      <c r="P1556" s="100">
        <v>3.62</v>
      </c>
      <c r="Q1556" s="101"/>
      <c r="R1556" s="101"/>
      <c r="S1556" s="101"/>
      <c r="T1556" s="101"/>
      <c r="U1556" s="101"/>
    </row>
    <row r="1557" spans="1:22" s="1" customFormat="1" ht="23.25" hidden="1" customHeight="1" x14ac:dyDescent="0.25">
      <c r="A1557" s="134" t="s">
        <v>819</v>
      </c>
      <c r="B1557" s="135"/>
      <c r="C1557" s="103" t="s">
        <v>1810</v>
      </c>
      <c r="D1557" s="104"/>
      <c r="E1557" s="104"/>
      <c r="F1557" s="11" t="s">
        <v>1830</v>
      </c>
      <c r="G1557" s="137"/>
      <c r="H1557" s="137"/>
      <c r="I1557" s="10"/>
      <c r="J1557" s="143">
        <v>0.51</v>
      </c>
      <c r="K1557" s="137"/>
      <c r="L1557" s="137"/>
      <c r="M1557" s="137"/>
      <c r="N1557" s="137"/>
      <c r="O1557" s="137"/>
      <c r="P1557" s="100">
        <v>0.51</v>
      </c>
      <c r="Q1557" s="101"/>
      <c r="R1557" s="101"/>
      <c r="S1557" s="101"/>
      <c r="T1557" s="101"/>
      <c r="U1557" s="101"/>
    </row>
    <row r="1558" spans="1:22" s="1" customFormat="1" ht="6" customHeight="1" x14ac:dyDescent="0.25">
      <c r="F1558" s="3"/>
    </row>
    <row r="1559" spans="1:22" s="1" customFormat="1" ht="21" customHeight="1" x14ac:dyDescent="0.25">
      <c r="A1559" s="183" t="s">
        <v>820</v>
      </c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  <c r="P1559" s="184"/>
      <c r="Q1559" s="184"/>
      <c r="R1559" s="184"/>
      <c r="S1559" s="184"/>
      <c r="T1559" s="184"/>
    </row>
    <row r="1560" spans="1:22" s="1" customFormat="1" ht="15" customHeight="1" x14ac:dyDescent="0.25">
      <c r="F1560" s="3"/>
    </row>
    <row r="1561" spans="1:22" s="1" customFormat="1" ht="15" customHeight="1" x14ac:dyDescent="0.25">
      <c r="B1561" s="188" t="s">
        <v>1888</v>
      </c>
      <c r="C1561" s="189"/>
      <c r="D1561" s="189"/>
      <c r="F1561" s="3"/>
      <c r="H1561" s="188" t="s">
        <v>1889</v>
      </c>
      <c r="I1561" s="189"/>
      <c r="J1561" s="189"/>
      <c r="K1561" s="189"/>
      <c r="L1561" s="189"/>
      <c r="M1561" s="189"/>
      <c r="N1561" s="189"/>
      <c r="O1561" s="189"/>
      <c r="P1561" s="189"/>
      <c r="Q1561" s="189"/>
      <c r="R1561" s="189"/>
      <c r="S1561" s="189"/>
      <c r="T1561" s="189"/>
      <c r="U1561" s="189"/>
      <c r="V1561" s="189"/>
    </row>
  </sheetData>
  <mergeCells count="9113">
    <mergeCell ref="P10:U10"/>
    <mergeCell ref="A11:U11"/>
    <mergeCell ref="A12:B12"/>
    <mergeCell ref="C12:E12"/>
    <mergeCell ref="G12:H12"/>
    <mergeCell ref="J12:M12"/>
    <mergeCell ref="N12:O12"/>
    <mergeCell ref="P12:U12"/>
    <mergeCell ref="A8:C8"/>
    <mergeCell ref="A10:B10"/>
    <mergeCell ref="C10:E10"/>
    <mergeCell ref="G10:H10"/>
    <mergeCell ref="J10:M10"/>
    <mergeCell ref="N10:O10"/>
    <mergeCell ref="K1:S1"/>
    <mergeCell ref="K2:S2"/>
    <mergeCell ref="M4:P4"/>
    <mergeCell ref="R4:S4"/>
    <mergeCell ref="A6:S6"/>
    <mergeCell ref="A7:R7"/>
    <mergeCell ref="A15:B15"/>
    <mergeCell ref="C15:E15"/>
    <mergeCell ref="G15:H15"/>
    <mergeCell ref="J15:M15"/>
    <mergeCell ref="N15:O15"/>
    <mergeCell ref="P15:U15"/>
    <mergeCell ref="A14:B14"/>
    <mergeCell ref="C14:E14"/>
    <mergeCell ref="G14:H14"/>
    <mergeCell ref="J14:M14"/>
    <mergeCell ref="N14:O14"/>
    <mergeCell ref="P14:U14"/>
    <mergeCell ref="A13:B13"/>
    <mergeCell ref="C13:E13"/>
    <mergeCell ref="G13:H13"/>
    <mergeCell ref="J13:M13"/>
    <mergeCell ref="N13:O13"/>
    <mergeCell ref="P13:U13"/>
    <mergeCell ref="A18:B18"/>
    <mergeCell ref="C18:E18"/>
    <mergeCell ref="G18:H18"/>
    <mergeCell ref="J18:M18"/>
    <mergeCell ref="N18:O18"/>
    <mergeCell ref="P18:U18"/>
    <mergeCell ref="A17:B17"/>
    <mergeCell ref="C17:E17"/>
    <mergeCell ref="G17:H17"/>
    <mergeCell ref="J17:M17"/>
    <mergeCell ref="N17:O17"/>
    <mergeCell ref="P17:U17"/>
    <mergeCell ref="A16:B16"/>
    <mergeCell ref="C16:E16"/>
    <mergeCell ref="G16:H16"/>
    <mergeCell ref="J16:M16"/>
    <mergeCell ref="N16:O16"/>
    <mergeCell ref="P16:U16"/>
    <mergeCell ref="A21:B21"/>
    <mergeCell ref="C21:E21"/>
    <mergeCell ref="G21:H21"/>
    <mergeCell ref="J21:M21"/>
    <mergeCell ref="N21:O21"/>
    <mergeCell ref="P21:U21"/>
    <mergeCell ref="A20:B20"/>
    <mergeCell ref="C20:E20"/>
    <mergeCell ref="G20:H20"/>
    <mergeCell ref="J20:M20"/>
    <mergeCell ref="N20:O20"/>
    <mergeCell ref="P20:U20"/>
    <mergeCell ref="A19:B19"/>
    <mergeCell ref="C19:E19"/>
    <mergeCell ref="G19:H19"/>
    <mergeCell ref="J19:M19"/>
    <mergeCell ref="N19:O19"/>
    <mergeCell ref="P19:U19"/>
    <mergeCell ref="A24:B24"/>
    <mergeCell ref="C24:E24"/>
    <mergeCell ref="G24:H24"/>
    <mergeCell ref="J24:M24"/>
    <mergeCell ref="N24:O24"/>
    <mergeCell ref="P24:U24"/>
    <mergeCell ref="A23:B23"/>
    <mergeCell ref="C23:E23"/>
    <mergeCell ref="G23:H23"/>
    <mergeCell ref="J23:M23"/>
    <mergeCell ref="N23:O23"/>
    <mergeCell ref="P23:U23"/>
    <mergeCell ref="A22:B22"/>
    <mergeCell ref="C22:E22"/>
    <mergeCell ref="G22:H22"/>
    <mergeCell ref="J22:M22"/>
    <mergeCell ref="N22:O22"/>
    <mergeCell ref="P22:U22"/>
    <mergeCell ref="A27:B27"/>
    <mergeCell ref="C27:E27"/>
    <mergeCell ref="G27:H27"/>
    <mergeCell ref="J27:M27"/>
    <mergeCell ref="N27:O27"/>
    <mergeCell ref="P27:U27"/>
    <mergeCell ref="A26:B26"/>
    <mergeCell ref="C26:E26"/>
    <mergeCell ref="G26:H26"/>
    <mergeCell ref="J26:M26"/>
    <mergeCell ref="N26:O26"/>
    <mergeCell ref="P26:U26"/>
    <mergeCell ref="A25:B25"/>
    <mergeCell ref="C25:E25"/>
    <mergeCell ref="G25:H25"/>
    <mergeCell ref="J25:M25"/>
    <mergeCell ref="N25:O25"/>
    <mergeCell ref="P25:U25"/>
    <mergeCell ref="A30:B30"/>
    <mergeCell ref="C30:E30"/>
    <mergeCell ref="G30:H30"/>
    <mergeCell ref="J30:M30"/>
    <mergeCell ref="N30:O30"/>
    <mergeCell ref="P30:U30"/>
    <mergeCell ref="A29:B29"/>
    <mergeCell ref="C29:E29"/>
    <mergeCell ref="G29:H29"/>
    <mergeCell ref="J29:M29"/>
    <mergeCell ref="N29:O29"/>
    <mergeCell ref="P29:U29"/>
    <mergeCell ref="A28:B28"/>
    <mergeCell ref="C28:E28"/>
    <mergeCell ref="G28:H28"/>
    <mergeCell ref="J28:M28"/>
    <mergeCell ref="N28:O28"/>
    <mergeCell ref="P28:U28"/>
    <mergeCell ref="A33:B33"/>
    <mergeCell ref="C33:E33"/>
    <mergeCell ref="G33:H33"/>
    <mergeCell ref="J33:M33"/>
    <mergeCell ref="N33:O33"/>
    <mergeCell ref="P33:U33"/>
    <mergeCell ref="A32:B32"/>
    <mergeCell ref="C32:E32"/>
    <mergeCell ref="G32:H32"/>
    <mergeCell ref="J32:M32"/>
    <mergeCell ref="N32:O32"/>
    <mergeCell ref="P32:U32"/>
    <mergeCell ref="A31:B31"/>
    <mergeCell ref="C31:E31"/>
    <mergeCell ref="G31:H31"/>
    <mergeCell ref="J31:M31"/>
    <mergeCell ref="N31:O31"/>
    <mergeCell ref="P31:U31"/>
    <mergeCell ref="A36:B36"/>
    <mergeCell ref="C36:E36"/>
    <mergeCell ref="G36:H36"/>
    <mergeCell ref="J36:M36"/>
    <mergeCell ref="N36:O36"/>
    <mergeCell ref="P36:U36"/>
    <mergeCell ref="A35:B35"/>
    <mergeCell ref="C35:E35"/>
    <mergeCell ref="G35:H35"/>
    <mergeCell ref="J35:M35"/>
    <mergeCell ref="N35:O35"/>
    <mergeCell ref="P35:U35"/>
    <mergeCell ref="A34:B34"/>
    <mergeCell ref="C34:E34"/>
    <mergeCell ref="G34:H34"/>
    <mergeCell ref="J34:M34"/>
    <mergeCell ref="N34:O34"/>
    <mergeCell ref="P34:U34"/>
    <mergeCell ref="A39:B39"/>
    <mergeCell ref="C39:E39"/>
    <mergeCell ref="G39:H39"/>
    <mergeCell ref="J39:M39"/>
    <mergeCell ref="N39:O39"/>
    <mergeCell ref="P39:U39"/>
    <mergeCell ref="A38:B38"/>
    <mergeCell ref="C38:E38"/>
    <mergeCell ref="G38:H38"/>
    <mergeCell ref="J38:M38"/>
    <mergeCell ref="N38:O38"/>
    <mergeCell ref="P38:U38"/>
    <mergeCell ref="A37:B37"/>
    <mergeCell ref="C37:E37"/>
    <mergeCell ref="G37:H37"/>
    <mergeCell ref="J37:M37"/>
    <mergeCell ref="N37:O37"/>
    <mergeCell ref="P37:U37"/>
    <mergeCell ref="A42:B42"/>
    <mergeCell ref="C42:E42"/>
    <mergeCell ref="G42:H42"/>
    <mergeCell ref="J42:M42"/>
    <mergeCell ref="N42:O42"/>
    <mergeCell ref="P42:U42"/>
    <mergeCell ref="A41:B41"/>
    <mergeCell ref="C41:E41"/>
    <mergeCell ref="G41:H41"/>
    <mergeCell ref="J41:M41"/>
    <mergeCell ref="N41:O41"/>
    <mergeCell ref="P41:U41"/>
    <mergeCell ref="A40:B40"/>
    <mergeCell ref="C40:E40"/>
    <mergeCell ref="G40:H40"/>
    <mergeCell ref="J40:M40"/>
    <mergeCell ref="N40:O40"/>
    <mergeCell ref="P40:U40"/>
    <mergeCell ref="A45:B45"/>
    <mergeCell ref="C45:E45"/>
    <mergeCell ref="G45:H45"/>
    <mergeCell ref="J45:M45"/>
    <mergeCell ref="N45:O45"/>
    <mergeCell ref="P45:U45"/>
    <mergeCell ref="A44:B44"/>
    <mergeCell ref="C44:E44"/>
    <mergeCell ref="G44:H44"/>
    <mergeCell ref="J44:M44"/>
    <mergeCell ref="N44:O44"/>
    <mergeCell ref="P44:U44"/>
    <mergeCell ref="A43:B43"/>
    <mergeCell ref="C43:E43"/>
    <mergeCell ref="G43:H43"/>
    <mergeCell ref="J43:M43"/>
    <mergeCell ref="N43:O43"/>
    <mergeCell ref="P43:U43"/>
    <mergeCell ref="A48:B48"/>
    <mergeCell ref="C48:E48"/>
    <mergeCell ref="G48:H48"/>
    <mergeCell ref="J48:M48"/>
    <mergeCell ref="N48:O48"/>
    <mergeCell ref="P48:U48"/>
    <mergeCell ref="A47:B47"/>
    <mergeCell ref="C47:E47"/>
    <mergeCell ref="G47:H47"/>
    <mergeCell ref="J47:M47"/>
    <mergeCell ref="N47:O47"/>
    <mergeCell ref="P47:U47"/>
    <mergeCell ref="A46:B46"/>
    <mergeCell ref="C46:E46"/>
    <mergeCell ref="G46:H46"/>
    <mergeCell ref="J46:M46"/>
    <mergeCell ref="N46:O46"/>
    <mergeCell ref="P46:U46"/>
    <mergeCell ref="A51:B51"/>
    <mergeCell ref="C51:E51"/>
    <mergeCell ref="G51:H51"/>
    <mergeCell ref="J51:M51"/>
    <mergeCell ref="N51:O51"/>
    <mergeCell ref="P51:U51"/>
    <mergeCell ref="A50:B50"/>
    <mergeCell ref="C50:E50"/>
    <mergeCell ref="G50:H50"/>
    <mergeCell ref="J50:M50"/>
    <mergeCell ref="N50:O50"/>
    <mergeCell ref="P50:U50"/>
    <mergeCell ref="A49:B49"/>
    <mergeCell ref="C49:E49"/>
    <mergeCell ref="G49:H49"/>
    <mergeCell ref="J49:M49"/>
    <mergeCell ref="N49:O49"/>
    <mergeCell ref="P49:U49"/>
    <mergeCell ref="A54:B54"/>
    <mergeCell ref="C54:E54"/>
    <mergeCell ref="G54:H54"/>
    <mergeCell ref="J54:M54"/>
    <mergeCell ref="N54:O54"/>
    <mergeCell ref="P54:U54"/>
    <mergeCell ref="A53:B53"/>
    <mergeCell ref="C53:E53"/>
    <mergeCell ref="G53:H53"/>
    <mergeCell ref="J53:M53"/>
    <mergeCell ref="N53:O53"/>
    <mergeCell ref="P53:U53"/>
    <mergeCell ref="A52:B52"/>
    <mergeCell ref="C52:E52"/>
    <mergeCell ref="G52:H52"/>
    <mergeCell ref="J52:M52"/>
    <mergeCell ref="N52:O52"/>
    <mergeCell ref="P52:U52"/>
    <mergeCell ref="A57:B57"/>
    <mergeCell ref="C57:E57"/>
    <mergeCell ref="G57:H57"/>
    <mergeCell ref="J57:M57"/>
    <mergeCell ref="N57:O57"/>
    <mergeCell ref="P57:U57"/>
    <mergeCell ref="A56:B56"/>
    <mergeCell ref="C56:E56"/>
    <mergeCell ref="G56:H56"/>
    <mergeCell ref="J56:M56"/>
    <mergeCell ref="N56:O56"/>
    <mergeCell ref="P56:U56"/>
    <mergeCell ref="A55:B55"/>
    <mergeCell ref="C55:E55"/>
    <mergeCell ref="G55:H55"/>
    <mergeCell ref="J55:M55"/>
    <mergeCell ref="N55:O55"/>
    <mergeCell ref="P55:U55"/>
    <mergeCell ref="A60:B60"/>
    <mergeCell ref="C60:E60"/>
    <mergeCell ref="G60:H60"/>
    <mergeCell ref="J60:M60"/>
    <mergeCell ref="N60:O60"/>
    <mergeCell ref="P60:U60"/>
    <mergeCell ref="A59:B59"/>
    <mergeCell ref="C59:E59"/>
    <mergeCell ref="G59:H59"/>
    <mergeCell ref="J59:M59"/>
    <mergeCell ref="N59:O59"/>
    <mergeCell ref="P59:U59"/>
    <mergeCell ref="A58:B58"/>
    <mergeCell ref="C58:E58"/>
    <mergeCell ref="G58:H58"/>
    <mergeCell ref="J58:M58"/>
    <mergeCell ref="N58:O58"/>
    <mergeCell ref="P58:U58"/>
    <mergeCell ref="A63:U63"/>
    <mergeCell ref="A64:B64"/>
    <mergeCell ref="C64:E64"/>
    <mergeCell ref="G64:H64"/>
    <mergeCell ref="J64:M64"/>
    <mergeCell ref="N64:O64"/>
    <mergeCell ref="P64:U64"/>
    <mergeCell ref="A62:B62"/>
    <mergeCell ref="C62:E62"/>
    <mergeCell ref="G62:H62"/>
    <mergeCell ref="J62:M62"/>
    <mergeCell ref="N62:O62"/>
    <mergeCell ref="P62:U62"/>
    <mergeCell ref="A61:B61"/>
    <mergeCell ref="C61:E61"/>
    <mergeCell ref="G61:H61"/>
    <mergeCell ref="J61:M61"/>
    <mergeCell ref="N61:O61"/>
    <mergeCell ref="P61:U61"/>
    <mergeCell ref="A67:B67"/>
    <mergeCell ref="C67:E67"/>
    <mergeCell ref="G67:H67"/>
    <mergeCell ref="J67:M67"/>
    <mergeCell ref="N67:O67"/>
    <mergeCell ref="P67:U67"/>
    <mergeCell ref="A66:B66"/>
    <mergeCell ref="C66:E66"/>
    <mergeCell ref="G66:H66"/>
    <mergeCell ref="J66:M66"/>
    <mergeCell ref="N66:O66"/>
    <mergeCell ref="P66:U66"/>
    <mergeCell ref="A65:B65"/>
    <mergeCell ref="C65:E65"/>
    <mergeCell ref="G65:H65"/>
    <mergeCell ref="J65:M65"/>
    <mergeCell ref="N65:O65"/>
    <mergeCell ref="P65:U65"/>
    <mergeCell ref="A70:B70"/>
    <mergeCell ref="C70:E70"/>
    <mergeCell ref="G70:H70"/>
    <mergeCell ref="J70:M70"/>
    <mergeCell ref="N70:O70"/>
    <mergeCell ref="P70:U70"/>
    <mergeCell ref="A69:B69"/>
    <mergeCell ref="C69:E69"/>
    <mergeCell ref="G69:H69"/>
    <mergeCell ref="J69:M69"/>
    <mergeCell ref="N69:O69"/>
    <mergeCell ref="P69:U69"/>
    <mergeCell ref="A68:B68"/>
    <mergeCell ref="C68:E68"/>
    <mergeCell ref="G68:H68"/>
    <mergeCell ref="J68:M68"/>
    <mergeCell ref="N68:O68"/>
    <mergeCell ref="P68:U68"/>
    <mergeCell ref="A73:B73"/>
    <mergeCell ref="C73:E73"/>
    <mergeCell ref="G73:H73"/>
    <mergeCell ref="J73:M73"/>
    <mergeCell ref="N73:O73"/>
    <mergeCell ref="P73:U73"/>
    <mergeCell ref="A72:B72"/>
    <mergeCell ref="C72:E72"/>
    <mergeCell ref="G72:H72"/>
    <mergeCell ref="J72:M72"/>
    <mergeCell ref="N72:O72"/>
    <mergeCell ref="P72:U72"/>
    <mergeCell ref="A71:B71"/>
    <mergeCell ref="C71:E71"/>
    <mergeCell ref="G71:H71"/>
    <mergeCell ref="J71:M71"/>
    <mergeCell ref="N71:O71"/>
    <mergeCell ref="P71:U71"/>
    <mergeCell ref="A76:B76"/>
    <mergeCell ref="C76:E76"/>
    <mergeCell ref="G76:H76"/>
    <mergeCell ref="J76:M76"/>
    <mergeCell ref="N76:O76"/>
    <mergeCell ref="P76:U76"/>
    <mergeCell ref="A75:B75"/>
    <mergeCell ref="C75:E75"/>
    <mergeCell ref="G75:H75"/>
    <mergeCell ref="J75:M75"/>
    <mergeCell ref="N75:O75"/>
    <mergeCell ref="P75:U75"/>
    <mergeCell ref="A74:B74"/>
    <mergeCell ref="C74:E74"/>
    <mergeCell ref="G74:H74"/>
    <mergeCell ref="J74:M74"/>
    <mergeCell ref="N74:O74"/>
    <mergeCell ref="P74:U74"/>
    <mergeCell ref="A79:B79"/>
    <mergeCell ref="C79:E79"/>
    <mergeCell ref="G79:H79"/>
    <mergeCell ref="J79:M79"/>
    <mergeCell ref="N79:O79"/>
    <mergeCell ref="P79:U79"/>
    <mergeCell ref="A78:B78"/>
    <mergeCell ref="C78:E78"/>
    <mergeCell ref="G78:H78"/>
    <mergeCell ref="J78:M78"/>
    <mergeCell ref="N78:O78"/>
    <mergeCell ref="P78:U78"/>
    <mergeCell ref="A77:B77"/>
    <mergeCell ref="C77:E77"/>
    <mergeCell ref="G77:H77"/>
    <mergeCell ref="J77:M77"/>
    <mergeCell ref="N77:O77"/>
    <mergeCell ref="P77:U77"/>
    <mergeCell ref="A83:B83"/>
    <mergeCell ref="C83:E83"/>
    <mergeCell ref="G83:H83"/>
    <mergeCell ref="J83:M83"/>
    <mergeCell ref="N83:O83"/>
    <mergeCell ref="P83:U83"/>
    <mergeCell ref="A82:B82"/>
    <mergeCell ref="C82:E82"/>
    <mergeCell ref="G82:H82"/>
    <mergeCell ref="J82:M82"/>
    <mergeCell ref="N82:O82"/>
    <mergeCell ref="P82:U82"/>
    <mergeCell ref="A80:U80"/>
    <mergeCell ref="A81:B81"/>
    <mergeCell ref="C81:E81"/>
    <mergeCell ref="G81:H81"/>
    <mergeCell ref="J81:M81"/>
    <mergeCell ref="N81:O81"/>
    <mergeCell ref="P81:U81"/>
    <mergeCell ref="A86:B86"/>
    <mergeCell ref="C86:E86"/>
    <mergeCell ref="G86:H86"/>
    <mergeCell ref="J86:M86"/>
    <mergeCell ref="N86:O86"/>
    <mergeCell ref="P86:U86"/>
    <mergeCell ref="A85:B85"/>
    <mergeCell ref="C85:E85"/>
    <mergeCell ref="G85:H85"/>
    <mergeCell ref="J85:M85"/>
    <mergeCell ref="N85:O85"/>
    <mergeCell ref="P85:U85"/>
    <mergeCell ref="A84:B84"/>
    <mergeCell ref="C84:E84"/>
    <mergeCell ref="G84:H84"/>
    <mergeCell ref="J84:M84"/>
    <mergeCell ref="N84:O84"/>
    <mergeCell ref="P84:U84"/>
    <mergeCell ref="A89:B89"/>
    <mergeCell ref="C89:E89"/>
    <mergeCell ref="G89:H89"/>
    <mergeCell ref="J89:M89"/>
    <mergeCell ref="N89:O89"/>
    <mergeCell ref="P89:U89"/>
    <mergeCell ref="A88:B88"/>
    <mergeCell ref="C88:E88"/>
    <mergeCell ref="G88:H88"/>
    <mergeCell ref="J88:M88"/>
    <mergeCell ref="N88:O88"/>
    <mergeCell ref="P88:U88"/>
    <mergeCell ref="A87:B87"/>
    <mergeCell ref="C87:E87"/>
    <mergeCell ref="G87:H87"/>
    <mergeCell ref="J87:M87"/>
    <mergeCell ref="N87:O87"/>
    <mergeCell ref="P87:U87"/>
    <mergeCell ref="A93:U93"/>
    <mergeCell ref="A94:B94"/>
    <mergeCell ref="C94:E94"/>
    <mergeCell ref="G94:H94"/>
    <mergeCell ref="J94:M94"/>
    <mergeCell ref="N94:O94"/>
    <mergeCell ref="P94:U94"/>
    <mergeCell ref="A91:U91"/>
    <mergeCell ref="A92:B92"/>
    <mergeCell ref="C92:E92"/>
    <mergeCell ref="G92:H92"/>
    <mergeCell ref="J92:M92"/>
    <mergeCell ref="N92:O92"/>
    <mergeCell ref="P92:U92"/>
    <mergeCell ref="A90:B90"/>
    <mergeCell ref="C90:E90"/>
    <mergeCell ref="G90:H90"/>
    <mergeCell ref="J90:M90"/>
    <mergeCell ref="N90:O90"/>
    <mergeCell ref="P90:U90"/>
    <mergeCell ref="A97:B97"/>
    <mergeCell ref="C97:E97"/>
    <mergeCell ref="G97:H97"/>
    <mergeCell ref="J97:M97"/>
    <mergeCell ref="N97:O97"/>
    <mergeCell ref="P97:U97"/>
    <mergeCell ref="A96:B96"/>
    <mergeCell ref="C96:E96"/>
    <mergeCell ref="G96:H96"/>
    <mergeCell ref="J96:M96"/>
    <mergeCell ref="N96:O96"/>
    <mergeCell ref="P96:U96"/>
    <mergeCell ref="A95:B95"/>
    <mergeCell ref="C95:E95"/>
    <mergeCell ref="G95:H95"/>
    <mergeCell ref="J95:M95"/>
    <mergeCell ref="N95:O95"/>
    <mergeCell ref="P95:U95"/>
    <mergeCell ref="A100:B100"/>
    <mergeCell ref="C100:E100"/>
    <mergeCell ref="G100:H100"/>
    <mergeCell ref="J100:M100"/>
    <mergeCell ref="N100:O100"/>
    <mergeCell ref="P100:U100"/>
    <mergeCell ref="A99:B99"/>
    <mergeCell ref="C99:E99"/>
    <mergeCell ref="G99:H99"/>
    <mergeCell ref="J99:M99"/>
    <mergeCell ref="N99:O99"/>
    <mergeCell ref="P99:U99"/>
    <mergeCell ref="A98:B98"/>
    <mergeCell ref="C98:E98"/>
    <mergeCell ref="G98:H98"/>
    <mergeCell ref="J98:M98"/>
    <mergeCell ref="N98:O98"/>
    <mergeCell ref="P98:U98"/>
    <mergeCell ref="A103:B103"/>
    <mergeCell ref="C103:E103"/>
    <mergeCell ref="G103:H103"/>
    <mergeCell ref="J103:M103"/>
    <mergeCell ref="N103:O103"/>
    <mergeCell ref="P103:U103"/>
    <mergeCell ref="A102:B102"/>
    <mergeCell ref="C102:E102"/>
    <mergeCell ref="G102:H102"/>
    <mergeCell ref="J102:M102"/>
    <mergeCell ref="N102:O102"/>
    <mergeCell ref="P102:U102"/>
    <mergeCell ref="A101:B101"/>
    <mergeCell ref="C101:E101"/>
    <mergeCell ref="G101:H101"/>
    <mergeCell ref="J101:M101"/>
    <mergeCell ref="N101:O101"/>
    <mergeCell ref="P101:U101"/>
    <mergeCell ref="A106:B106"/>
    <mergeCell ref="C106:E106"/>
    <mergeCell ref="G106:H106"/>
    <mergeCell ref="J106:M106"/>
    <mergeCell ref="N106:O106"/>
    <mergeCell ref="P106:U106"/>
    <mergeCell ref="A105:B105"/>
    <mergeCell ref="C105:E105"/>
    <mergeCell ref="G105:H105"/>
    <mergeCell ref="J105:M105"/>
    <mergeCell ref="N105:O105"/>
    <mergeCell ref="P105:U105"/>
    <mergeCell ref="A104:B104"/>
    <mergeCell ref="C104:E104"/>
    <mergeCell ref="G104:H104"/>
    <mergeCell ref="J104:M104"/>
    <mergeCell ref="N104:O104"/>
    <mergeCell ref="P104:U104"/>
    <mergeCell ref="A109:B109"/>
    <mergeCell ref="C109:E109"/>
    <mergeCell ref="G109:H109"/>
    <mergeCell ref="J109:M109"/>
    <mergeCell ref="N109:O109"/>
    <mergeCell ref="P109:U109"/>
    <mergeCell ref="A108:B108"/>
    <mergeCell ref="C108:E108"/>
    <mergeCell ref="G108:H108"/>
    <mergeCell ref="J108:M108"/>
    <mergeCell ref="N108:O108"/>
    <mergeCell ref="P108:U108"/>
    <mergeCell ref="A107:B107"/>
    <mergeCell ref="C107:E107"/>
    <mergeCell ref="G107:H107"/>
    <mergeCell ref="J107:M107"/>
    <mergeCell ref="N107:O107"/>
    <mergeCell ref="P107:U107"/>
    <mergeCell ref="A112:B112"/>
    <mergeCell ref="C112:E112"/>
    <mergeCell ref="G112:H112"/>
    <mergeCell ref="J112:M112"/>
    <mergeCell ref="N112:O112"/>
    <mergeCell ref="P112:U112"/>
    <mergeCell ref="A111:B111"/>
    <mergeCell ref="C111:E111"/>
    <mergeCell ref="G111:H111"/>
    <mergeCell ref="J111:M111"/>
    <mergeCell ref="N111:O111"/>
    <mergeCell ref="P111:U111"/>
    <mergeCell ref="A110:B110"/>
    <mergeCell ref="C110:E110"/>
    <mergeCell ref="G110:H110"/>
    <mergeCell ref="J110:M110"/>
    <mergeCell ref="N110:O110"/>
    <mergeCell ref="P110:U110"/>
    <mergeCell ref="A115:B115"/>
    <mergeCell ref="C115:E115"/>
    <mergeCell ref="G115:H115"/>
    <mergeCell ref="J115:M115"/>
    <mergeCell ref="N115:O115"/>
    <mergeCell ref="P115:U115"/>
    <mergeCell ref="A114:B114"/>
    <mergeCell ref="C114:E114"/>
    <mergeCell ref="G114:H114"/>
    <mergeCell ref="J114:M114"/>
    <mergeCell ref="N114:O114"/>
    <mergeCell ref="P114:U114"/>
    <mergeCell ref="A113:B113"/>
    <mergeCell ref="C113:E113"/>
    <mergeCell ref="G113:H113"/>
    <mergeCell ref="J113:M113"/>
    <mergeCell ref="N113:O113"/>
    <mergeCell ref="P113:U113"/>
    <mergeCell ref="A118:B118"/>
    <mergeCell ref="C118:E118"/>
    <mergeCell ref="G118:H118"/>
    <mergeCell ref="J118:M118"/>
    <mergeCell ref="N118:O118"/>
    <mergeCell ref="P118:U118"/>
    <mergeCell ref="A117:B117"/>
    <mergeCell ref="C117:E117"/>
    <mergeCell ref="G117:H117"/>
    <mergeCell ref="J117:M117"/>
    <mergeCell ref="N117:O117"/>
    <mergeCell ref="P117:U117"/>
    <mergeCell ref="A116:B116"/>
    <mergeCell ref="C116:E116"/>
    <mergeCell ref="G116:H116"/>
    <mergeCell ref="J116:M116"/>
    <mergeCell ref="N116:O116"/>
    <mergeCell ref="P116:U116"/>
    <mergeCell ref="A121:B121"/>
    <mergeCell ref="C121:E121"/>
    <mergeCell ref="G121:H121"/>
    <mergeCell ref="J121:M121"/>
    <mergeCell ref="N121:O121"/>
    <mergeCell ref="P121:U121"/>
    <mergeCell ref="A120:B120"/>
    <mergeCell ref="C120:E120"/>
    <mergeCell ref="G120:H120"/>
    <mergeCell ref="J120:M120"/>
    <mergeCell ref="N120:O120"/>
    <mergeCell ref="P120:U120"/>
    <mergeCell ref="A119:B119"/>
    <mergeCell ref="C119:E119"/>
    <mergeCell ref="G119:H119"/>
    <mergeCell ref="J119:M119"/>
    <mergeCell ref="N119:O119"/>
    <mergeCell ref="P119:U119"/>
    <mergeCell ref="A124:B124"/>
    <mergeCell ref="C124:E124"/>
    <mergeCell ref="G124:H124"/>
    <mergeCell ref="J124:M124"/>
    <mergeCell ref="N124:O124"/>
    <mergeCell ref="P124:U124"/>
    <mergeCell ref="A123:B123"/>
    <mergeCell ref="C123:E123"/>
    <mergeCell ref="G123:H123"/>
    <mergeCell ref="J123:M123"/>
    <mergeCell ref="N123:O123"/>
    <mergeCell ref="P123:U123"/>
    <mergeCell ref="A122:B122"/>
    <mergeCell ref="C122:E122"/>
    <mergeCell ref="G122:H122"/>
    <mergeCell ref="J122:M122"/>
    <mergeCell ref="N122:O122"/>
    <mergeCell ref="P122:U122"/>
    <mergeCell ref="A127:B127"/>
    <mergeCell ref="C127:E127"/>
    <mergeCell ref="G127:H127"/>
    <mergeCell ref="J127:M127"/>
    <mergeCell ref="N127:O127"/>
    <mergeCell ref="P127:U127"/>
    <mergeCell ref="A126:B126"/>
    <mergeCell ref="C126:E126"/>
    <mergeCell ref="G126:H126"/>
    <mergeCell ref="J126:M126"/>
    <mergeCell ref="N126:O126"/>
    <mergeCell ref="P126:U126"/>
    <mergeCell ref="A125:B125"/>
    <mergeCell ref="C125:E125"/>
    <mergeCell ref="G125:H125"/>
    <mergeCell ref="J125:M125"/>
    <mergeCell ref="N125:O125"/>
    <mergeCell ref="P125:U125"/>
    <mergeCell ref="A130:B130"/>
    <mergeCell ref="C130:E130"/>
    <mergeCell ref="G130:H130"/>
    <mergeCell ref="J130:M130"/>
    <mergeCell ref="N130:O130"/>
    <mergeCell ref="P130:U130"/>
    <mergeCell ref="A129:B129"/>
    <mergeCell ref="C129:E129"/>
    <mergeCell ref="G129:H129"/>
    <mergeCell ref="J129:M129"/>
    <mergeCell ref="N129:O129"/>
    <mergeCell ref="P129:U129"/>
    <mergeCell ref="A128:B128"/>
    <mergeCell ref="C128:E128"/>
    <mergeCell ref="G128:H128"/>
    <mergeCell ref="J128:M128"/>
    <mergeCell ref="N128:O128"/>
    <mergeCell ref="P128:U128"/>
    <mergeCell ref="A133:B133"/>
    <mergeCell ref="C133:E133"/>
    <mergeCell ref="G133:H133"/>
    <mergeCell ref="J133:M133"/>
    <mergeCell ref="N133:O133"/>
    <mergeCell ref="P133:U133"/>
    <mergeCell ref="A132:B132"/>
    <mergeCell ref="C132:E132"/>
    <mergeCell ref="G132:H132"/>
    <mergeCell ref="J132:M132"/>
    <mergeCell ref="N132:O132"/>
    <mergeCell ref="P132:U132"/>
    <mergeCell ref="A131:B131"/>
    <mergeCell ref="C131:E131"/>
    <mergeCell ref="G131:H131"/>
    <mergeCell ref="J131:M131"/>
    <mergeCell ref="N131:O131"/>
    <mergeCell ref="P131:U131"/>
    <mergeCell ref="A136:B136"/>
    <mergeCell ref="C136:E136"/>
    <mergeCell ref="G136:H136"/>
    <mergeCell ref="J136:M136"/>
    <mergeCell ref="N136:O136"/>
    <mergeCell ref="P136:U136"/>
    <mergeCell ref="A135:B135"/>
    <mergeCell ref="C135:E135"/>
    <mergeCell ref="G135:H135"/>
    <mergeCell ref="J135:M135"/>
    <mergeCell ref="N135:O135"/>
    <mergeCell ref="P135:U135"/>
    <mergeCell ref="A134:B134"/>
    <mergeCell ref="C134:E134"/>
    <mergeCell ref="G134:H134"/>
    <mergeCell ref="J134:M134"/>
    <mergeCell ref="N134:O134"/>
    <mergeCell ref="P134:U134"/>
    <mergeCell ref="A139:B139"/>
    <mergeCell ref="C139:E139"/>
    <mergeCell ref="G139:H139"/>
    <mergeCell ref="J139:M139"/>
    <mergeCell ref="N139:O139"/>
    <mergeCell ref="P139:U139"/>
    <mergeCell ref="A138:B138"/>
    <mergeCell ref="C138:E138"/>
    <mergeCell ref="G138:H138"/>
    <mergeCell ref="J138:M138"/>
    <mergeCell ref="N138:O138"/>
    <mergeCell ref="P138:U138"/>
    <mergeCell ref="A137:B137"/>
    <mergeCell ref="C137:E137"/>
    <mergeCell ref="G137:H137"/>
    <mergeCell ref="J137:M137"/>
    <mergeCell ref="N137:O137"/>
    <mergeCell ref="P137:U137"/>
    <mergeCell ref="A142:B142"/>
    <mergeCell ref="C142:E142"/>
    <mergeCell ref="G142:H142"/>
    <mergeCell ref="J142:M142"/>
    <mergeCell ref="N142:O142"/>
    <mergeCell ref="P142:U142"/>
    <mergeCell ref="A141:B141"/>
    <mergeCell ref="C141:E141"/>
    <mergeCell ref="G141:H141"/>
    <mergeCell ref="J141:M141"/>
    <mergeCell ref="N141:O141"/>
    <mergeCell ref="P141:U141"/>
    <mergeCell ref="A140:B140"/>
    <mergeCell ref="C140:E140"/>
    <mergeCell ref="G140:H140"/>
    <mergeCell ref="J140:M140"/>
    <mergeCell ref="N140:O140"/>
    <mergeCell ref="P140:U140"/>
    <mergeCell ref="A145:B145"/>
    <mergeCell ref="C145:E145"/>
    <mergeCell ref="G145:H145"/>
    <mergeCell ref="J145:M145"/>
    <mergeCell ref="N145:O145"/>
    <mergeCell ref="P145:U145"/>
    <mergeCell ref="A144:B144"/>
    <mergeCell ref="C144:E144"/>
    <mergeCell ref="G144:H144"/>
    <mergeCell ref="J144:M144"/>
    <mergeCell ref="N144:O144"/>
    <mergeCell ref="P144:U144"/>
    <mergeCell ref="A143:B143"/>
    <mergeCell ref="C143:E143"/>
    <mergeCell ref="G143:H143"/>
    <mergeCell ref="J143:M143"/>
    <mergeCell ref="N143:O143"/>
    <mergeCell ref="P143:U143"/>
    <mergeCell ref="A148:B148"/>
    <mergeCell ref="C148:E148"/>
    <mergeCell ref="G148:H148"/>
    <mergeCell ref="J148:M148"/>
    <mergeCell ref="N148:O148"/>
    <mergeCell ref="P148:U148"/>
    <mergeCell ref="A147:B147"/>
    <mergeCell ref="C147:E147"/>
    <mergeCell ref="G147:H147"/>
    <mergeCell ref="J147:M147"/>
    <mergeCell ref="N147:O147"/>
    <mergeCell ref="P147:U147"/>
    <mergeCell ref="A146:B146"/>
    <mergeCell ref="C146:E146"/>
    <mergeCell ref="G146:H146"/>
    <mergeCell ref="J146:M146"/>
    <mergeCell ref="N146:O146"/>
    <mergeCell ref="P146:U146"/>
    <mergeCell ref="A151:B151"/>
    <mergeCell ref="C151:E151"/>
    <mergeCell ref="G151:H151"/>
    <mergeCell ref="J151:M151"/>
    <mergeCell ref="N151:O151"/>
    <mergeCell ref="P151:U151"/>
    <mergeCell ref="A150:B150"/>
    <mergeCell ref="C150:E150"/>
    <mergeCell ref="G150:H150"/>
    <mergeCell ref="J150:M150"/>
    <mergeCell ref="N150:O150"/>
    <mergeCell ref="P150:U150"/>
    <mergeCell ref="A149:B149"/>
    <mergeCell ref="C149:E149"/>
    <mergeCell ref="G149:H149"/>
    <mergeCell ref="J149:M149"/>
    <mergeCell ref="N149:O149"/>
    <mergeCell ref="P149:U149"/>
    <mergeCell ref="A154:B154"/>
    <mergeCell ref="C154:E154"/>
    <mergeCell ref="G154:H154"/>
    <mergeCell ref="J154:M154"/>
    <mergeCell ref="N154:O154"/>
    <mergeCell ref="P154:U154"/>
    <mergeCell ref="A153:B153"/>
    <mergeCell ref="C153:E153"/>
    <mergeCell ref="G153:H153"/>
    <mergeCell ref="J153:M153"/>
    <mergeCell ref="N153:O153"/>
    <mergeCell ref="P153:U153"/>
    <mergeCell ref="A152:B152"/>
    <mergeCell ref="C152:E152"/>
    <mergeCell ref="G152:H152"/>
    <mergeCell ref="J152:M152"/>
    <mergeCell ref="N152:O152"/>
    <mergeCell ref="P152:U152"/>
    <mergeCell ref="A157:B157"/>
    <mergeCell ref="C157:E157"/>
    <mergeCell ref="G157:H157"/>
    <mergeCell ref="J157:M157"/>
    <mergeCell ref="N157:O157"/>
    <mergeCell ref="P157:U157"/>
    <mergeCell ref="A156:B156"/>
    <mergeCell ref="C156:E156"/>
    <mergeCell ref="G156:H156"/>
    <mergeCell ref="J156:M156"/>
    <mergeCell ref="N156:O156"/>
    <mergeCell ref="P156:U156"/>
    <mergeCell ref="A155:B155"/>
    <mergeCell ref="C155:E155"/>
    <mergeCell ref="G155:H155"/>
    <mergeCell ref="J155:M155"/>
    <mergeCell ref="N155:O155"/>
    <mergeCell ref="P155:U155"/>
    <mergeCell ref="A160:B160"/>
    <mergeCell ref="C160:E160"/>
    <mergeCell ref="G160:H160"/>
    <mergeCell ref="J160:M160"/>
    <mergeCell ref="N160:O160"/>
    <mergeCell ref="P160:U160"/>
    <mergeCell ref="A159:B159"/>
    <mergeCell ref="C159:E159"/>
    <mergeCell ref="G159:H159"/>
    <mergeCell ref="J159:M159"/>
    <mergeCell ref="N159:O159"/>
    <mergeCell ref="P159:U159"/>
    <mergeCell ref="A158:B158"/>
    <mergeCell ref="C158:E158"/>
    <mergeCell ref="G158:H158"/>
    <mergeCell ref="J158:M158"/>
    <mergeCell ref="N158:O158"/>
    <mergeCell ref="P158:U158"/>
    <mergeCell ref="A163:B163"/>
    <mergeCell ref="C163:E163"/>
    <mergeCell ref="G163:H163"/>
    <mergeCell ref="J163:M163"/>
    <mergeCell ref="N163:O163"/>
    <mergeCell ref="P163:U163"/>
    <mergeCell ref="A162:B162"/>
    <mergeCell ref="C162:E162"/>
    <mergeCell ref="G162:H162"/>
    <mergeCell ref="J162:M162"/>
    <mergeCell ref="N162:O162"/>
    <mergeCell ref="P162:U162"/>
    <mergeCell ref="A161:B161"/>
    <mergeCell ref="C161:E161"/>
    <mergeCell ref="G161:H161"/>
    <mergeCell ref="J161:M161"/>
    <mergeCell ref="N161:O161"/>
    <mergeCell ref="P161:U161"/>
    <mergeCell ref="A166:B166"/>
    <mergeCell ref="C166:E166"/>
    <mergeCell ref="G166:H166"/>
    <mergeCell ref="J166:M166"/>
    <mergeCell ref="N166:O166"/>
    <mergeCell ref="P166:U166"/>
    <mergeCell ref="A165:B165"/>
    <mergeCell ref="C165:E165"/>
    <mergeCell ref="G165:H165"/>
    <mergeCell ref="J165:M165"/>
    <mergeCell ref="N165:O165"/>
    <mergeCell ref="P165:U165"/>
    <mergeCell ref="A164:B164"/>
    <mergeCell ref="C164:E164"/>
    <mergeCell ref="G164:H164"/>
    <mergeCell ref="J164:M164"/>
    <mergeCell ref="N164:O164"/>
    <mergeCell ref="P164:U164"/>
    <mergeCell ref="A169:B169"/>
    <mergeCell ref="C169:E169"/>
    <mergeCell ref="G169:H169"/>
    <mergeCell ref="J169:M169"/>
    <mergeCell ref="N169:O169"/>
    <mergeCell ref="P169:U169"/>
    <mergeCell ref="A168:B168"/>
    <mergeCell ref="C168:E168"/>
    <mergeCell ref="G168:H168"/>
    <mergeCell ref="J168:M168"/>
    <mergeCell ref="N168:O168"/>
    <mergeCell ref="P168:U168"/>
    <mergeCell ref="A167:B167"/>
    <mergeCell ref="C167:E167"/>
    <mergeCell ref="G167:H167"/>
    <mergeCell ref="J167:M167"/>
    <mergeCell ref="N167:O167"/>
    <mergeCell ref="P167:U167"/>
    <mergeCell ref="A172:B172"/>
    <mergeCell ref="C172:E172"/>
    <mergeCell ref="G172:H172"/>
    <mergeCell ref="J172:M172"/>
    <mergeCell ref="N172:O172"/>
    <mergeCell ref="P172:U172"/>
    <mergeCell ref="A171:B171"/>
    <mergeCell ref="C171:E171"/>
    <mergeCell ref="G171:H171"/>
    <mergeCell ref="J171:M171"/>
    <mergeCell ref="N171:O171"/>
    <mergeCell ref="P171:U171"/>
    <mergeCell ref="A170:B170"/>
    <mergeCell ref="C170:E170"/>
    <mergeCell ref="G170:H170"/>
    <mergeCell ref="J170:M170"/>
    <mergeCell ref="N170:O170"/>
    <mergeCell ref="P170:U170"/>
    <mergeCell ref="A175:B175"/>
    <mergeCell ref="C175:E175"/>
    <mergeCell ref="G175:H175"/>
    <mergeCell ref="J175:M175"/>
    <mergeCell ref="N175:O175"/>
    <mergeCell ref="P175:U175"/>
    <mergeCell ref="A174:B174"/>
    <mergeCell ref="C174:E174"/>
    <mergeCell ref="G174:H174"/>
    <mergeCell ref="J174:M174"/>
    <mergeCell ref="N174:O174"/>
    <mergeCell ref="P174:U174"/>
    <mergeCell ref="A173:B173"/>
    <mergeCell ref="C173:E173"/>
    <mergeCell ref="G173:H173"/>
    <mergeCell ref="J173:M173"/>
    <mergeCell ref="N173:O173"/>
    <mergeCell ref="P173:U173"/>
    <mergeCell ref="A178:B178"/>
    <mergeCell ref="C178:E178"/>
    <mergeCell ref="G178:H178"/>
    <mergeCell ref="J178:M178"/>
    <mergeCell ref="N178:O178"/>
    <mergeCell ref="P178:U178"/>
    <mergeCell ref="A177:B177"/>
    <mergeCell ref="C177:E177"/>
    <mergeCell ref="G177:H177"/>
    <mergeCell ref="J177:M177"/>
    <mergeCell ref="N177:O177"/>
    <mergeCell ref="P177:U177"/>
    <mergeCell ref="A176:B176"/>
    <mergeCell ref="C176:E176"/>
    <mergeCell ref="G176:H176"/>
    <mergeCell ref="J176:M176"/>
    <mergeCell ref="N176:O176"/>
    <mergeCell ref="P176:U176"/>
    <mergeCell ref="A181:B181"/>
    <mergeCell ref="C181:E181"/>
    <mergeCell ref="G181:H181"/>
    <mergeCell ref="J181:M181"/>
    <mergeCell ref="N181:O181"/>
    <mergeCell ref="P181:U181"/>
    <mergeCell ref="A180:B180"/>
    <mergeCell ref="C180:E180"/>
    <mergeCell ref="G180:H180"/>
    <mergeCell ref="J180:M180"/>
    <mergeCell ref="N180:O180"/>
    <mergeCell ref="P180:U180"/>
    <mergeCell ref="A179:B179"/>
    <mergeCell ref="C179:E179"/>
    <mergeCell ref="G179:H179"/>
    <mergeCell ref="J179:M179"/>
    <mergeCell ref="N179:O179"/>
    <mergeCell ref="P179:U179"/>
    <mergeCell ref="A185:B185"/>
    <mergeCell ref="C185:E185"/>
    <mergeCell ref="G185:H185"/>
    <mergeCell ref="J185:M185"/>
    <mergeCell ref="N185:O185"/>
    <mergeCell ref="P185:U185"/>
    <mergeCell ref="A183:U183"/>
    <mergeCell ref="A184:B184"/>
    <mergeCell ref="C184:E184"/>
    <mergeCell ref="G184:H184"/>
    <mergeCell ref="J184:M184"/>
    <mergeCell ref="N184:O184"/>
    <mergeCell ref="P184:U184"/>
    <mergeCell ref="A182:B182"/>
    <mergeCell ref="C182:E182"/>
    <mergeCell ref="G182:H182"/>
    <mergeCell ref="J182:M182"/>
    <mergeCell ref="N182:O182"/>
    <mergeCell ref="P182:U182"/>
    <mergeCell ref="A189:B189"/>
    <mergeCell ref="C189:E189"/>
    <mergeCell ref="G189:H189"/>
    <mergeCell ref="J189:M189"/>
    <mergeCell ref="N189:O189"/>
    <mergeCell ref="P189:U189"/>
    <mergeCell ref="A187:U187"/>
    <mergeCell ref="A188:B188"/>
    <mergeCell ref="C188:E188"/>
    <mergeCell ref="G188:H188"/>
    <mergeCell ref="J188:M188"/>
    <mergeCell ref="N188:O188"/>
    <mergeCell ref="P188:U188"/>
    <mergeCell ref="A186:B186"/>
    <mergeCell ref="C186:E186"/>
    <mergeCell ref="G186:H186"/>
    <mergeCell ref="J186:M186"/>
    <mergeCell ref="N186:O186"/>
    <mergeCell ref="P186:U186"/>
    <mergeCell ref="A192:B192"/>
    <mergeCell ref="C192:E192"/>
    <mergeCell ref="G192:H192"/>
    <mergeCell ref="J192:M192"/>
    <mergeCell ref="N192:O192"/>
    <mergeCell ref="P192:U192"/>
    <mergeCell ref="A191:B191"/>
    <mergeCell ref="C191:E191"/>
    <mergeCell ref="G191:H191"/>
    <mergeCell ref="J191:M191"/>
    <mergeCell ref="N191:O191"/>
    <mergeCell ref="P191:U191"/>
    <mergeCell ref="A190:B190"/>
    <mergeCell ref="C190:E190"/>
    <mergeCell ref="G190:H190"/>
    <mergeCell ref="J190:M190"/>
    <mergeCell ref="N190:O190"/>
    <mergeCell ref="P190:U190"/>
    <mergeCell ref="A195:B195"/>
    <mergeCell ref="C195:E195"/>
    <mergeCell ref="G195:H195"/>
    <mergeCell ref="J195:M195"/>
    <mergeCell ref="N195:O195"/>
    <mergeCell ref="P195:U195"/>
    <mergeCell ref="A194:B194"/>
    <mergeCell ref="C194:E194"/>
    <mergeCell ref="G194:H194"/>
    <mergeCell ref="J194:M194"/>
    <mergeCell ref="N194:O194"/>
    <mergeCell ref="P194:U194"/>
    <mergeCell ref="A193:B193"/>
    <mergeCell ref="C193:E193"/>
    <mergeCell ref="G193:H193"/>
    <mergeCell ref="J193:M193"/>
    <mergeCell ref="N193:O193"/>
    <mergeCell ref="P193:U193"/>
    <mergeCell ref="A198:B198"/>
    <mergeCell ref="C198:E198"/>
    <mergeCell ref="G198:H198"/>
    <mergeCell ref="J198:M198"/>
    <mergeCell ref="N198:O198"/>
    <mergeCell ref="P198:U198"/>
    <mergeCell ref="A197:B197"/>
    <mergeCell ref="C197:E197"/>
    <mergeCell ref="G197:H197"/>
    <mergeCell ref="J197:M197"/>
    <mergeCell ref="N197:O197"/>
    <mergeCell ref="P197:U197"/>
    <mergeCell ref="A196:B196"/>
    <mergeCell ref="C196:E196"/>
    <mergeCell ref="G196:H196"/>
    <mergeCell ref="J196:M196"/>
    <mergeCell ref="N196:O196"/>
    <mergeCell ref="P196:U196"/>
    <mergeCell ref="A201:B201"/>
    <mergeCell ref="C201:E201"/>
    <mergeCell ref="G201:H201"/>
    <mergeCell ref="J201:M201"/>
    <mergeCell ref="N201:O201"/>
    <mergeCell ref="P201:U201"/>
    <mergeCell ref="A200:B200"/>
    <mergeCell ref="C200:E200"/>
    <mergeCell ref="G200:H200"/>
    <mergeCell ref="J200:M200"/>
    <mergeCell ref="N200:O200"/>
    <mergeCell ref="P200:U200"/>
    <mergeCell ref="A199:B199"/>
    <mergeCell ref="C199:E199"/>
    <mergeCell ref="G199:H199"/>
    <mergeCell ref="J199:M199"/>
    <mergeCell ref="N199:O199"/>
    <mergeCell ref="P199:U199"/>
    <mergeCell ref="A204:B204"/>
    <mergeCell ref="C204:E204"/>
    <mergeCell ref="G204:H204"/>
    <mergeCell ref="J204:M204"/>
    <mergeCell ref="N204:O204"/>
    <mergeCell ref="P204:U204"/>
    <mergeCell ref="A203:B203"/>
    <mergeCell ref="C203:E203"/>
    <mergeCell ref="G203:H203"/>
    <mergeCell ref="J203:M203"/>
    <mergeCell ref="N203:O203"/>
    <mergeCell ref="P203:U203"/>
    <mergeCell ref="A202:B202"/>
    <mergeCell ref="C202:E202"/>
    <mergeCell ref="G202:H202"/>
    <mergeCell ref="J202:M202"/>
    <mergeCell ref="N202:O202"/>
    <mergeCell ref="P202:U202"/>
    <mergeCell ref="A208:B208"/>
    <mergeCell ref="C208:E208"/>
    <mergeCell ref="G208:H208"/>
    <mergeCell ref="J208:M208"/>
    <mergeCell ref="N208:O208"/>
    <mergeCell ref="P208:U208"/>
    <mergeCell ref="A206:U206"/>
    <mergeCell ref="A207:B207"/>
    <mergeCell ref="C207:E207"/>
    <mergeCell ref="G207:H207"/>
    <mergeCell ref="J207:M207"/>
    <mergeCell ref="N207:O207"/>
    <mergeCell ref="P207:U207"/>
    <mergeCell ref="A205:B205"/>
    <mergeCell ref="C205:E205"/>
    <mergeCell ref="G205:H205"/>
    <mergeCell ref="J205:M205"/>
    <mergeCell ref="N205:O205"/>
    <mergeCell ref="P205:U205"/>
    <mergeCell ref="A212:B212"/>
    <mergeCell ref="C212:E212"/>
    <mergeCell ref="G212:H212"/>
    <mergeCell ref="J212:M212"/>
    <mergeCell ref="N212:O212"/>
    <mergeCell ref="P212:U212"/>
    <mergeCell ref="A210:U210"/>
    <mergeCell ref="A211:B211"/>
    <mergeCell ref="C211:E211"/>
    <mergeCell ref="G211:H211"/>
    <mergeCell ref="J211:M211"/>
    <mergeCell ref="N211:O211"/>
    <mergeCell ref="P211:U211"/>
    <mergeCell ref="A209:B209"/>
    <mergeCell ref="C209:E209"/>
    <mergeCell ref="G209:H209"/>
    <mergeCell ref="J209:M209"/>
    <mergeCell ref="N209:O209"/>
    <mergeCell ref="P209:U209"/>
    <mergeCell ref="A215:B215"/>
    <mergeCell ref="C215:E215"/>
    <mergeCell ref="G215:H215"/>
    <mergeCell ref="J215:M215"/>
    <mergeCell ref="N215:O215"/>
    <mergeCell ref="P215:U215"/>
    <mergeCell ref="A214:B214"/>
    <mergeCell ref="C214:E214"/>
    <mergeCell ref="G214:H214"/>
    <mergeCell ref="J214:M214"/>
    <mergeCell ref="N214:O214"/>
    <mergeCell ref="P214:U214"/>
    <mergeCell ref="A213:B213"/>
    <mergeCell ref="C213:E213"/>
    <mergeCell ref="G213:H213"/>
    <mergeCell ref="J213:M213"/>
    <mergeCell ref="N213:O213"/>
    <mergeCell ref="P213:U213"/>
    <mergeCell ref="A218:B218"/>
    <mergeCell ref="C218:E218"/>
    <mergeCell ref="G218:H218"/>
    <mergeCell ref="J218:M218"/>
    <mergeCell ref="N218:O218"/>
    <mergeCell ref="P218:U218"/>
    <mergeCell ref="A217:B217"/>
    <mergeCell ref="C217:E217"/>
    <mergeCell ref="G217:H217"/>
    <mergeCell ref="J217:M217"/>
    <mergeCell ref="N217:O217"/>
    <mergeCell ref="P217:U217"/>
    <mergeCell ref="A216:B216"/>
    <mergeCell ref="C216:E216"/>
    <mergeCell ref="G216:H216"/>
    <mergeCell ref="J216:M216"/>
    <mergeCell ref="N216:O216"/>
    <mergeCell ref="P216:U216"/>
    <mergeCell ref="A222:B222"/>
    <mergeCell ref="C222:E222"/>
    <mergeCell ref="G222:H222"/>
    <mergeCell ref="J222:M222"/>
    <mergeCell ref="N222:O222"/>
    <mergeCell ref="P222:U222"/>
    <mergeCell ref="A220:U220"/>
    <mergeCell ref="A221:B221"/>
    <mergeCell ref="C221:E221"/>
    <mergeCell ref="G221:H221"/>
    <mergeCell ref="J221:M221"/>
    <mergeCell ref="N221:O221"/>
    <mergeCell ref="P221:U221"/>
    <mergeCell ref="A219:B219"/>
    <mergeCell ref="C219:E219"/>
    <mergeCell ref="G219:H219"/>
    <mergeCell ref="J219:M219"/>
    <mergeCell ref="N219:O219"/>
    <mergeCell ref="P219:U219"/>
    <mergeCell ref="A226:B226"/>
    <mergeCell ref="C226:E226"/>
    <mergeCell ref="G226:H226"/>
    <mergeCell ref="J226:M226"/>
    <mergeCell ref="N226:O226"/>
    <mergeCell ref="P226:U226"/>
    <mergeCell ref="A224:U224"/>
    <mergeCell ref="A225:B225"/>
    <mergeCell ref="C225:E225"/>
    <mergeCell ref="G225:H225"/>
    <mergeCell ref="J225:M225"/>
    <mergeCell ref="N225:O225"/>
    <mergeCell ref="P225:U225"/>
    <mergeCell ref="A223:B223"/>
    <mergeCell ref="C223:E223"/>
    <mergeCell ref="G223:H223"/>
    <mergeCell ref="J223:M223"/>
    <mergeCell ref="N223:O223"/>
    <mergeCell ref="P223:U223"/>
    <mergeCell ref="A229:B229"/>
    <mergeCell ref="C229:E229"/>
    <mergeCell ref="G229:H229"/>
    <mergeCell ref="J229:M229"/>
    <mergeCell ref="N229:O229"/>
    <mergeCell ref="P229:U229"/>
    <mergeCell ref="A228:B228"/>
    <mergeCell ref="C228:E228"/>
    <mergeCell ref="G228:H228"/>
    <mergeCell ref="J228:M228"/>
    <mergeCell ref="N228:O228"/>
    <mergeCell ref="P228:U228"/>
    <mergeCell ref="A227:B227"/>
    <mergeCell ref="C227:E227"/>
    <mergeCell ref="G227:H227"/>
    <mergeCell ref="J227:M227"/>
    <mergeCell ref="N227:O227"/>
    <mergeCell ref="P227:U227"/>
    <mergeCell ref="A232:B232"/>
    <mergeCell ref="C232:E232"/>
    <mergeCell ref="G232:H232"/>
    <mergeCell ref="J232:M232"/>
    <mergeCell ref="N232:O232"/>
    <mergeCell ref="P232:U232"/>
    <mergeCell ref="A231:B231"/>
    <mergeCell ref="C231:E231"/>
    <mergeCell ref="G231:H231"/>
    <mergeCell ref="J231:M231"/>
    <mergeCell ref="N231:O231"/>
    <mergeCell ref="P231:U231"/>
    <mergeCell ref="A230:B230"/>
    <mergeCell ref="C230:E230"/>
    <mergeCell ref="G230:H230"/>
    <mergeCell ref="J230:M230"/>
    <mergeCell ref="N230:O230"/>
    <mergeCell ref="P230:U230"/>
    <mergeCell ref="A235:B235"/>
    <mergeCell ref="C235:E235"/>
    <mergeCell ref="G235:H235"/>
    <mergeCell ref="J235:M235"/>
    <mergeCell ref="N235:O235"/>
    <mergeCell ref="P235:U235"/>
    <mergeCell ref="A234:B234"/>
    <mergeCell ref="C234:E234"/>
    <mergeCell ref="G234:H234"/>
    <mergeCell ref="J234:M234"/>
    <mergeCell ref="N234:O234"/>
    <mergeCell ref="P234:U234"/>
    <mergeCell ref="A233:B233"/>
    <mergeCell ref="C233:E233"/>
    <mergeCell ref="G233:H233"/>
    <mergeCell ref="J233:M233"/>
    <mergeCell ref="N233:O233"/>
    <mergeCell ref="P233:U233"/>
    <mergeCell ref="A238:B238"/>
    <mergeCell ref="C238:E238"/>
    <mergeCell ref="G238:H238"/>
    <mergeCell ref="J238:M238"/>
    <mergeCell ref="N238:O238"/>
    <mergeCell ref="P238:U238"/>
    <mergeCell ref="A237:B237"/>
    <mergeCell ref="C237:E237"/>
    <mergeCell ref="G237:H237"/>
    <mergeCell ref="J237:M237"/>
    <mergeCell ref="N237:O237"/>
    <mergeCell ref="P237:U237"/>
    <mergeCell ref="A236:B236"/>
    <mergeCell ref="C236:E236"/>
    <mergeCell ref="G236:H236"/>
    <mergeCell ref="J236:M236"/>
    <mergeCell ref="N236:O236"/>
    <mergeCell ref="P236:U236"/>
    <mergeCell ref="A241:B241"/>
    <mergeCell ref="C241:E241"/>
    <mergeCell ref="G241:H241"/>
    <mergeCell ref="J241:M241"/>
    <mergeCell ref="N241:O241"/>
    <mergeCell ref="P241:U241"/>
    <mergeCell ref="A240:B240"/>
    <mergeCell ref="C240:E240"/>
    <mergeCell ref="G240:H240"/>
    <mergeCell ref="J240:M240"/>
    <mergeCell ref="N240:O240"/>
    <mergeCell ref="P240:U240"/>
    <mergeCell ref="A239:B239"/>
    <mergeCell ref="C239:E239"/>
    <mergeCell ref="G239:H239"/>
    <mergeCell ref="J239:M239"/>
    <mergeCell ref="N239:O239"/>
    <mergeCell ref="P239:U239"/>
    <mergeCell ref="A244:B244"/>
    <mergeCell ref="C244:E244"/>
    <mergeCell ref="G244:H244"/>
    <mergeCell ref="J244:M244"/>
    <mergeCell ref="N244:O244"/>
    <mergeCell ref="P244:U244"/>
    <mergeCell ref="A243:B243"/>
    <mergeCell ref="C243:E243"/>
    <mergeCell ref="G243:H243"/>
    <mergeCell ref="J243:M243"/>
    <mergeCell ref="N243:O243"/>
    <mergeCell ref="P243:U243"/>
    <mergeCell ref="A242:B242"/>
    <mergeCell ref="C242:E242"/>
    <mergeCell ref="G242:H242"/>
    <mergeCell ref="J242:M242"/>
    <mergeCell ref="N242:O242"/>
    <mergeCell ref="P242:U242"/>
    <mergeCell ref="A247:B247"/>
    <mergeCell ref="C247:E247"/>
    <mergeCell ref="G247:H247"/>
    <mergeCell ref="J247:M247"/>
    <mergeCell ref="N247:O247"/>
    <mergeCell ref="P247:U247"/>
    <mergeCell ref="A246:B246"/>
    <mergeCell ref="C246:E246"/>
    <mergeCell ref="G246:H246"/>
    <mergeCell ref="J246:M246"/>
    <mergeCell ref="N246:O246"/>
    <mergeCell ref="P246:U246"/>
    <mergeCell ref="A245:B245"/>
    <mergeCell ref="C245:E245"/>
    <mergeCell ref="G245:H245"/>
    <mergeCell ref="J245:M245"/>
    <mergeCell ref="N245:O245"/>
    <mergeCell ref="P245:U245"/>
    <mergeCell ref="A250:B250"/>
    <mergeCell ref="C250:E250"/>
    <mergeCell ref="G250:H250"/>
    <mergeCell ref="J250:M250"/>
    <mergeCell ref="N250:O250"/>
    <mergeCell ref="P250:U250"/>
    <mergeCell ref="A249:B249"/>
    <mergeCell ref="C249:E249"/>
    <mergeCell ref="G249:H249"/>
    <mergeCell ref="J249:M249"/>
    <mergeCell ref="N249:O249"/>
    <mergeCell ref="P249:U249"/>
    <mergeCell ref="A248:B248"/>
    <mergeCell ref="C248:E248"/>
    <mergeCell ref="G248:H248"/>
    <mergeCell ref="J248:M248"/>
    <mergeCell ref="N248:O248"/>
    <mergeCell ref="P248:U248"/>
    <mergeCell ref="A253:B253"/>
    <mergeCell ref="C253:E253"/>
    <mergeCell ref="G253:H253"/>
    <mergeCell ref="J253:M253"/>
    <mergeCell ref="N253:O253"/>
    <mergeCell ref="P253:U253"/>
    <mergeCell ref="A252:B252"/>
    <mergeCell ref="C252:E252"/>
    <mergeCell ref="G252:H252"/>
    <mergeCell ref="J252:M252"/>
    <mergeCell ref="N252:O252"/>
    <mergeCell ref="P252:U252"/>
    <mergeCell ref="A251:B251"/>
    <mergeCell ref="C251:E251"/>
    <mergeCell ref="G251:H251"/>
    <mergeCell ref="J251:M251"/>
    <mergeCell ref="N251:O251"/>
    <mergeCell ref="P251:U251"/>
    <mergeCell ref="A256:B256"/>
    <mergeCell ref="C256:E256"/>
    <mergeCell ref="G256:H256"/>
    <mergeCell ref="J256:M256"/>
    <mergeCell ref="N256:O256"/>
    <mergeCell ref="P256:U256"/>
    <mergeCell ref="A255:B255"/>
    <mergeCell ref="C255:E255"/>
    <mergeCell ref="G255:H255"/>
    <mergeCell ref="J255:M255"/>
    <mergeCell ref="N255:O255"/>
    <mergeCell ref="P255:U255"/>
    <mergeCell ref="A254:B254"/>
    <mergeCell ref="C254:E254"/>
    <mergeCell ref="G254:H254"/>
    <mergeCell ref="J254:M254"/>
    <mergeCell ref="N254:O254"/>
    <mergeCell ref="P254:U254"/>
    <mergeCell ref="A259:B259"/>
    <mergeCell ref="C259:E259"/>
    <mergeCell ref="G259:H259"/>
    <mergeCell ref="J259:M259"/>
    <mergeCell ref="N259:O259"/>
    <mergeCell ref="P259:U259"/>
    <mergeCell ref="A258:B258"/>
    <mergeCell ref="C258:E258"/>
    <mergeCell ref="G258:H258"/>
    <mergeCell ref="J258:M258"/>
    <mergeCell ref="N258:O258"/>
    <mergeCell ref="P258:U258"/>
    <mergeCell ref="A257:B257"/>
    <mergeCell ref="C257:E257"/>
    <mergeCell ref="G257:H257"/>
    <mergeCell ref="J257:M257"/>
    <mergeCell ref="N257:O257"/>
    <mergeCell ref="P257:U257"/>
    <mergeCell ref="A262:B262"/>
    <mergeCell ref="C262:E262"/>
    <mergeCell ref="G262:H262"/>
    <mergeCell ref="J262:M262"/>
    <mergeCell ref="N262:O262"/>
    <mergeCell ref="P262:U262"/>
    <mergeCell ref="A261:B261"/>
    <mergeCell ref="C261:E261"/>
    <mergeCell ref="G261:H261"/>
    <mergeCell ref="J261:M261"/>
    <mergeCell ref="N261:O261"/>
    <mergeCell ref="P261:U261"/>
    <mergeCell ref="A260:B260"/>
    <mergeCell ref="C260:E260"/>
    <mergeCell ref="G260:H260"/>
    <mergeCell ref="J260:M260"/>
    <mergeCell ref="N260:O260"/>
    <mergeCell ref="P260:U260"/>
    <mergeCell ref="A265:B265"/>
    <mergeCell ref="C265:E265"/>
    <mergeCell ref="G265:H265"/>
    <mergeCell ref="J265:M265"/>
    <mergeCell ref="N265:O265"/>
    <mergeCell ref="P265:U265"/>
    <mergeCell ref="A264:B264"/>
    <mergeCell ref="C264:E264"/>
    <mergeCell ref="G264:H264"/>
    <mergeCell ref="J264:M264"/>
    <mergeCell ref="N264:O264"/>
    <mergeCell ref="P264:U264"/>
    <mergeCell ref="A263:B263"/>
    <mergeCell ref="C263:E263"/>
    <mergeCell ref="G263:H263"/>
    <mergeCell ref="J263:M263"/>
    <mergeCell ref="N263:O263"/>
    <mergeCell ref="P263:U263"/>
    <mergeCell ref="A268:B268"/>
    <mergeCell ref="C268:E268"/>
    <mergeCell ref="G268:H268"/>
    <mergeCell ref="J268:M268"/>
    <mergeCell ref="N268:O268"/>
    <mergeCell ref="P268:U268"/>
    <mergeCell ref="A267:B267"/>
    <mergeCell ref="C267:E267"/>
    <mergeCell ref="G267:H267"/>
    <mergeCell ref="J267:M267"/>
    <mergeCell ref="N267:O267"/>
    <mergeCell ref="P267:U267"/>
    <mergeCell ref="A266:B266"/>
    <mergeCell ref="C266:E266"/>
    <mergeCell ref="G266:H266"/>
    <mergeCell ref="J266:M266"/>
    <mergeCell ref="N266:O266"/>
    <mergeCell ref="P266:U266"/>
    <mergeCell ref="A271:B271"/>
    <mergeCell ref="C271:E271"/>
    <mergeCell ref="G271:H271"/>
    <mergeCell ref="J271:M271"/>
    <mergeCell ref="N271:O271"/>
    <mergeCell ref="P271:U271"/>
    <mergeCell ref="A270:B270"/>
    <mergeCell ref="C270:E270"/>
    <mergeCell ref="G270:H270"/>
    <mergeCell ref="J270:M270"/>
    <mergeCell ref="N270:O270"/>
    <mergeCell ref="P270:U270"/>
    <mergeCell ref="A269:B269"/>
    <mergeCell ref="C269:E269"/>
    <mergeCell ref="G269:H269"/>
    <mergeCell ref="J269:M269"/>
    <mergeCell ref="N269:O269"/>
    <mergeCell ref="P269:U269"/>
    <mergeCell ref="A274:B274"/>
    <mergeCell ref="C274:E274"/>
    <mergeCell ref="G274:H274"/>
    <mergeCell ref="J274:M274"/>
    <mergeCell ref="N274:O274"/>
    <mergeCell ref="P274:U274"/>
    <mergeCell ref="A273:B273"/>
    <mergeCell ref="C273:E273"/>
    <mergeCell ref="G273:H273"/>
    <mergeCell ref="J273:M273"/>
    <mergeCell ref="N273:O273"/>
    <mergeCell ref="P273:U273"/>
    <mergeCell ref="A272:B272"/>
    <mergeCell ref="C272:E272"/>
    <mergeCell ref="G272:H272"/>
    <mergeCell ref="J272:M272"/>
    <mergeCell ref="N272:O272"/>
    <mergeCell ref="P272:U272"/>
    <mergeCell ref="A277:B277"/>
    <mergeCell ref="C277:E277"/>
    <mergeCell ref="G277:H277"/>
    <mergeCell ref="J277:M277"/>
    <mergeCell ref="N277:O277"/>
    <mergeCell ref="P277:U277"/>
    <mergeCell ref="A276:B276"/>
    <mergeCell ref="C276:E276"/>
    <mergeCell ref="G276:H276"/>
    <mergeCell ref="J276:M276"/>
    <mergeCell ref="N276:O276"/>
    <mergeCell ref="P276:U276"/>
    <mergeCell ref="A275:B275"/>
    <mergeCell ref="C275:E275"/>
    <mergeCell ref="G275:H275"/>
    <mergeCell ref="J275:M275"/>
    <mergeCell ref="N275:O275"/>
    <mergeCell ref="P275:U275"/>
    <mergeCell ref="A280:B280"/>
    <mergeCell ref="C280:E280"/>
    <mergeCell ref="G280:H280"/>
    <mergeCell ref="J280:M280"/>
    <mergeCell ref="N280:O280"/>
    <mergeCell ref="P280:U280"/>
    <mergeCell ref="A279:B279"/>
    <mergeCell ref="C279:E279"/>
    <mergeCell ref="G279:H279"/>
    <mergeCell ref="J279:M279"/>
    <mergeCell ref="N279:O279"/>
    <mergeCell ref="P279:U279"/>
    <mergeCell ref="A278:B278"/>
    <mergeCell ref="C278:E278"/>
    <mergeCell ref="G278:H278"/>
    <mergeCell ref="J278:M278"/>
    <mergeCell ref="N278:O278"/>
    <mergeCell ref="P278:U278"/>
    <mergeCell ref="A283:B283"/>
    <mergeCell ref="C283:E283"/>
    <mergeCell ref="G283:H283"/>
    <mergeCell ref="J283:M283"/>
    <mergeCell ref="N283:O283"/>
    <mergeCell ref="P283:U283"/>
    <mergeCell ref="A282:B282"/>
    <mergeCell ref="C282:E282"/>
    <mergeCell ref="G282:H282"/>
    <mergeCell ref="J282:M282"/>
    <mergeCell ref="N282:O282"/>
    <mergeCell ref="P282:U282"/>
    <mergeCell ref="A281:B281"/>
    <mergeCell ref="C281:E281"/>
    <mergeCell ref="G281:H281"/>
    <mergeCell ref="J281:M281"/>
    <mergeCell ref="N281:O281"/>
    <mergeCell ref="P281:U281"/>
    <mergeCell ref="A286:B286"/>
    <mergeCell ref="C286:E286"/>
    <mergeCell ref="G286:H286"/>
    <mergeCell ref="J286:M286"/>
    <mergeCell ref="N286:O286"/>
    <mergeCell ref="P286:U286"/>
    <mergeCell ref="A285:B285"/>
    <mergeCell ref="C285:E285"/>
    <mergeCell ref="G285:H285"/>
    <mergeCell ref="J285:M285"/>
    <mergeCell ref="N285:O285"/>
    <mergeCell ref="P285:U285"/>
    <mergeCell ref="A284:B284"/>
    <mergeCell ref="C284:E284"/>
    <mergeCell ref="G284:H284"/>
    <mergeCell ref="J284:M284"/>
    <mergeCell ref="N284:O284"/>
    <mergeCell ref="P284:U284"/>
    <mergeCell ref="A289:B289"/>
    <mergeCell ref="C289:E289"/>
    <mergeCell ref="G289:H289"/>
    <mergeCell ref="J289:M289"/>
    <mergeCell ref="N289:O289"/>
    <mergeCell ref="P289:U289"/>
    <mergeCell ref="A288:B288"/>
    <mergeCell ref="C288:E288"/>
    <mergeCell ref="G288:H288"/>
    <mergeCell ref="J288:M288"/>
    <mergeCell ref="N288:O288"/>
    <mergeCell ref="P288:U288"/>
    <mergeCell ref="A287:B287"/>
    <mergeCell ref="C287:E287"/>
    <mergeCell ref="G287:H287"/>
    <mergeCell ref="J287:M287"/>
    <mergeCell ref="N287:O287"/>
    <mergeCell ref="P287:U287"/>
    <mergeCell ref="A292:B292"/>
    <mergeCell ref="C292:E292"/>
    <mergeCell ref="G292:H292"/>
    <mergeCell ref="J292:M292"/>
    <mergeCell ref="N292:O292"/>
    <mergeCell ref="P292:U292"/>
    <mergeCell ref="A291:B291"/>
    <mergeCell ref="C291:E291"/>
    <mergeCell ref="G291:H291"/>
    <mergeCell ref="J291:M291"/>
    <mergeCell ref="N291:O291"/>
    <mergeCell ref="P291:U291"/>
    <mergeCell ref="A290:B290"/>
    <mergeCell ref="C290:E290"/>
    <mergeCell ref="G290:H290"/>
    <mergeCell ref="J290:M290"/>
    <mergeCell ref="N290:O290"/>
    <mergeCell ref="P290:U290"/>
    <mergeCell ref="A295:B295"/>
    <mergeCell ref="C295:E295"/>
    <mergeCell ref="G295:H295"/>
    <mergeCell ref="J295:M295"/>
    <mergeCell ref="N295:O295"/>
    <mergeCell ref="P295:U295"/>
    <mergeCell ref="A294:B294"/>
    <mergeCell ref="C294:E294"/>
    <mergeCell ref="G294:H294"/>
    <mergeCell ref="J294:M294"/>
    <mergeCell ref="N294:O294"/>
    <mergeCell ref="P294:U294"/>
    <mergeCell ref="A293:B293"/>
    <mergeCell ref="C293:E293"/>
    <mergeCell ref="G293:H293"/>
    <mergeCell ref="J293:M293"/>
    <mergeCell ref="N293:O293"/>
    <mergeCell ref="P293:U293"/>
    <mergeCell ref="A298:B298"/>
    <mergeCell ref="C298:E298"/>
    <mergeCell ref="G298:H298"/>
    <mergeCell ref="J298:M298"/>
    <mergeCell ref="N298:O298"/>
    <mergeCell ref="P298:U298"/>
    <mergeCell ref="A297:B297"/>
    <mergeCell ref="C297:E297"/>
    <mergeCell ref="G297:H297"/>
    <mergeCell ref="J297:M297"/>
    <mergeCell ref="N297:O297"/>
    <mergeCell ref="P297:U297"/>
    <mergeCell ref="A296:B296"/>
    <mergeCell ref="C296:E296"/>
    <mergeCell ref="G296:H296"/>
    <mergeCell ref="J296:M296"/>
    <mergeCell ref="N296:O296"/>
    <mergeCell ref="P296:U296"/>
    <mergeCell ref="A301:B301"/>
    <mergeCell ref="C301:E301"/>
    <mergeCell ref="G301:H301"/>
    <mergeCell ref="J301:M301"/>
    <mergeCell ref="N301:O301"/>
    <mergeCell ref="P301:U301"/>
    <mergeCell ref="A300:B300"/>
    <mergeCell ref="C300:E300"/>
    <mergeCell ref="G300:H300"/>
    <mergeCell ref="J300:M300"/>
    <mergeCell ref="N300:O300"/>
    <mergeCell ref="P300:U300"/>
    <mergeCell ref="A299:B299"/>
    <mergeCell ref="C299:E299"/>
    <mergeCell ref="G299:H299"/>
    <mergeCell ref="J299:M299"/>
    <mergeCell ref="N299:O299"/>
    <mergeCell ref="P299:U299"/>
    <mergeCell ref="A304:B304"/>
    <mergeCell ref="C304:E304"/>
    <mergeCell ref="G304:H304"/>
    <mergeCell ref="J304:M304"/>
    <mergeCell ref="N304:O304"/>
    <mergeCell ref="P304:U304"/>
    <mergeCell ref="A303:B303"/>
    <mergeCell ref="C303:E303"/>
    <mergeCell ref="G303:H303"/>
    <mergeCell ref="J303:M303"/>
    <mergeCell ref="N303:O303"/>
    <mergeCell ref="P303:U303"/>
    <mergeCell ref="A302:B302"/>
    <mergeCell ref="C302:E302"/>
    <mergeCell ref="G302:H302"/>
    <mergeCell ref="J302:M302"/>
    <mergeCell ref="N302:O302"/>
    <mergeCell ref="P302:U302"/>
    <mergeCell ref="A307:B307"/>
    <mergeCell ref="C307:E307"/>
    <mergeCell ref="G307:H307"/>
    <mergeCell ref="J307:M307"/>
    <mergeCell ref="N307:O307"/>
    <mergeCell ref="P307:U307"/>
    <mergeCell ref="A306:B306"/>
    <mergeCell ref="C306:E306"/>
    <mergeCell ref="G306:H306"/>
    <mergeCell ref="J306:M306"/>
    <mergeCell ref="N306:O306"/>
    <mergeCell ref="P306:U306"/>
    <mergeCell ref="A305:B305"/>
    <mergeCell ref="C305:E305"/>
    <mergeCell ref="G305:H305"/>
    <mergeCell ref="J305:M305"/>
    <mergeCell ref="N305:O305"/>
    <mergeCell ref="P305:U305"/>
    <mergeCell ref="A310:B310"/>
    <mergeCell ref="C310:E310"/>
    <mergeCell ref="G310:H310"/>
    <mergeCell ref="J310:M310"/>
    <mergeCell ref="N310:O310"/>
    <mergeCell ref="P310:U310"/>
    <mergeCell ref="A309:B309"/>
    <mergeCell ref="C309:E309"/>
    <mergeCell ref="G309:H309"/>
    <mergeCell ref="J309:M309"/>
    <mergeCell ref="N309:O309"/>
    <mergeCell ref="P309:U309"/>
    <mergeCell ref="A308:B308"/>
    <mergeCell ref="C308:E308"/>
    <mergeCell ref="G308:H308"/>
    <mergeCell ref="J308:M308"/>
    <mergeCell ref="N308:O308"/>
    <mergeCell ref="P308:U308"/>
    <mergeCell ref="A313:B313"/>
    <mergeCell ref="C313:E313"/>
    <mergeCell ref="G313:H313"/>
    <mergeCell ref="J313:M313"/>
    <mergeCell ref="N313:O313"/>
    <mergeCell ref="P313:U313"/>
    <mergeCell ref="A312:B312"/>
    <mergeCell ref="C312:E312"/>
    <mergeCell ref="G312:H312"/>
    <mergeCell ref="J312:M312"/>
    <mergeCell ref="N312:O312"/>
    <mergeCell ref="P312:U312"/>
    <mergeCell ref="A311:B311"/>
    <mergeCell ref="C311:E311"/>
    <mergeCell ref="G311:H311"/>
    <mergeCell ref="J311:M311"/>
    <mergeCell ref="N311:O311"/>
    <mergeCell ref="P311:U311"/>
    <mergeCell ref="A316:B316"/>
    <mergeCell ref="C316:E316"/>
    <mergeCell ref="G316:H316"/>
    <mergeCell ref="J316:M316"/>
    <mergeCell ref="N316:O316"/>
    <mergeCell ref="P316:U316"/>
    <mergeCell ref="A315:B315"/>
    <mergeCell ref="C315:E315"/>
    <mergeCell ref="G315:H315"/>
    <mergeCell ref="J315:M315"/>
    <mergeCell ref="N315:O315"/>
    <mergeCell ref="P315:U315"/>
    <mergeCell ref="A314:B314"/>
    <mergeCell ref="C314:E314"/>
    <mergeCell ref="G314:H314"/>
    <mergeCell ref="J314:M314"/>
    <mergeCell ref="N314:O314"/>
    <mergeCell ref="P314:U314"/>
    <mergeCell ref="A319:B319"/>
    <mergeCell ref="C319:E319"/>
    <mergeCell ref="G319:H319"/>
    <mergeCell ref="J319:M319"/>
    <mergeCell ref="N319:O319"/>
    <mergeCell ref="P319:U319"/>
    <mergeCell ref="A318:B318"/>
    <mergeCell ref="C318:E318"/>
    <mergeCell ref="G318:H318"/>
    <mergeCell ref="J318:M318"/>
    <mergeCell ref="N318:O318"/>
    <mergeCell ref="P318:U318"/>
    <mergeCell ref="A317:B317"/>
    <mergeCell ref="C317:E317"/>
    <mergeCell ref="G317:H317"/>
    <mergeCell ref="J317:M317"/>
    <mergeCell ref="N317:O317"/>
    <mergeCell ref="P317:U317"/>
    <mergeCell ref="A322:B322"/>
    <mergeCell ref="C322:E322"/>
    <mergeCell ref="G322:H322"/>
    <mergeCell ref="J322:M322"/>
    <mergeCell ref="N322:O322"/>
    <mergeCell ref="P322:U322"/>
    <mergeCell ref="A321:B321"/>
    <mergeCell ref="C321:E321"/>
    <mergeCell ref="G321:H321"/>
    <mergeCell ref="J321:M321"/>
    <mergeCell ref="N321:O321"/>
    <mergeCell ref="P321:U321"/>
    <mergeCell ref="A320:B320"/>
    <mergeCell ref="C320:E320"/>
    <mergeCell ref="G320:H320"/>
    <mergeCell ref="J320:M320"/>
    <mergeCell ref="N320:O320"/>
    <mergeCell ref="P320:U320"/>
    <mergeCell ref="A325:B325"/>
    <mergeCell ref="C325:E325"/>
    <mergeCell ref="G325:H325"/>
    <mergeCell ref="J325:M325"/>
    <mergeCell ref="N325:O325"/>
    <mergeCell ref="P325:U325"/>
    <mergeCell ref="A324:B324"/>
    <mergeCell ref="C324:E324"/>
    <mergeCell ref="G324:H324"/>
    <mergeCell ref="J324:M324"/>
    <mergeCell ref="N324:O324"/>
    <mergeCell ref="P324:U324"/>
    <mergeCell ref="A323:B323"/>
    <mergeCell ref="C323:E323"/>
    <mergeCell ref="G323:H323"/>
    <mergeCell ref="J323:M323"/>
    <mergeCell ref="N323:O323"/>
    <mergeCell ref="P323:U323"/>
    <mergeCell ref="A328:B328"/>
    <mergeCell ref="C328:E328"/>
    <mergeCell ref="G328:H328"/>
    <mergeCell ref="J328:M328"/>
    <mergeCell ref="N328:O328"/>
    <mergeCell ref="P328:U328"/>
    <mergeCell ref="A327:B327"/>
    <mergeCell ref="C327:E327"/>
    <mergeCell ref="G327:H327"/>
    <mergeCell ref="J327:M327"/>
    <mergeCell ref="N327:O327"/>
    <mergeCell ref="P327:U327"/>
    <mergeCell ref="A326:B326"/>
    <mergeCell ref="C326:E326"/>
    <mergeCell ref="G326:H326"/>
    <mergeCell ref="J326:M326"/>
    <mergeCell ref="N326:O326"/>
    <mergeCell ref="P326:U326"/>
    <mergeCell ref="A331:B331"/>
    <mergeCell ref="C331:E331"/>
    <mergeCell ref="G331:H331"/>
    <mergeCell ref="J331:M331"/>
    <mergeCell ref="N331:O331"/>
    <mergeCell ref="P331:U331"/>
    <mergeCell ref="A330:B330"/>
    <mergeCell ref="C330:E330"/>
    <mergeCell ref="G330:H330"/>
    <mergeCell ref="J330:M330"/>
    <mergeCell ref="N330:O330"/>
    <mergeCell ref="P330:U330"/>
    <mergeCell ref="A329:B329"/>
    <mergeCell ref="C329:E329"/>
    <mergeCell ref="G329:H329"/>
    <mergeCell ref="J329:M329"/>
    <mergeCell ref="N329:O329"/>
    <mergeCell ref="P329:U329"/>
    <mergeCell ref="A334:B334"/>
    <mergeCell ref="C334:E334"/>
    <mergeCell ref="G334:H334"/>
    <mergeCell ref="J334:M334"/>
    <mergeCell ref="N334:O334"/>
    <mergeCell ref="P334:U334"/>
    <mergeCell ref="A333:B333"/>
    <mergeCell ref="C333:E333"/>
    <mergeCell ref="G333:H333"/>
    <mergeCell ref="J333:M333"/>
    <mergeCell ref="N333:O333"/>
    <mergeCell ref="P333:U333"/>
    <mergeCell ref="A332:B332"/>
    <mergeCell ref="C332:E332"/>
    <mergeCell ref="G332:H332"/>
    <mergeCell ref="J332:M332"/>
    <mergeCell ref="N332:O332"/>
    <mergeCell ref="P332:U332"/>
    <mergeCell ref="A337:B337"/>
    <mergeCell ref="C337:E337"/>
    <mergeCell ref="G337:H337"/>
    <mergeCell ref="J337:M337"/>
    <mergeCell ref="N337:O337"/>
    <mergeCell ref="P337:U337"/>
    <mergeCell ref="A336:B336"/>
    <mergeCell ref="C336:E336"/>
    <mergeCell ref="G336:H336"/>
    <mergeCell ref="J336:M336"/>
    <mergeCell ref="N336:O336"/>
    <mergeCell ref="P336:U336"/>
    <mergeCell ref="A335:B335"/>
    <mergeCell ref="C335:E335"/>
    <mergeCell ref="G335:H335"/>
    <mergeCell ref="J335:M335"/>
    <mergeCell ref="N335:O335"/>
    <mergeCell ref="P335:U335"/>
    <mergeCell ref="A340:B340"/>
    <mergeCell ref="C340:E340"/>
    <mergeCell ref="G340:H340"/>
    <mergeCell ref="J340:M340"/>
    <mergeCell ref="N340:O340"/>
    <mergeCell ref="P340:U340"/>
    <mergeCell ref="A339:B339"/>
    <mergeCell ref="C339:E339"/>
    <mergeCell ref="G339:H339"/>
    <mergeCell ref="J339:M339"/>
    <mergeCell ref="N339:O339"/>
    <mergeCell ref="P339:U339"/>
    <mergeCell ref="A338:B338"/>
    <mergeCell ref="C338:E338"/>
    <mergeCell ref="G338:H338"/>
    <mergeCell ref="J338:M338"/>
    <mergeCell ref="N338:O338"/>
    <mergeCell ref="P338:U338"/>
    <mergeCell ref="A343:B343"/>
    <mergeCell ref="C343:E343"/>
    <mergeCell ref="G343:H343"/>
    <mergeCell ref="J343:M343"/>
    <mergeCell ref="N343:O343"/>
    <mergeCell ref="P343:U343"/>
    <mergeCell ref="A342:B342"/>
    <mergeCell ref="C342:E342"/>
    <mergeCell ref="G342:H342"/>
    <mergeCell ref="J342:M342"/>
    <mergeCell ref="N342:O342"/>
    <mergeCell ref="P342:U342"/>
    <mergeCell ref="A341:B341"/>
    <mergeCell ref="C341:E341"/>
    <mergeCell ref="G341:H341"/>
    <mergeCell ref="J341:M341"/>
    <mergeCell ref="N341:O341"/>
    <mergeCell ref="P341:U341"/>
    <mergeCell ref="A346:B346"/>
    <mergeCell ref="C346:E346"/>
    <mergeCell ref="G346:H346"/>
    <mergeCell ref="J346:M346"/>
    <mergeCell ref="N346:O346"/>
    <mergeCell ref="P346:U346"/>
    <mergeCell ref="A345:B345"/>
    <mergeCell ref="C345:E345"/>
    <mergeCell ref="G345:H345"/>
    <mergeCell ref="J345:M345"/>
    <mergeCell ref="N345:O345"/>
    <mergeCell ref="P345:U345"/>
    <mergeCell ref="A344:B344"/>
    <mergeCell ref="C344:E344"/>
    <mergeCell ref="G344:H344"/>
    <mergeCell ref="J344:M344"/>
    <mergeCell ref="N344:O344"/>
    <mergeCell ref="P344:U344"/>
    <mergeCell ref="A349:B349"/>
    <mergeCell ref="C349:E349"/>
    <mergeCell ref="G349:H349"/>
    <mergeCell ref="J349:M349"/>
    <mergeCell ref="N349:O349"/>
    <mergeCell ref="P349:U349"/>
    <mergeCell ref="A348:B348"/>
    <mergeCell ref="C348:E348"/>
    <mergeCell ref="G348:H348"/>
    <mergeCell ref="J348:M348"/>
    <mergeCell ref="N348:O348"/>
    <mergeCell ref="P348:U348"/>
    <mergeCell ref="A347:B347"/>
    <mergeCell ref="C347:E347"/>
    <mergeCell ref="G347:H347"/>
    <mergeCell ref="J347:M347"/>
    <mergeCell ref="N347:O347"/>
    <mergeCell ref="P347:U347"/>
    <mergeCell ref="A352:B352"/>
    <mergeCell ref="C352:E352"/>
    <mergeCell ref="G352:H352"/>
    <mergeCell ref="J352:M352"/>
    <mergeCell ref="N352:O352"/>
    <mergeCell ref="P352:U352"/>
    <mergeCell ref="A351:B351"/>
    <mergeCell ref="C351:E351"/>
    <mergeCell ref="G351:H351"/>
    <mergeCell ref="J351:M351"/>
    <mergeCell ref="N351:O351"/>
    <mergeCell ref="P351:U351"/>
    <mergeCell ref="A350:B350"/>
    <mergeCell ref="C350:E350"/>
    <mergeCell ref="G350:H350"/>
    <mergeCell ref="J350:M350"/>
    <mergeCell ref="N350:O350"/>
    <mergeCell ref="P350:U350"/>
    <mergeCell ref="A355:B355"/>
    <mergeCell ref="C355:E355"/>
    <mergeCell ref="G355:H355"/>
    <mergeCell ref="J355:M355"/>
    <mergeCell ref="N355:O355"/>
    <mergeCell ref="P355:U355"/>
    <mergeCell ref="A354:B354"/>
    <mergeCell ref="C354:E354"/>
    <mergeCell ref="G354:H354"/>
    <mergeCell ref="J354:M354"/>
    <mergeCell ref="N354:O354"/>
    <mergeCell ref="P354:U354"/>
    <mergeCell ref="A353:B353"/>
    <mergeCell ref="C353:E353"/>
    <mergeCell ref="G353:H353"/>
    <mergeCell ref="J353:M353"/>
    <mergeCell ref="N353:O353"/>
    <mergeCell ref="P353:U353"/>
    <mergeCell ref="A358:B358"/>
    <mergeCell ref="C358:E358"/>
    <mergeCell ref="G358:H358"/>
    <mergeCell ref="J358:M358"/>
    <mergeCell ref="N358:O358"/>
    <mergeCell ref="P358:U358"/>
    <mergeCell ref="A357:B357"/>
    <mergeCell ref="C357:E357"/>
    <mergeCell ref="G357:H357"/>
    <mergeCell ref="J357:M357"/>
    <mergeCell ref="N357:O357"/>
    <mergeCell ref="P357:U357"/>
    <mergeCell ref="A356:B356"/>
    <mergeCell ref="C356:E356"/>
    <mergeCell ref="G356:H356"/>
    <mergeCell ref="J356:M356"/>
    <mergeCell ref="N356:O356"/>
    <mergeCell ref="P356:U356"/>
    <mergeCell ref="A361:B361"/>
    <mergeCell ref="C361:E361"/>
    <mergeCell ref="G361:H361"/>
    <mergeCell ref="J361:M361"/>
    <mergeCell ref="N361:O361"/>
    <mergeCell ref="P361:U361"/>
    <mergeCell ref="A360:B360"/>
    <mergeCell ref="C360:E360"/>
    <mergeCell ref="G360:H360"/>
    <mergeCell ref="J360:M360"/>
    <mergeCell ref="N360:O360"/>
    <mergeCell ref="P360:U360"/>
    <mergeCell ref="A359:B359"/>
    <mergeCell ref="C359:E359"/>
    <mergeCell ref="G359:H359"/>
    <mergeCell ref="J359:M359"/>
    <mergeCell ref="N359:O359"/>
    <mergeCell ref="P359:U359"/>
    <mergeCell ref="A364:B364"/>
    <mergeCell ref="C364:E364"/>
    <mergeCell ref="G364:H364"/>
    <mergeCell ref="J364:M364"/>
    <mergeCell ref="N364:O364"/>
    <mergeCell ref="P364:U364"/>
    <mergeCell ref="A363:B363"/>
    <mergeCell ref="C363:E363"/>
    <mergeCell ref="G363:H363"/>
    <mergeCell ref="J363:M363"/>
    <mergeCell ref="N363:O363"/>
    <mergeCell ref="P363:U363"/>
    <mergeCell ref="A362:B362"/>
    <mergeCell ref="C362:E362"/>
    <mergeCell ref="G362:H362"/>
    <mergeCell ref="J362:M362"/>
    <mergeCell ref="N362:O362"/>
    <mergeCell ref="P362:U362"/>
    <mergeCell ref="A367:B367"/>
    <mergeCell ref="C367:E367"/>
    <mergeCell ref="G367:H367"/>
    <mergeCell ref="J367:M367"/>
    <mergeCell ref="N367:O367"/>
    <mergeCell ref="P367:U367"/>
    <mergeCell ref="A366:B366"/>
    <mergeCell ref="C366:E366"/>
    <mergeCell ref="G366:H366"/>
    <mergeCell ref="J366:M366"/>
    <mergeCell ref="N366:O366"/>
    <mergeCell ref="P366:U366"/>
    <mergeCell ref="A365:B365"/>
    <mergeCell ref="C365:E365"/>
    <mergeCell ref="G365:H365"/>
    <mergeCell ref="J365:M365"/>
    <mergeCell ref="N365:O365"/>
    <mergeCell ref="P365:U365"/>
    <mergeCell ref="A370:B370"/>
    <mergeCell ref="C370:E370"/>
    <mergeCell ref="G370:H370"/>
    <mergeCell ref="J370:M370"/>
    <mergeCell ref="N370:O370"/>
    <mergeCell ref="P370:U370"/>
    <mergeCell ref="A369:B369"/>
    <mergeCell ref="C369:E369"/>
    <mergeCell ref="G369:H369"/>
    <mergeCell ref="J369:M369"/>
    <mergeCell ref="N369:O369"/>
    <mergeCell ref="P369:U369"/>
    <mergeCell ref="A368:B368"/>
    <mergeCell ref="C368:E368"/>
    <mergeCell ref="G368:H368"/>
    <mergeCell ref="J368:M368"/>
    <mergeCell ref="N368:O368"/>
    <mergeCell ref="P368:U368"/>
    <mergeCell ref="A373:B373"/>
    <mergeCell ref="C373:E373"/>
    <mergeCell ref="G373:H373"/>
    <mergeCell ref="J373:M373"/>
    <mergeCell ref="N373:O373"/>
    <mergeCell ref="P373:U373"/>
    <mergeCell ref="A372:B372"/>
    <mergeCell ref="C372:E372"/>
    <mergeCell ref="G372:H372"/>
    <mergeCell ref="J372:M372"/>
    <mergeCell ref="N372:O372"/>
    <mergeCell ref="P372:U372"/>
    <mergeCell ref="A371:B371"/>
    <mergeCell ref="C371:E371"/>
    <mergeCell ref="G371:H371"/>
    <mergeCell ref="J371:M371"/>
    <mergeCell ref="N371:O371"/>
    <mergeCell ref="P371:U371"/>
    <mergeCell ref="A376:B376"/>
    <mergeCell ref="C376:E376"/>
    <mergeCell ref="G376:H376"/>
    <mergeCell ref="J376:M376"/>
    <mergeCell ref="N376:O376"/>
    <mergeCell ref="P376:U376"/>
    <mergeCell ref="A375:B375"/>
    <mergeCell ref="C375:E375"/>
    <mergeCell ref="G375:H375"/>
    <mergeCell ref="J375:M375"/>
    <mergeCell ref="N375:O375"/>
    <mergeCell ref="P375:U375"/>
    <mergeCell ref="A374:B374"/>
    <mergeCell ref="C374:E374"/>
    <mergeCell ref="G374:H374"/>
    <mergeCell ref="J374:M374"/>
    <mergeCell ref="N374:O374"/>
    <mergeCell ref="P374:U374"/>
    <mergeCell ref="A379:B379"/>
    <mergeCell ref="C379:E379"/>
    <mergeCell ref="G379:H379"/>
    <mergeCell ref="J379:M379"/>
    <mergeCell ref="N379:O379"/>
    <mergeCell ref="P379:U379"/>
    <mergeCell ref="A378:B378"/>
    <mergeCell ref="C378:E378"/>
    <mergeCell ref="G378:H378"/>
    <mergeCell ref="J378:M378"/>
    <mergeCell ref="N378:O378"/>
    <mergeCell ref="P378:U378"/>
    <mergeCell ref="A377:B377"/>
    <mergeCell ref="C377:E377"/>
    <mergeCell ref="G377:H377"/>
    <mergeCell ref="J377:M377"/>
    <mergeCell ref="N377:O377"/>
    <mergeCell ref="P377:U377"/>
    <mergeCell ref="A382:B382"/>
    <mergeCell ref="C382:E382"/>
    <mergeCell ref="G382:H382"/>
    <mergeCell ref="J382:M382"/>
    <mergeCell ref="N382:O382"/>
    <mergeCell ref="P382:U382"/>
    <mergeCell ref="A381:B381"/>
    <mergeCell ref="C381:E381"/>
    <mergeCell ref="G381:H381"/>
    <mergeCell ref="J381:M381"/>
    <mergeCell ref="N381:O381"/>
    <mergeCell ref="P381:U381"/>
    <mergeCell ref="A380:B380"/>
    <mergeCell ref="C380:E380"/>
    <mergeCell ref="G380:H380"/>
    <mergeCell ref="J380:M380"/>
    <mergeCell ref="N380:O380"/>
    <mergeCell ref="P380:U380"/>
    <mergeCell ref="A385:B385"/>
    <mergeCell ref="C385:E385"/>
    <mergeCell ref="G385:H385"/>
    <mergeCell ref="J385:M385"/>
    <mergeCell ref="N385:O385"/>
    <mergeCell ref="P385:U385"/>
    <mergeCell ref="A384:B384"/>
    <mergeCell ref="C384:E384"/>
    <mergeCell ref="G384:H384"/>
    <mergeCell ref="J384:M384"/>
    <mergeCell ref="N384:O384"/>
    <mergeCell ref="P384:U384"/>
    <mergeCell ref="A383:B383"/>
    <mergeCell ref="C383:E383"/>
    <mergeCell ref="G383:H383"/>
    <mergeCell ref="J383:M383"/>
    <mergeCell ref="N383:O383"/>
    <mergeCell ref="P383:U383"/>
    <mergeCell ref="A388:B388"/>
    <mergeCell ref="C388:E388"/>
    <mergeCell ref="G388:H388"/>
    <mergeCell ref="J388:M388"/>
    <mergeCell ref="N388:O388"/>
    <mergeCell ref="P388:U388"/>
    <mergeCell ref="A387:B387"/>
    <mergeCell ref="C387:E387"/>
    <mergeCell ref="G387:H387"/>
    <mergeCell ref="J387:M387"/>
    <mergeCell ref="N387:O387"/>
    <mergeCell ref="P387:U387"/>
    <mergeCell ref="A386:B386"/>
    <mergeCell ref="C386:E386"/>
    <mergeCell ref="G386:H386"/>
    <mergeCell ref="J386:M386"/>
    <mergeCell ref="N386:O386"/>
    <mergeCell ref="P386:U386"/>
    <mergeCell ref="A391:B391"/>
    <mergeCell ref="C391:E391"/>
    <mergeCell ref="G391:H391"/>
    <mergeCell ref="J391:M391"/>
    <mergeCell ref="N391:O391"/>
    <mergeCell ref="P391:U391"/>
    <mergeCell ref="A390:B390"/>
    <mergeCell ref="C390:E390"/>
    <mergeCell ref="G390:H390"/>
    <mergeCell ref="J390:M390"/>
    <mergeCell ref="N390:O390"/>
    <mergeCell ref="P390:U390"/>
    <mergeCell ref="A389:B389"/>
    <mergeCell ref="C389:E389"/>
    <mergeCell ref="G389:H389"/>
    <mergeCell ref="J389:M389"/>
    <mergeCell ref="N389:O389"/>
    <mergeCell ref="P389:U389"/>
    <mergeCell ref="A394:B394"/>
    <mergeCell ref="C394:E394"/>
    <mergeCell ref="G394:H394"/>
    <mergeCell ref="J394:M394"/>
    <mergeCell ref="N394:O394"/>
    <mergeCell ref="P394:U394"/>
    <mergeCell ref="A393:B393"/>
    <mergeCell ref="C393:E393"/>
    <mergeCell ref="G393:H393"/>
    <mergeCell ref="J393:M393"/>
    <mergeCell ref="N393:O393"/>
    <mergeCell ref="P393:U393"/>
    <mergeCell ref="A392:B392"/>
    <mergeCell ref="C392:E392"/>
    <mergeCell ref="G392:H392"/>
    <mergeCell ref="J392:M392"/>
    <mergeCell ref="N392:O392"/>
    <mergeCell ref="P392:U392"/>
    <mergeCell ref="A397:B397"/>
    <mergeCell ref="C397:E397"/>
    <mergeCell ref="G397:H397"/>
    <mergeCell ref="J397:M397"/>
    <mergeCell ref="N397:O397"/>
    <mergeCell ref="P397:U397"/>
    <mergeCell ref="A396:B396"/>
    <mergeCell ref="C396:E396"/>
    <mergeCell ref="G396:H396"/>
    <mergeCell ref="J396:M396"/>
    <mergeCell ref="N396:O396"/>
    <mergeCell ref="P396:U396"/>
    <mergeCell ref="A395:B395"/>
    <mergeCell ref="C395:E395"/>
    <mergeCell ref="G395:H395"/>
    <mergeCell ref="J395:M395"/>
    <mergeCell ref="N395:O395"/>
    <mergeCell ref="P395:U395"/>
    <mergeCell ref="A400:B400"/>
    <mergeCell ref="C400:E400"/>
    <mergeCell ref="G400:H400"/>
    <mergeCell ref="J400:M400"/>
    <mergeCell ref="N400:O400"/>
    <mergeCell ref="P400:U400"/>
    <mergeCell ref="A399:B399"/>
    <mergeCell ref="C399:E399"/>
    <mergeCell ref="G399:H399"/>
    <mergeCell ref="J399:M399"/>
    <mergeCell ref="N399:O399"/>
    <mergeCell ref="P399:U399"/>
    <mergeCell ref="A398:B398"/>
    <mergeCell ref="C398:E398"/>
    <mergeCell ref="G398:H398"/>
    <mergeCell ref="J398:M398"/>
    <mergeCell ref="N398:O398"/>
    <mergeCell ref="P398:U398"/>
    <mergeCell ref="A403:B403"/>
    <mergeCell ref="C403:E403"/>
    <mergeCell ref="G403:H403"/>
    <mergeCell ref="J403:M403"/>
    <mergeCell ref="N403:O403"/>
    <mergeCell ref="P403:U403"/>
    <mergeCell ref="A402:B402"/>
    <mergeCell ref="C402:E402"/>
    <mergeCell ref="G402:H402"/>
    <mergeCell ref="J402:M402"/>
    <mergeCell ref="N402:O402"/>
    <mergeCell ref="P402:U402"/>
    <mergeCell ref="A401:B401"/>
    <mergeCell ref="C401:E401"/>
    <mergeCell ref="G401:H401"/>
    <mergeCell ref="J401:M401"/>
    <mergeCell ref="N401:O401"/>
    <mergeCell ref="P401:U401"/>
    <mergeCell ref="A406:B406"/>
    <mergeCell ref="C406:E406"/>
    <mergeCell ref="G406:H406"/>
    <mergeCell ref="J406:M406"/>
    <mergeCell ref="N406:O406"/>
    <mergeCell ref="P406:U406"/>
    <mergeCell ref="A405:B405"/>
    <mergeCell ref="C405:E405"/>
    <mergeCell ref="G405:H405"/>
    <mergeCell ref="J405:M405"/>
    <mergeCell ref="N405:O405"/>
    <mergeCell ref="P405:U405"/>
    <mergeCell ref="A404:B404"/>
    <mergeCell ref="C404:E404"/>
    <mergeCell ref="G404:H404"/>
    <mergeCell ref="J404:M404"/>
    <mergeCell ref="N404:O404"/>
    <mergeCell ref="P404:U404"/>
    <mergeCell ref="A409:B409"/>
    <mergeCell ref="C409:E409"/>
    <mergeCell ref="G409:H409"/>
    <mergeCell ref="J409:M409"/>
    <mergeCell ref="N409:O409"/>
    <mergeCell ref="P409:U409"/>
    <mergeCell ref="A408:B408"/>
    <mergeCell ref="C408:E408"/>
    <mergeCell ref="G408:H408"/>
    <mergeCell ref="J408:M408"/>
    <mergeCell ref="N408:O408"/>
    <mergeCell ref="P408:U408"/>
    <mergeCell ref="A407:B407"/>
    <mergeCell ref="C407:E407"/>
    <mergeCell ref="G407:H407"/>
    <mergeCell ref="J407:M407"/>
    <mergeCell ref="N407:O407"/>
    <mergeCell ref="P407:U407"/>
    <mergeCell ref="A412:B412"/>
    <mergeCell ref="C412:E412"/>
    <mergeCell ref="G412:H412"/>
    <mergeCell ref="J412:M412"/>
    <mergeCell ref="N412:O412"/>
    <mergeCell ref="P412:U412"/>
    <mergeCell ref="A411:B411"/>
    <mergeCell ref="C411:E411"/>
    <mergeCell ref="G411:H411"/>
    <mergeCell ref="J411:M411"/>
    <mergeCell ref="N411:O411"/>
    <mergeCell ref="P411:U411"/>
    <mergeCell ref="A410:B410"/>
    <mergeCell ref="C410:E410"/>
    <mergeCell ref="G410:H410"/>
    <mergeCell ref="J410:M410"/>
    <mergeCell ref="N410:O410"/>
    <mergeCell ref="P410:U410"/>
    <mergeCell ref="A415:B415"/>
    <mergeCell ref="C415:E415"/>
    <mergeCell ref="G415:H415"/>
    <mergeCell ref="J415:M415"/>
    <mergeCell ref="N415:O415"/>
    <mergeCell ref="P415:U415"/>
    <mergeCell ref="A414:B414"/>
    <mergeCell ref="C414:E414"/>
    <mergeCell ref="G414:H414"/>
    <mergeCell ref="J414:M414"/>
    <mergeCell ref="N414:O414"/>
    <mergeCell ref="P414:U414"/>
    <mergeCell ref="A413:B413"/>
    <mergeCell ref="C413:E413"/>
    <mergeCell ref="G413:H413"/>
    <mergeCell ref="J413:M413"/>
    <mergeCell ref="N413:O413"/>
    <mergeCell ref="P413:U413"/>
    <mergeCell ref="A418:B418"/>
    <mergeCell ref="C418:E418"/>
    <mergeCell ref="G418:H418"/>
    <mergeCell ref="J418:M418"/>
    <mergeCell ref="N418:O418"/>
    <mergeCell ref="P418:U418"/>
    <mergeCell ref="A417:B417"/>
    <mergeCell ref="C417:E417"/>
    <mergeCell ref="G417:H417"/>
    <mergeCell ref="J417:M417"/>
    <mergeCell ref="N417:O417"/>
    <mergeCell ref="P417:U417"/>
    <mergeCell ref="A416:B416"/>
    <mergeCell ref="C416:E416"/>
    <mergeCell ref="G416:H416"/>
    <mergeCell ref="J416:M416"/>
    <mergeCell ref="N416:O416"/>
    <mergeCell ref="P416:U416"/>
    <mergeCell ref="A421:B421"/>
    <mergeCell ref="C421:E421"/>
    <mergeCell ref="G421:H421"/>
    <mergeCell ref="J421:M421"/>
    <mergeCell ref="N421:O421"/>
    <mergeCell ref="P421:U421"/>
    <mergeCell ref="A420:B420"/>
    <mergeCell ref="C420:E420"/>
    <mergeCell ref="G420:H420"/>
    <mergeCell ref="J420:M420"/>
    <mergeCell ref="N420:O420"/>
    <mergeCell ref="P420:U420"/>
    <mergeCell ref="A419:B419"/>
    <mergeCell ref="C419:E419"/>
    <mergeCell ref="G419:H419"/>
    <mergeCell ref="J419:M419"/>
    <mergeCell ref="N419:O419"/>
    <mergeCell ref="P419:U419"/>
    <mergeCell ref="A424:B424"/>
    <mergeCell ref="C424:E424"/>
    <mergeCell ref="G424:H424"/>
    <mergeCell ref="J424:M424"/>
    <mergeCell ref="N424:O424"/>
    <mergeCell ref="P424:U424"/>
    <mergeCell ref="A423:B423"/>
    <mergeCell ref="C423:E423"/>
    <mergeCell ref="G423:H423"/>
    <mergeCell ref="J423:M423"/>
    <mergeCell ref="N423:O423"/>
    <mergeCell ref="P423:U423"/>
    <mergeCell ref="A422:B422"/>
    <mergeCell ref="C422:E422"/>
    <mergeCell ref="G422:H422"/>
    <mergeCell ref="J422:M422"/>
    <mergeCell ref="N422:O422"/>
    <mergeCell ref="P422:U422"/>
    <mergeCell ref="A427:B427"/>
    <mergeCell ref="C427:E427"/>
    <mergeCell ref="G427:H427"/>
    <mergeCell ref="J427:M427"/>
    <mergeCell ref="N427:O427"/>
    <mergeCell ref="P427:U427"/>
    <mergeCell ref="A426:B426"/>
    <mergeCell ref="C426:E426"/>
    <mergeCell ref="G426:H426"/>
    <mergeCell ref="J426:M426"/>
    <mergeCell ref="N426:O426"/>
    <mergeCell ref="P426:U426"/>
    <mergeCell ref="A425:B425"/>
    <mergeCell ref="C425:E425"/>
    <mergeCell ref="G425:H425"/>
    <mergeCell ref="J425:M425"/>
    <mergeCell ref="N425:O425"/>
    <mergeCell ref="P425:U425"/>
    <mergeCell ref="A430:B430"/>
    <mergeCell ref="C430:E430"/>
    <mergeCell ref="G430:H430"/>
    <mergeCell ref="J430:M430"/>
    <mergeCell ref="N430:O430"/>
    <mergeCell ref="P430:U430"/>
    <mergeCell ref="A429:B429"/>
    <mergeCell ref="C429:E429"/>
    <mergeCell ref="G429:H429"/>
    <mergeCell ref="J429:M429"/>
    <mergeCell ref="N429:O429"/>
    <mergeCell ref="P429:U429"/>
    <mergeCell ref="A428:B428"/>
    <mergeCell ref="C428:E428"/>
    <mergeCell ref="G428:H428"/>
    <mergeCell ref="J428:M428"/>
    <mergeCell ref="N428:O428"/>
    <mergeCell ref="P428:U428"/>
    <mergeCell ref="A433:B433"/>
    <mergeCell ref="C433:E433"/>
    <mergeCell ref="G433:H433"/>
    <mergeCell ref="J433:M433"/>
    <mergeCell ref="N433:O433"/>
    <mergeCell ref="P433:U433"/>
    <mergeCell ref="A432:B432"/>
    <mergeCell ref="C432:E432"/>
    <mergeCell ref="G432:H432"/>
    <mergeCell ref="J432:M432"/>
    <mergeCell ref="N432:O432"/>
    <mergeCell ref="P432:U432"/>
    <mergeCell ref="A431:B431"/>
    <mergeCell ref="C431:E431"/>
    <mergeCell ref="G431:H431"/>
    <mergeCell ref="J431:M431"/>
    <mergeCell ref="N431:O431"/>
    <mergeCell ref="P431:U431"/>
    <mergeCell ref="A436:B436"/>
    <mergeCell ref="C436:E436"/>
    <mergeCell ref="G436:H436"/>
    <mergeCell ref="J436:M436"/>
    <mergeCell ref="N436:O436"/>
    <mergeCell ref="P436:U436"/>
    <mergeCell ref="A435:B435"/>
    <mergeCell ref="C435:E435"/>
    <mergeCell ref="G435:H435"/>
    <mergeCell ref="J435:M435"/>
    <mergeCell ref="N435:O435"/>
    <mergeCell ref="P435:U435"/>
    <mergeCell ref="A434:B434"/>
    <mergeCell ref="C434:E434"/>
    <mergeCell ref="G434:H434"/>
    <mergeCell ref="J434:M434"/>
    <mergeCell ref="N434:O434"/>
    <mergeCell ref="P434:U434"/>
    <mergeCell ref="A439:B439"/>
    <mergeCell ref="C439:E439"/>
    <mergeCell ref="G439:H439"/>
    <mergeCell ref="J439:M439"/>
    <mergeCell ref="N439:O439"/>
    <mergeCell ref="P439:U439"/>
    <mergeCell ref="A438:B438"/>
    <mergeCell ref="C438:E438"/>
    <mergeCell ref="G438:H438"/>
    <mergeCell ref="J438:M438"/>
    <mergeCell ref="N438:O438"/>
    <mergeCell ref="P438:U438"/>
    <mergeCell ref="A437:B437"/>
    <mergeCell ref="C437:E437"/>
    <mergeCell ref="G437:H437"/>
    <mergeCell ref="J437:M437"/>
    <mergeCell ref="N437:O437"/>
    <mergeCell ref="P437:U437"/>
    <mergeCell ref="A442:B442"/>
    <mergeCell ref="C442:E442"/>
    <mergeCell ref="G442:H442"/>
    <mergeCell ref="J442:M442"/>
    <mergeCell ref="N442:O442"/>
    <mergeCell ref="P442:U442"/>
    <mergeCell ref="A441:B441"/>
    <mergeCell ref="C441:E441"/>
    <mergeCell ref="G441:H441"/>
    <mergeCell ref="J441:M441"/>
    <mergeCell ref="N441:O441"/>
    <mergeCell ref="P441:U441"/>
    <mergeCell ref="A440:B440"/>
    <mergeCell ref="C440:E440"/>
    <mergeCell ref="G440:H440"/>
    <mergeCell ref="J440:M440"/>
    <mergeCell ref="N440:O440"/>
    <mergeCell ref="P440:U440"/>
    <mergeCell ref="A445:B445"/>
    <mergeCell ref="C445:E445"/>
    <mergeCell ref="G445:H445"/>
    <mergeCell ref="J445:M445"/>
    <mergeCell ref="N445:O445"/>
    <mergeCell ref="P445:U445"/>
    <mergeCell ref="A444:B444"/>
    <mergeCell ref="C444:E444"/>
    <mergeCell ref="G444:H444"/>
    <mergeCell ref="J444:M444"/>
    <mergeCell ref="N444:O444"/>
    <mergeCell ref="P444:U444"/>
    <mergeCell ref="A443:B443"/>
    <mergeCell ref="C443:E443"/>
    <mergeCell ref="G443:H443"/>
    <mergeCell ref="J443:M443"/>
    <mergeCell ref="N443:O443"/>
    <mergeCell ref="P443:U443"/>
    <mergeCell ref="A448:B448"/>
    <mergeCell ref="C448:E448"/>
    <mergeCell ref="G448:H448"/>
    <mergeCell ref="J448:M448"/>
    <mergeCell ref="N448:O448"/>
    <mergeCell ref="P448:U448"/>
    <mergeCell ref="A447:B447"/>
    <mergeCell ref="C447:E447"/>
    <mergeCell ref="G447:H447"/>
    <mergeCell ref="J447:M447"/>
    <mergeCell ref="N447:O447"/>
    <mergeCell ref="P447:U447"/>
    <mergeCell ref="A446:B446"/>
    <mergeCell ref="C446:E446"/>
    <mergeCell ref="G446:H446"/>
    <mergeCell ref="J446:M446"/>
    <mergeCell ref="N446:O446"/>
    <mergeCell ref="P446:U446"/>
    <mergeCell ref="A451:B451"/>
    <mergeCell ref="C451:E451"/>
    <mergeCell ref="G451:H451"/>
    <mergeCell ref="J451:M451"/>
    <mergeCell ref="N451:O451"/>
    <mergeCell ref="P451:U451"/>
    <mergeCell ref="A450:B450"/>
    <mergeCell ref="C450:E450"/>
    <mergeCell ref="G450:H450"/>
    <mergeCell ref="J450:M450"/>
    <mergeCell ref="N450:O450"/>
    <mergeCell ref="P450:U450"/>
    <mergeCell ref="A449:B449"/>
    <mergeCell ref="C449:E449"/>
    <mergeCell ref="G449:H449"/>
    <mergeCell ref="J449:M449"/>
    <mergeCell ref="N449:O449"/>
    <mergeCell ref="P449:U449"/>
    <mergeCell ref="A454:B454"/>
    <mergeCell ref="C454:E454"/>
    <mergeCell ref="G454:H454"/>
    <mergeCell ref="J454:M454"/>
    <mergeCell ref="N454:O454"/>
    <mergeCell ref="P454:U454"/>
    <mergeCell ref="A453:B453"/>
    <mergeCell ref="C453:E453"/>
    <mergeCell ref="G453:H453"/>
    <mergeCell ref="J453:M453"/>
    <mergeCell ref="N453:O453"/>
    <mergeCell ref="P453:U453"/>
    <mergeCell ref="A452:B452"/>
    <mergeCell ref="C452:E452"/>
    <mergeCell ref="G452:H452"/>
    <mergeCell ref="J452:M452"/>
    <mergeCell ref="N452:O452"/>
    <mergeCell ref="P452:U452"/>
    <mergeCell ref="A457:B457"/>
    <mergeCell ref="C457:E457"/>
    <mergeCell ref="G457:H457"/>
    <mergeCell ref="J457:M457"/>
    <mergeCell ref="N457:O457"/>
    <mergeCell ref="P457:U457"/>
    <mergeCell ref="A456:B456"/>
    <mergeCell ref="C456:E456"/>
    <mergeCell ref="G456:H456"/>
    <mergeCell ref="J456:M456"/>
    <mergeCell ref="N456:O456"/>
    <mergeCell ref="P456:U456"/>
    <mergeCell ref="A455:B455"/>
    <mergeCell ref="C455:E455"/>
    <mergeCell ref="G455:H455"/>
    <mergeCell ref="J455:M455"/>
    <mergeCell ref="N455:O455"/>
    <mergeCell ref="P455:U455"/>
    <mergeCell ref="A460:B460"/>
    <mergeCell ref="C460:E460"/>
    <mergeCell ref="G460:H460"/>
    <mergeCell ref="J460:M460"/>
    <mergeCell ref="N460:O460"/>
    <mergeCell ref="P460:U460"/>
    <mergeCell ref="A459:B459"/>
    <mergeCell ref="C459:E459"/>
    <mergeCell ref="G459:H459"/>
    <mergeCell ref="J459:M459"/>
    <mergeCell ref="N459:O459"/>
    <mergeCell ref="P459:U459"/>
    <mergeCell ref="A458:B458"/>
    <mergeCell ref="C458:E458"/>
    <mergeCell ref="G458:H458"/>
    <mergeCell ref="J458:M458"/>
    <mergeCell ref="N458:O458"/>
    <mergeCell ref="P458:U458"/>
    <mergeCell ref="A463:B463"/>
    <mergeCell ref="C463:E463"/>
    <mergeCell ref="G463:H463"/>
    <mergeCell ref="J463:M463"/>
    <mergeCell ref="N463:O463"/>
    <mergeCell ref="P463:U463"/>
    <mergeCell ref="A462:B462"/>
    <mergeCell ref="C462:E462"/>
    <mergeCell ref="G462:H462"/>
    <mergeCell ref="J462:M462"/>
    <mergeCell ref="N462:O462"/>
    <mergeCell ref="P462:U462"/>
    <mergeCell ref="A461:B461"/>
    <mergeCell ref="C461:E461"/>
    <mergeCell ref="G461:H461"/>
    <mergeCell ref="J461:M461"/>
    <mergeCell ref="N461:O461"/>
    <mergeCell ref="P461:U461"/>
    <mergeCell ref="A466:B466"/>
    <mergeCell ref="C466:E466"/>
    <mergeCell ref="G466:H466"/>
    <mergeCell ref="J466:M466"/>
    <mergeCell ref="N466:O466"/>
    <mergeCell ref="P466:U466"/>
    <mergeCell ref="A465:B465"/>
    <mergeCell ref="C465:E465"/>
    <mergeCell ref="G465:H465"/>
    <mergeCell ref="J465:M465"/>
    <mergeCell ref="N465:O465"/>
    <mergeCell ref="P465:U465"/>
    <mergeCell ref="A464:B464"/>
    <mergeCell ref="C464:E464"/>
    <mergeCell ref="G464:H464"/>
    <mergeCell ref="J464:M464"/>
    <mergeCell ref="N464:O464"/>
    <mergeCell ref="P464:U464"/>
    <mergeCell ref="A469:B469"/>
    <mergeCell ref="C469:E469"/>
    <mergeCell ref="G469:H469"/>
    <mergeCell ref="J469:M469"/>
    <mergeCell ref="N469:O469"/>
    <mergeCell ref="P469:U469"/>
    <mergeCell ref="A468:B468"/>
    <mergeCell ref="C468:E468"/>
    <mergeCell ref="G468:H468"/>
    <mergeCell ref="J468:M468"/>
    <mergeCell ref="N468:O468"/>
    <mergeCell ref="P468:U468"/>
    <mergeCell ref="A467:B467"/>
    <mergeCell ref="C467:E467"/>
    <mergeCell ref="G467:H467"/>
    <mergeCell ref="J467:M467"/>
    <mergeCell ref="N467:O467"/>
    <mergeCell ref="P467:U467"/>
    <mergeCell ref="A472:B472"/>
    <mergeCell ref="C472:E472"/>
    <mergeCell ref="G472:H472"/>
    <mergeCell ref="J472:M472"/>
    <mergeCell ref="N472:O472"/>
    <mergeCell ref="P472:U472"/>
    <mergeCell ref="A471:B471"/>
    <mergeCell ref="C471:E471"/>
    <mergeCell ref="G471:H471"/>
    <mergeCell ref="J471:M471"/>
    <mergeCell ref="N471:O471"/>
    <mergeCell ref="P471:U471"/>
    <mergeCell ref="A470:B470"/>
    <mergeCell ref="C470:E470"/>
    <mergeCell ref="G470:H470"/>
    <mergeCell ref="J470:M470"/>
    <mergeCell ref="N470:O470"/>
    <mergeCell ref="P470:U470"/>
    <mergeCell ref="A475:B475"/>
    <mergeCell ref="C475:E475"/>
    <mergeCell ref="G475:H475"/>
    <mergeCell ref="J475:M475"/>
    <mergeCell ref="N475:O475"/>
    <mergeCell ref="P475:U475"/>
    <mergeCell ref="A474:B474"/>
    <mergeCell ref="C474:E474"/>
    <mergeCell ref="G474:H474"/>
    <mergeCell ref="J474:M474"/>
    <mergeCell ref="N474:O474"/>
    <mergeCell ref="P474:U474"/>
    <mergeCell ref="A473:B473"/>
    <mergeCell ref="C473:E473"/>
    <mergeCell ref="G473:H473"/>
    <mergeCell ref="J473:M473"/>
    <mergeCell ref="N473:O473"/>
    <mergeCell ref="P473:U473"/>
    <mergeCell ref="A478:B478"/>
    <mergeCell ref="C478:E478"/>
    <mergeCell ref="G478:H478"/>
    <mergeCell ref="J478:M478"/>
    <mergeCell ref="N478:O478"/>
    <mergeCell ref="P478:U478"/>
    <mergeCell ref="A477:B477"/>
    <mergeCell ref="C477:E477"/>
    <mergeCell ref="G477:H477"/>
    <mergeCell ref="J477:M477"/>
    <mergeCell ref="N477:O477"/>
    <mergeCell ref="P477:U477"/>
    <mergeCell ref="A476:B476"/>
    <mergeCell ref="C476:E476"/>
    <mergeCell ref="G476:H476"/>
    <mergeCell ref="J476:M476"/>
    <mergeCell ref="N476:O476"/>
    <mergeCell ref="P476:U476"/>
    <mergeCell ref="A481:B481"/>
    <mergeCell ref="C481:E481"/>
    <mergeCell ref="G481:H481"/>
    <mergeCell ref="J481:M481"/>
    <mergeCell ref="N481:O481"/>
    <mergeCell ref="P481:U481"/>
    <mergeCell ref="A480:B480"/>
    <mergeCell ref="C480:E480"/>
    <mergeCell ref="G480:H480"/>
    <mergeCell ref="J480:M480"/>
    <mergeCell ref="N480:O480"/>
    <mergeCell ref="P480:U480"/>
    <mergeCell ref="A479:B479"/>
    <mergeCell ref="C479:E479"/>
    <mergeCell ref="G479:H479"/>
    <mergeCell ref="J479:M479"/>
    <mergeCell ref="N479:O479"/>
    <mergeCell ref="P479:U479"/>
    <mergeCell ref="A484:B484"/>
    <mergeCell ref="C484:E484"/>
    <mergeCell ref="G484:H484"/>
    <mergeCell ref="J484:M484"/>
    <mergeCell ref="N484:O484"/>
    <mergeCell ref="P484:U484"/>
    <mergeCell ref="A483:B483"/>
    <mergeCell ref="C483:E483"/>
    <mergeCell ref="G483:H483"/>
    <mergeCell ref="J483:M483"/>
    <mergeCell ref="N483:O483"/>
    <mergeCell ref="P483:U483"/>
    <mergeCell ref="A482:B482"/>
    <mergeCell ref="C482:E482"/>
    <mergeCell ref="G482:H482"/>
    <mergeCell ref="J482:M482"/>
    <mergeCell ref="N482:O482"/>
    <mergeCell ref="P482:U482"/>
    <mergeCell ref="A487:B487"/>
    <mergeCell ref="C487:E487"/>
    <mergeCell ref="G487:H487"/>
    <mergeCell ref="J487:M487"/>
    <mergeCell ref="N487:O487"/>
    <mergeCell ref="P487:U487"/>
    <mergeCell ref="A486:B486"/>
    <mergeCell ref="C486:E486"/>
    <mergeCell ref="G486:H486"/>
    <mergeCell ref="J486:M486"/>
    <mergeCell ref="N486:O486"/>
    <mergeCell ref="P486:U486"/>
    <mergeCell ref="A485:B485"/>
    <mergeCell ref="C485:E485"/>
    <mergeCell ref="G485:H485"/>
    <mergeCell ref="J485:M485"/>
    <mergeCell ref="N485:O485"/>
    <mergeCell ref="P485:U485"/>
    <mergeCell ref="A490:B490"/>
    <mergeCell ref="C490:E490"/>
    <mergeCell ref="G490:H490"/>
    <mergeCell ref="J490:M490"/>
    <mergeCell ref="N490:O490"/>
    <mergeCell ref="P490:U490"/>
    <mergeCell ref="A489:B489"/>
    <mergeCell ref="C489:E489"/>
    <mergeCell ref="G489:H489"/>
    <mergeCell ref="J489:M489"/>
    <mergeCell ref="N489:O489"/>
    <mergeCell ref="P489:U489"/>
    <mergeCell ref="A488:B488"/>
    <mergeCell ref="C488:E488"/>
    <mergeCell ref="G488:H488"/>
    <mergeCell ref="J488:M488"/>
    <mergeCell ref="N488:O488"/>
    <mergeCell ref="P488:U488"/>
    <mergeCell ref="A493:B493"/>
    <mergeCell ref="C493:E493"/>
    <mergeCell ref="G493:H493"/>
    <mergeCell ref="J493:M493"/>
    <mergeCell ref="N493:O493"/>
    <mergeCell ref="P493:U493"/>
    <mergeCell ref="A492:B492"/>
    <mergeCell ref="C492:E492"/>
    <mergeCell ref="G492:H492"/>
    <mergeCell ref="J492:M492"/>
    <mergeCell ref="N492:O492"/>
    <mergeCell ref="P492:U492"/>
    <mergeCell ref="A491:B491"/>
    <mergeCell ref="C491:E491"/>
    <mergeCell ref="G491:H491"/>
    <mergeCell ref="J491:M491"/>
    <mergeCell ref="N491:O491"/>
    <mergeCell ref="P491:U491"/>
    <mergeCell ref="A496:B496"/>
    <mergeCell ref="C496:E496"/>
    <mergeCell ref="G496:H496"/>
    <mergeCell ref="J496:M496"/>
    <mergeCell ref="N496:O496"/>
    <mergeCell ref="P496:U496"/>
    <mergeCell ref="A495:B495"/>
    <mergeCell ref="C495:E495"/>
    <mergeCell ref="G495:H495"/>
    <mergeCell ref="J495:M495"/>
    <mergeCell ref="N495:O495"/>
    <mergeCell ref="P495:U495"/>
    <mergeCell ref="A494:B494"/>
    <mergeCell ref="C494:E494"/>
    <mergeCell ref="G494:H494"/>
    <mergeCell ref="J494:M494"/>
    <mergeCell ref="N494:O494"/>
    <mergeCell ref="P494:U494"/>
    <mergeCell ref="A499:B499"/>
    <mergeCell ref="C499:E499"/>
    <mergeCell ref="G499:H499"/>
    <mergeCell ref="J499:M499"/>
    <mergeCell ref="N499:O499"/>
    <mergeCell ref="P499:U499"/>
    <mergeCell ref="A498:B498"/>
    <mergeCell ref="C498:E498"/>
    <mergeCell ref="G498:H498"/>
    <mergeCell ref="J498:M498"/>
    <mergeCell ref="N498:O498"/>
    <mergeCell ref="P498:U498"/>
    <mergeCell ref="A497:B497"/>
    <mergeCell ref="C497:E497"/>
    <mergeCell ref="G497:H497"/>
    <mergeCell ref="J497:M497"/>
    <mergeCell ref="N497:O497"/>
    <mergeCell ref="P497:U497"/>
    <mergeCell ref="A502:B502"/>
    <mergeCell ref="C502:E502"/>
    <mergeCell ref="G502:H502"/>
    <mergeCell ref="J502:M502"/>
    <mergeCell ref="N502:O502"/>
    <mergeCell ref="P502:U502"/>
    <mergeCell ref="A501:B501"/>
    <mergeCell ref="C501:E501"/>
    <mergeCell ref="G501:H501"/>
    <mergeCell ref="J501:M501"/>
    <mergeCell ref="N501:O501"/>
    <mergeCell ref="P501:U501"/>
    <mergeCell ref="A500:B500"/>
    <mergeCell ref="C500:E500"/>
    <mergeCell ref="G500:H500"/>
    <mergeCell ref="J500:M500"/>
    <mergeCell ref="N500:O500"/>
    <mergeCell ref="P500:U500"/>
    <mergeCell ref="A505:B505"/>
    <mergeCell ref="C505:E505"/>
    <mergeCell ref="G505:H505"/>
    <mergeCell ref="J505:M505"/>
    <mergeCell ref="N505:O505"/>
    <mergeCell ref="P505:U505"/>
    <mergeCell ref="A504:B504"/>
    <mergeCell ref="C504:E504"/>
    <mergeCell ref="G504:H504"/>
    <mergeCell ref="J504:M504"/>
    <mergeCell ref="N504:O504"/>
    <mergeCell ref="P504:U504"/>
    <mergeCell ref="A503:B503"/>
    <mergeCell ref="C503:E503"/>
    <mergeCell ref="G503:H503"/>
    <mergeCell ref="J503:M503"/>
    <mergeCell ref="N503:O503"/>
    <mergeCell ref="P503:U503"/>
    <mergeCell ref="A508:B508"/>
    <mergeCell ref="C508:E508"/>
    <mergeCell ref="G508:H508"/>
    <mergeCell ref="J508:M508"/>
    <mergeCell ref="N508:O508"/>
    <mergeCell ref="P508:U508"/>
    <mergeCell ref="A507:B507"/>
    <mergeCell ref="C507:E507"/>
    <mergeCell ref="G507:H507"/>
    <mergeCell ref="J507:M507"/>
    <mergeCell ref="N507:O507"/>
    <mergeCell ref="P507:U507"/>
    <mergeCell ref="A506:B506"/>
    <mergeCell ref="C506:E506"/>
    <mergeCell ref="G506:H506"/>
    <mergeCell ref="J506:M506"/>
    <mergeCell ref="N506:O506"/>
    <mergeCell ref="P506:U506"/>
    <mergeCell ref="A511:B511"/>
    <mergeCell ref="C511:E511"/>
    <mergeCell ref="G511:H511"/>
    <mergeCell ref="J511:M511"/>
    <mergeCell ref="N511:O511"/>
    <mergeCell ref="P511:U511"/>
    <mergeCell ref="A510:B510"/>
    <mergeCell ref="C510:E510"/>
    <mergeCell ref="G510:H510"/>
    <mergeCell ref="J510:M510"/>
    <mergeCell ref="N510:O510"/>
    <mergeCell ref="P510:U510"/>
    <mergeCell ref="A509:B509"/>
    <mergeCell ref="C509:E509"/>
    <mergeCell ref="G509:H509"/>
    <mergeCell ref="J509:M509"/>
    <mergeCell ref="N509:O509"/>
    <mergeCell ref="P509:U509"/>
    <mergeCell ref="A514:B514"/>
    <mergeCell ref="C514:E514"/>
    <mergeCell ref="G514:H514"/>
    <mergeCell ref="J514:M514"/>
    <mergeCell ref="N514:O514"/>
    <mergeCell ref="P514:U514"/>
    <mergeCell ref="A513:B513"/>
    <mergeCell ref="C513:E513"/>
    <mergeCell ref="G513:H513"/>
    <mergeCell ref="J513:M513"/>
    <mergeCell ref="N513:O513"/>
    <mergeCell ref="P513:U513"/>
    <mergeCell ref="A512:B512"/>
    <mergeCell ref="C512:E512"/>
    <mergeCell ref="G512:H512"/>
    <mergeCell ref="J512:M512"/>
    <mergeCell ref="N512:O512"/>
    <mergeCell ref="P512:U512"/>
    <mergeCell ref="A517:B517"/>
    <mergeCell ref="C517:E517"/>
    <mergeCell ref="G517:H517"/>
    <mergeCell ref="J517:M517"/>
    <mergeCell ref="N517:O517"/>
    <mergeCell ref="P517:U517"/>
    <mergeCell ref="A516:B516"/>
    <mergeCell ref="C516:E516"/>
    <mergeCell ref="G516:H516"/>
    <mergeCell ref="J516:M516"/>
    <mergeCell ref="N516:O516"/>
    <mergeCell ref="P516:U516"/>
    <mergeCell ref="A515:B515"/>
    <mergeCell ref="C515:E515"/>
    <mergeCell ref="G515:H515"/>
    <mergeCell ref="J515:M515"/>
    <mergeCell ref="N515:O515"/>
    <mergeCell ref="P515:U515"/>
    <mergeCell ref="A520:B520"/>
    <mergeCell ref="C520:E520"/>
    <mergeCell ref="G520:H520"/>
    <mergeCell ref="J520:M520"/>
    <mergeCell ref="N520:O520"/>
    <mergeCell ref="P520:U520"/>
    <mergeCell ref="A519:B519"/>
    <mergeCell ref="C519:E519"/>
    <mergeCell ref="G519:H519"/>
    <mergeCell ref="J519:M519"/>
    <mergeCell ref="N519:O519"/>
    <mergeCell ref="P519:U519"/>
    <mergeCell ref="A518:B518"/>
    <mergeCell ref="C518:E518"/>
    <mergeCell ref="G518:H518"/>
    <mergeCell ref="J518:M518"/>
    <mergeCell ref="N518:O518"/>
    <mergeCell ref="P518:U518"/>
    <mergeCell ref="A523:B523"/>
    <mergeCell ref="C523:E523"/>
    <mergeCell ref="G523:H523"/>
    <mergeCell ref="J523:M523"/>
    <mergeCell ref="N523:O523"/>
    <mergeCell ref="P523:U523"/>
    <mergeCell ref="A522:B522"/>
    <mergeCell ref="C522:E522"/>
    <mergeCell ref="G522:H522"/>
    <mergeCell ref="J522:M522"/>
    <mergeCell ref="N522:O522"/>
    <mergeCell ref="P522:U522"/>
    <mergeCell ref="A521:B521"/>
    <mergeCell ref="C521:E521"/>
    <mergeCell ref="G521:H521"/>
    <mergeCell ref="J521:M521"/>
    <mergeCell ref="N521:O521"/>
    <mergeCell ref="P521:U521"/>
    <mergeCell ref="A526:B526"/>
    <mergeCell ref="C526:E526"/>
    <mergeCell ref="G526:H526"/>
    <mergeCell ref="J526:M526"/>
    <mergeCell ref="N526:O526"/>
    <mergeCell ref="P526:U526"/>
    <mergeCell ref="A525:B525"/>
    <mergeCell ref="C525:E525"/>
    <mergeCell ref="G525:H525"/>
    <mergeCell ref="J525:M525"/>
    <mergeCell ref="N525:O525"/>
    <mergeCell ref="P525:U525"/>
    <mergeCell ref="A524:B524"/>
    <mergeCell ref="C524:E524"/>
    <mergeCell ref="G524:H524"/>
    <mergeCell ref="J524:M524"/>
    <mergeCell ref="N524:O524"/>
    <mergeCell ref="P524:U524"/>
    <mergeCell ref="A529:B529"/>
    <mergeCell ref="C529:E529"/>
    <mergeCell ref="G529:H529"/>
    <mergeCell ref="J529:M529"/>
    <mergeCell ref="N529:O529"/>
    <mergeCell ref="P529:U529"/>
    <mergeCell ref="A528:B528"/>
    <mergeCell ref="C528:E528"/>
    <mergeCell ref="G528:H528"/>
    <mergeCell ref="J528:M528"/>
    <mergeCell ref="N528:O528"/>
    <mergeCell ref="P528:U528"/>
    <mergeCell ref="A527:B527"/>
    <mergeCell ref="C527:E527"/>
    <mergeCell ref="G527:H527"/>
    <mergeCell ref="J527:M527"/>
    <mergeCell ref="N527:O527"/>
    <mergeCell ref="P527:U527"/>
    <mergeCell ref="A532:B532"/>
    <mergeCell ref="C532:E532"/>
    <mergeCell ref="G532:H532"/>
    <mergeCell ref="J532:M532"/>
    <mergeCell ref="N532:O532"/>
    <mergeCell ref="P532:U532"/>
    <mergeCell ref="A531:B531"/>
    <mergeCell ref="C531:E531"/>
    <mergeCell ref="G531:H531"/>
    <mergeCell ref="J531:M531"/>
    <mergeCell ref="N531:O531"/>
    <mergeCell ref="P531:U531"/>
    <mergeCell ref="A530:B530"/>
    <mergeCell ref="C530:E530"/>
    <mergeCell ref="G530:H530"/>
    <mergeCell ref="J530:M530"/>
    <mergeCell ref="N530:O530"/>
    <mergeCell ref="P530:U530"/>
    <mergeCell ref="A535:B535"/>
    <mergeCell ref="C535:E535"/>
    <mergeCell ref="G535:H535"/>
    <mergeCell ref="J535:M535"/>
    <mergeCell ref="N535:O535"/>
    <mergeCell ref="P535:U535"/>
    <mergeCell ref="A534:B534"/>
    <mergeCell ref="C534:E534"/>
    <mergeCell ref="G534:H534"/>
    <mergeCell ref="J534:M534"/>
    <mergeCell ref="N534:O534"/>
    <mergeCell ref="P534:U534"/>
    <mergeCell ref="A533:B533"/>
    <mergeCell ref="C533:E533"/>
    <mergeCell ref="G533:H533"/>
    <mergeCell ref="J533:M533"/>
    <mergeCell ref="N533:O533"/>
    <mergeCell ref="P533:U533"/>
    <mergeCell ref="A538:B538"/>
    <mergeCell ref="C538:E538"/>
    <mergeCell ref="G538:H538"/>
    <mergeCell ref="J538:M538"/>
    <mergeCell ref="N538:O538"/>
    <mergeCell ref="P538:U538"/>
    <mergeCell ref="A537:B537"/>
    <mergeCell ref="C537:E537"/>
    <mergeCell ref="G537:H537"/>
    <mergeCell ref="J537:M537"/>
    <mergeCell ref="N537:O537"/>
    <mergeCell ref="P537:U537"/>
    <mergeCell ref="A536:B536"/>
    <mergeCell ref="C536:E536"/>
    <mergeCell ref="G536:H536"/>
    <mergeCell ref="J536:M536"/>
    <mergeCell ref="N536:O536"/>
    <mergeCell ref="P536:U536"/>
    <mergeCell ref="A541:B541"/>
    <mergeCell ref="C541:E541"/>
    <mergeCell ref="G541:H541"/>
    <mergeCell ref="J541:M541"/>
    <mergeCell ref="N541:O541"/>
    <mergeCell ref="P541:U541"/>
    <mergeCell ref="A540:B540"/>
    <mergeCell ref="C540:E540"/>
    <mergeCell ref="G540:H540"/>
    <mergeCell ref="J540:M540"/>
    <mergeCell ref="N540:O540"/>
    <mergeCell ref="P540:U540"/>
    <mergeCell ref="A539:B539"/>
    <mergeCell ref="C539:E539"/>
    <mergeCell ref="G539:H539"/>
    <mergeCell ref="J539:M539"/>
    <mergeCell ref="N539:O539"/>
    <mergeCell ref="P539:U539"/>
    <mergeCell ref="A544:B544"/>
    <mergeCell ref="C544:E544"/>
    <mergeCell ref="G544:H544"/>
    <mergeCell ref="J544:M544"/>
    <mergeCell ref="N544:O544"/>
    <mergeCell ref="P544:U544"/>
    <mergeCell ref="A543:B543"/>
    <mergeCell ref="C543:E543"/>
    <mergeCell ref="G543:H543"/>
    <mergeCell ref="J543:M543"/>
    <mergeCell ref="N543:O543"/>
    <mergeCell ref="P543:U543"/>
    <mergeCell ref="A542:B542"/>
    <mergeCell ref="C542:E542"/>
    <mergeCell ref="G542:H542"/>
    <mergeCell ref="J542:M542"/>
    <mergeCell ref="N542:O542"/>
    <mergeCell ref="P542:U542"/>
    <mergeCell ref="A547:B547"/>
    <mergeCell ref="C547:E547"/>
    <mergeCell ref="G547:H547"/>
    <mergeCell ref="J547:M547"/>
    <mergeCell ref="N547:O547"/>
    <mergeCell ref="P547:U547"/>
    <mergeCell ref="A546:B546"/>
    <mergeCell ref="C546:E546"/>
    <mergeCell ref="G546:H546"/>
    <mergeCell ref="J546:M546"/>
    <mergeCell ref="N546:O546"/>
    <mergeCell ref="P546:U546"/>
    <mergeCell ref="A545:B545"/>
    <mergeCell ref="C545:E545"/>
    <mergeCell ref="G545:H545"/>
    <mergeCell ref="J545:M545"/>
    <mergeCell ref="N545:O545"/>
    <mergeCell ref="P545:U545"/>
    <mergeCell ref="A550:B550"/>
    <mergeCell ref="C550:E550"/>
    <mergeCell ref="G550:H550"/>
    <mergeCell ref="J550:M550"/>
    <mergeCell ref="N550:O550"/>
    <mergeCell ref="P550:U550"/>
    <mergeCell ref="A549:B549"/>
    <mergeCell ref="C549:E549"/>
    <mergeCell ref="G549:H549"/>
    <mergeCell ref="J549:M549"/>
    <mergeCell ref="N549:O549"/>
    <mergeCell ref="P549:U549"/>
    <mergeCell ref="A548:B548"/>
    <mergeCell ref="C548:E548"/>
    <mergeCell ref="G548:H548"/>
    <mergeCell ref="J548:M548"/>
    <mergeCell ref="N548:O548"/>
    <mergeCell ref="P548:U548"/>
    <mergeCell ref="A553:B553"/>
    <mergeCell ref="C553:E553"/>
    <mergeCell ref="G553:H553"/>
    <mergeCell ref="J553:M553"/>
    <mergeCell ref="N553:O553"/>
    <mergeCell ref="P553:U553"/>
    <mergeCell ref="A552:B552"/>
    <mergeCell ref="C552:E552"/>
    <mergeCell ref="G552:H552"/>
    <mergeCell ref="J552:M552"/>
    <mergeCell ref="N552:O552"/>
    <mergeCell ref="P552:U552"/>
    <mergeCell ref="A551:B551"/>
    <mergeCell ref="C551:E551"/>
    <mergeCell ref="G551:H551"/>
    <mergeCell ref="J551:M551"/>
    <mergeCell ref="N551:O551"/>
    <mergeCell ref="P551:U551"/>
    <mergeCell ref="A556:B556"/>
    <mergeCell ref="C556:E556"/>
    <mergeCell ref="G556:H556"/>
    <mergeCell ref="J556:M556"/>
    <mergeCell ref="N556:O556"/>
    <mergeCell ref="P556:U556"/>
    <mergeCell ref="A555:B555"/>
    <mergeCell ref="C555:E555"/>
    <mergeCell ref="G555:H555"/>
    <mergeCell ref="J555:M555"/>
    <mergeCell ref="N555:O555"/>
    <mergeCell ref="P555:U555"/>
    <mergeCell ref="A554:B554"/>
    <mergeCell ref="C554:E554"/>
    <mergeCell ref="G554:H554"/>
    <mergeCell ref="J554:M554"/>
    <mergeCell ref="N554:O554"/>
    <mergeCell ref="P554:U554"/>
    <mergeCell ref="A559:B559"/>
    <mergeCell ref="C559:E559"/>
    <mergeCell ref="G559:H559"/>
    <mergeCell ref="J559:M559"/>
    <mergeCell ref="N559:O559"/>
    <mergeCell ref="P559:U559"/>
    <mergeCell ref="A558:B558"/>
    <mergeCell ref="C558:E558"/>
    <mergeCell ref="G558:H558"/>
    <mergeCell ref="J558:M558"/>
    <mergeCell ref="N558:O558"/>
    <mergeCell ref="P558:U558"/>
    <mergeCell ref="A557:B557"/>
    <mergeCell ref="C557:E557"/>
    <mergeCell ref="G557:H557"/>
    <mergeCell ref="J557:M557"/>
    <mergeCell ref="N557:O557"/>
    <mergeCell ref="P557:U557"/>
    <mergeCell ref="A562:B562"/>
    <mergeCell ref="C562:E562"/>
    <mergeCell ref="G562:H562"/>
    <mergeCell ref="J562:M562"/>
    <mergeCell ref="N562:O562"/>
    <mergeCell ref="P562:U562"/>
    <mergeCell ref="A561:B561"/>
    <mergeCell ref="C561:E561"/>
    <mergeCell ref="G561:H561"/>
    <mergeCell ref="J561:M561"/>
    <mergeCell ref="N561:O561"/>
    <mergeCell ref="P561:U561"/>
    <mergeCell ref="A560:B560"/>
    <mergeCell ref="C560:E560"/>
    <mergeCell ref="G560:H560"/>
    <mergeCell ref="J560:M560"/>
    <mergeCell ref="N560:O560"/>
    <mergeCell ref="P560:U560"/>
    <mergeCell ref="A565:B565"/>
    <mergeCell ref="C565:E565"/>
    <mergeCell ref="G565:H565"/>
    <mergeCell ref="J565:M565"/>
    <mergeCell ref="N565:O565"/>
    <mergeCell ref="P565:U565"/>
    <mergeCell ref="A564:B564"/>
    <mergeCell ref="C564:E564"/>
    <mergeCell ref="G564:H564"/>
    <mergeCell ref="J564:M564"/>
    <mergeCell ref="N564:O564"/>
    <mergeCell ref="P564:U564"/>
    <mergeCell ref="A563:B563"/>
    <mergeCell ref="C563:E563"/>
    <mergeCell ref="G563:H563"/>
    <mergeCell ref="J563:M563"/>
    <mergeCell ref="N563:O563"/>
    <mergeCell ref="P563:U563"/>
    <mergeCell ref="A568:B568"/>
    <mergeCell ref="C568:E568"/>
    <mergeCell ref="G568:H568"/>
    <mergeCell ref="J568:M568"/>
    <mergeCell ref="N568:O568"/>
    <mergeCell ref="P568:U568"/>
    <mergeCell ref="A567:B567"/>
    <mergeCell ref="C567:E567"/>
    <mergeCell ref="G567:H567"/>
    <mergeCell ref="J567:M567"/>
    <mergeCell ref="N567:O567"/>
    <mergeCell ref="P567:U567"/>
    <mergeCell ref="A566:B566"/>
    <mergeCell ref="C566:E566"/>
    <mergeCell ref="G566:H566"/>
    <mergeCell ref="J566:M566"/>
    <mergeCell ref="N566:O566"/>
    <mergeCell ref="P566:U566"/>
    <mergeCell ref="A571:B571"/>
    <mergeCell ref="C571:E571"/>
    <mergeCell ref="G571:H571"/>
    <mergeCell ref="J571:M571"/>
    <mergeCell ref="N571:O571"/>
    <mergeCell ref="P571:U571"/>
    <mergeCell ref="A570:B570"/>
    <mergeCell ref="C570:E570"/>
    <mergeCell ref="G570:H570"/>
    <mergeCell ref="J570:M570"/>
    <mergeCell ref="N570:O570"/>
    <mergeCell ref="P570:U570"/>
    <mergeCell ref="A569:B569"/>
    <mergeCell ref="C569:E569"/>
    <mergeCell ref="G569:H569"/>
    <mergeCell ref="J569:M569"/>
    <mergeCell ref="N569:O569"/>
    <mergeCell ref="P569:U569"/>
    <mergeCell ref="A574:B574"/>
    <mergeCell ref="C574:E574"/>
    <mergeCell ref="G574:H574"/>
    <mergeCell ref="J574:M574"/>
    <mergeCell ref="N574:O574"/>
    <mergeCell ref="P574:U574"/>
    <mergeCell ref="A573:B573"/>
    <mergeCell ref="C573:E573"/>
    <mergeCell ref="G573:H573"/>
    <mergeCell ref="J573:M573"/>
    <mergeCell ref="N573:O573"/>
    <mergeCell ref="P573:U573"/>
    <mergeCell ref="A572:B572"/>
    <mergeCell ref="C572:E572"/>
    <mergeCell ref="G572:H572"/>
    <mergeCell ref="J572:M572"/>
    <mergeCell ref="N572:O572"/>
    <mergeCell ref="P572:U572"/>
    <mergeCell ref="A577:B577"/>
    <mergeCell ref="C577:E577"/>
    <mergeCell ref="G577:H577"/>
    <mergeCell ref="J577:M577"/>
    <mergeCell ref="N577:O577"/>
    <mergeCell ref="P577:U577"/>
    <mergeCell ref="A576:B576"/>
    <mergeCell ref="C576:E576"/>
    <mergeCell ref="G576:H576"/>
    <mergeCell ref="J576:M576"/>
    <mergeCell ref="N576:O576"/>
    <mergeCell ref="P576:U576"/>
    <mergeCell ref="A575:B575"/>
    <mergeCell ref="C575:E575"/>
    <mergeCell ref="G575:H575"/>
    <mergeCell ref="J575:M575"/>
    <mergeCell ref="N575:O575"/>
    <mergeCell ref="P575:U575"/>
    <mergeCell ref="A580:B580"/>
    <mergeCell ref="C580:E580"/>
    <mergeCell ref="G580:H580"/>
    <mergeCell ref="J580:M580"/>
    <mergeCell ref="N580:O580"/>
    <mergeCell ref="P580:U580"/>
    <mergeCell ref="A579:B579"/>
    <mergeCell ref="C579:E579"/>
    <mergeCell ref="G579:H579"/>
    <mergeCell ref="J579:M579"/>
    <mergeCell ref="N579:O579"/>
    <mergeCell ref="P579:U579"/>
    <mergeCell ref="A578:B578"/>
    <mergeCell ref="C578:E578"/>
    <mergeCell ref="G578:H578"/>
    <mergeCell ref="J578:M578"/>
    <mergeCell ref="N578:O578"/>
    <mergeCell ref="P578:U578"/>
    <mergeCell ref="A583:B583"/>
    <mergeCell ref="C583:E583"/>
    <mergeCell ref="G583:H583"/>
    <mergeCell ref="J583:M583"/>
    <mergeCell ref="N583:O583"/>
    <mergeCell ref="P583:U583"/>
    <mergeCell ref="A582:B582"/>
    <mergeCell ref="C582:E582"/>
    <mergeCell ref="G582:H582"/>
    <mergeCell ref="J582:M582"/>
    <mergeCell ref="N582:O582"/>
    <mergeCell ref="P582:U582"/>
    <mergeCell ref="A581:B581"/>
    <mergeCell ref="C581:E581"/>
    <mergeCell ref="G581:H581"/>
    <mergeCell ref="J581:M581"/>
    <mergeCell ref="N581:O581"/>
    <mergeCell ref="P581:U581"/>
    <mergeCell ref="A586:B586"/>
    <mergeCell ref="C586:E586"/>
    <mergeCell ref="G586:H586"/>
    <mergeCell ref="J586:M586"/>
    <mergeCell ref="N586:O586"/>
    <mergeCell ref="P586:U586"/>
    <mergeCell ref="A585:B585"/>
    <mergeCell ref="C585:E585"/>
    <mergeCell ref="G585:H585"/>
    <mergeCell ref="J585:M585"/>
    <mergeCell ref="N585:O585"/>
    <mergeCell ref="P585:U585"/>
    <mergeCell ref="A584:B584"/>
    <mergeCell ref="C584:E584"/>
    <mergeCell ref="G584:H584"/>
    <mergeCell ref="J584:M584"/>
    <mergeCell ref="N584:O584"/>
    <mergeCell ref="P584:U584"/>
    <mergeCell ref="A589:B589"/>
    <mergeCell ref="C589:E589"/>
    <mergeCell ref="G589:H589"/>
    <mergeCell ref="J589:M589"/>
    <mergeCell ref="N589:O589"/>
    <mergeCell ref="P589:U589"/>
    <mergeCell ref="A588:B588"/>
    <mergeCell ref="C588:E588"/>
    <mergeCell ref="G588:H588"/>
    <mergeCell ref="J588:M588"/>
    <mergeCell ref="N588:O588"/>
    <mergeCell ref="P588:U588"/>
    <mergeCell ref="A587:B587"/>
    <mergeCell ref="C587:E587"/>
    <mergeCell ref="G587:H587"/>
    <mergeCell ref="J587:M587"/>
    <mergeCell ref="N587:O587"/>
    <mergeCell ref="P587:U587"/>
    <mergeCell ref="A592:B592"/>
    <mergeCell ref="C592:E592"/>
    <mergeCell ref="G592:H592"/>
    <mergeCell ref="J592:M592"/>
    <mergeCell ref="N592:O592"/>
    <mergeCell ref="P592:U592"/>
    <mergeCell ref="A591:B591"/>
    <mergeCell ref="C591:E591"/>
    <mergeCell ref="G591:H591"/>
    <mergeCell ref="J591:M591"/>
    <mergeCell ref="N591:O591"/>
    <mergeCell ref="P591:U591"/>
    <mergeCell ref="A590:B590"/>
    <mergeCell ref="C590:E590"/>
    <mergeCell ref="G590:H590"/>
    <mergeCell ref="J590:M590"/>
    <mergeCell ref="N590:O590"/>
    <mergeCell ref="P590:U590"/>
    <mergeCell ref="A595:B595"/>
    <mergeCell ref="C595:E595"/>
    <mergeCell ref="G595:H595"/>
    <mergeCell ref="J595:M595"/>
    <mergeCell ref="N595:O595"/>
    <mergeCell ref="P595:U595"/>
    <mergeCell ref="A594:B594"/>
    <mergeCell ref="C594:E594"/>
    <mergeCell ref="G594:H594"/>
    <mergeCell ref="J594:M594"/>
    <mergeCell ref="N594:O594"/>
    <mergeCell ref="P594:U594"/>
    <mergeCell ref="A593:B593"/>
    <mergeCell ref="C593:E593"/>
    <mergeCell ref="G593:H593"/>
    <mergeCell ref="J593:M593"/>
    <mergeCell ref="N593:O593"/>
    <mergeCell ref="P593:U593"/>
    <mergeCell ref="A598:B598"/>
    <mergeCell ref="C598:E598"/>
    <mergeCell ref="G598:H598"/>
    <mergeCell ref="J598:M598"/>
    <mergeCell ref="N598:O598"/>
    <mergeCell ref="P598:U598"/>
    <mergeCell ref="A597:B597"/>
    <mergeCell ref="C597:E597"/>
    <mergeCell ref="G597:H597"/>
    <mergeCell ref="J597:M597"/>
    <mergeCell ref="N597:O597"/>
    <mergeCell ref="P597:U597"/>
    <mergeCell ref="A596:B596"/>
    <mergeCell ref="C596:E596"/>
    <mergeCell ref="G596:H596"/>
    <mergeCell ref="J596:M596"/>
    <mergeCell ref="N596:O596"/>
    <mergeCell ref="P596:U596"/>
    <mergeCell ref="A601:B601"/>
    <mergeCell ref="C601:E601"/>
    <mergeCell ref="G601:H601"/>
    <mergeCell ref="J601:M601"/>
    <mergeCell ref="N601:O601"/>
    <mergeCell ref="P601:U601"/>
    <mergeCell ref="A600:B600"/>
    <mergeCell ref="C600:E600"/>
    <mergeCell ref="G600:H600"/>
    <mergeCell ref="J600:M600"/>
    <mergeCell ref="N600:O600"/>
    <mergeCell ref="P600:U600"/>
    <mergeCell ref="A599:B599"/>
    <mergeCell ref="C599:E599"/>
    <mergeCell ref="G599:H599"/>
    <mergeCell ref="J599:M599"/>
    <mergeCell ref="N599:O599"/>
    <mergeCell ref="P599:U599"/>
    <mergeCell ref="A604:B604"/>
    <mergeCell ref="C604:E604"/>
    <mergeCell ref="G604:H604"/>
    <mergeCell ref="J604:M604"/>
    <mergeCell ref="N604:O604"/>
    <mergeCell ref="P604:U604"/>
    <mergeCell ref="A603:B603"/>
    <mergeCell ref="C603:E603"/>
    <mergeCell ref="G603:H603"/>
    <mergeCell ref="J603:M603"/>
    <mergeCell ref="N603:O603"/>
    <mergeCell ref="P603:U603"/>
    <mergeCell ref="A602:B602"/>
    <mergeCell ref="C602:E602"/>
    <mergeCell ref="G602:H602"/>
    <mergeCell ref="J602:M602"/>
    <mergeCell ref="N602:O602"/>
    <mergeCell ref="P602:U602"/>
    <mergeCell ref="A607:B607"/>
    <mergeCell ref="C607:E607"/>
    <mergeCell ref="G607:H607"/>
    <mergeCell ref="J607:M607"/>
    <mergeCell ref="N607:O607"/>
    <mergeCell ref="P607:U607"/>
    <mergeCell ref="A606:B606"/>
    <mergeCell ref="C606:E606"/>
    <mergeCell ref="G606:H606"/>
    <mergeCell ref="J606:M606"/>
    <mergeCell ref="N606:O606"/>
    <mergeCell ref="P606:U606"/>
    <mergeCell ref="A605:B605"/>
    <mergeCell ref="C605:E605"/>
    <mergeCell ref="G605:H605"/>
    <mergeCell ref="J605:M605"/>
    <mergeCell ref="N605:O605"/>
    <mergeCell ref="P605:U605"/>
    <mergeCell ref="A610:B610"/>
    <mergeCell ref="C610:E610"/>
    <mergeCell ref="G610:H610"/>
    <mergeCell ref="J610:M610"/>
    <mergeCell ref="N610:O610"/>
    <mergeCell ref="P610:U610"/>
    <mergeCell ref="A609:B609"/>
    <mergeCell ref="C609:E609"/>
    <mergeCell ref="G609:H609"/>
    <mergeCell ref="J609:M609"/>
    <mergeCell ref="N609:O609"/>
    <mergeCell ref="P609:U609"/>
    <mergeCell ref="A608:B608"/>
    <mergeCell ref="C608:E608"/>
    <mergeCell ref="G608:H608"/>
    <mergeCell ref="J608:M608"/>
    <mergeCell ref="N608:O608"/>
    <mergeCell ref="P608:U608"/>
    <mergeCell ref="A613:B613"/>
    <mergeCell ref="C613:E613"/>
    <mergeCell ref="G613:H613"/>
    <mergeCell ref="J613:M613"/>
    <mergeCell ref="N613:O613"/>
    <mergeCell ref="P613:U613"/>
    <mergeCell ref="A612:B612"/>
    <mergeCell ref="C612:E612"/>
    <mergeCell ref="G612:H612"/>
    <mergeCell ref="J612:M612"/>
    <mergeCell ref="N612:O612"/>
    <mergeCell ref="P612:U612"/>
    <mergeCell ref="A611:B611"/>
    <mergeCell ref="C611:E611"/>
    <mergeCell ref="G611:H611"/>
    <mergeCell ref="J611:M611"/>
    <mergeCell ref="N611:O611"/>
    <mergeCell ref="P611:U611"/>
    <mergeCell ref="A616:B616"/>
    <mergeCell ref="C616:E616"/>
    <mergeCell ref="G616:H616"/>
    <mergeCell ref="J616:M616"/>
    <mergeCell ref="N616:O616"/>
    <mergeCell ref="P616:U616"/>
    <mergeCell ref="A615:B615"/>
    <mergeCell ref="C615:E615"/>
    <mergeCell ref="G615:H615"/>
    <mergeCell ref="J615:M615"/>
    <mergeCell ref="N615:O615"/>
    <mergeCell ref="P615:U615"/>
    <mergeCell ref="A614:B614"/>
    <mergeCell ref="C614:E614"/>
    <mergeCell ref="G614:H614"/>
    <mergeCell ref="J614:M614"/>
    <mergeCell ref="N614:O614"/>
    <mergeCell ref="P614:U614"/>
    <mergeCell ref="A619:B619"/>
    <mergeCell ref="C619:E619"/>
    <mergeCell ref="G619:H619"/>
    <mergeCell ref="J619:M619"/>
    <mergeCell ref="N619:O619"/>
    <mergeCell ref="P619:U619"/>
    <mergeCell ref="A618:B618"/>
    <mergeCell ref="C618:E618"/>
    <mergeCell ref="G618:H618"/>
    <mergeCell ref="J618:M618"/>
    <mergeCell ref="N618:O618"/>
    <mergeCell ref="P618:U618"/>
    <mergeCell ref="A617:B617"/>
    <mergeCell ref="C617:E617"/>
    <mergeCell ref="G617:H617"/>
    <mergeCell ref="J617:M617"/>
    <mergeCell ref="N617:O617"/>
    <mergeCell ref="P617:U617"/>
    <mergeCell ref="A622:B622"/>
    <mergeCell ref="C622:E622"/>
    <mergeCell ref="G622:H622"/>
    <mergeCell ref="J622:M622"/>
    <mergeCell ref="N622:O622"/>
    <mergeCell ref="P622:U622"/>
    <mergeCell ref="A621:B621"/>
    <mergeCell ref="C621:E621"/>
    <mergeCell ref="G621:H621"/>
    <mergeCell ref="J621:M621"/>
    <mergeCell ref="N621:O621"/>
    <mergeCell ref="P621:U621"/>
    <mergeCell ref="A620:B620"/>
    <mergeCell ref="C620:E620"/>
    <mergeCell ref="G620:H620"/>
    <mergeCell ref="J620:M620"/>
    <mergeCell ref="N620:O620"/>
    <mergeCell ref="P620:U620"/>
    <mergeCell ref="A625:U625"/>
    <mergeCell ref="A626:B626"/>
    <mergeCell ref="C626:E626"/>
    <mergeCell ref="G626:H626"/>
    <mergeCell ref="J626:M626"/>
    <mergeCell ref="N626:O626"/>
    <mergeCell ref="P626:U626"/>
    <mergeCell ref="A624:B624"/>
    <mergeCell ref="C624:E624"/>
    <mergeCell ref="G624:H624"/>
    <mergeCell ref="J624:M624"/>
    <mergeCell ref="N624:O624"/>
    <mergeCell ref="P624:U624"/>
    <mergeCell ref="A623:B623"/>
    <mergeCell ref="C623:E623"/>
    <mergeCell ref="G623:H623"/>
    <mergeCell ref="J623:M623"/>
    <mergeCell ref="N623:O623"/>
    <mergeCell ref="P623:U623"/>
    <mergeCell ref="A629:B629"/>
    <mergeCell ref="C629:E629"/>
    <mergeCell ref="G629:H629"/>
    <mergeCell ref="J629:M629"/>
    <mergeCell ref="N629:O629"/>
    <mergeCell ref="P629:U629"/>
    <mergeCell ref="A628:B628"/>
    <mergeCell ref="C628:E628"/>
    <mergeCell ref="G628:H628"/>
    <mergeCell ref="J628:M628"/>
    <mergeCell ref="N628:O628"/>
    <mergeCell ref="P628:U628"/>
    <mergeCell ref="A627:B627"/>
    <mergeCell ref="C627:E627"/>
    <mergeCell ref="G627:H627"/>
    <mergeCell ref="J627:M627"/>
    <mergeCell ref="N627:O627"/>
    <mergeCell ref="P627:U627"/>
    <mergeCell ref="A632:B632"/>
    <mergeCell ref="C632:E632"/>
    <mergeCell ref="G632:H632"/>
    <mergeCell ref="J632:M632"/>
    <mergeCell ref="N632:O632"/>
    <mergeCell ref="P632:U632"/>
    <mergeCell ref="A631:B631"/>
    <mergeCell ref="C631:E631"/>
    <mergeCell ref="G631:H631"/>
    <mergeCell ref="J631:M631"/>
    <mergeCell ref="N631:O631"/>
    <mergeCell ref="P631:U631"/>
    <mergeCell ref="A630:B630"/>
    <mergeCell ref="C630:E630"/>
    <mergeCell ref="G630:H630"/>
    <mergeCell ref="J630:M630"/>
    <mergeCell ref="N630:O630"/>
    <mergeCell ref="P630:U630"/>
    <mergeCell ref="A635:B635"/>
    <mergeCell ref="C635:E635"/>
    <mergeCell ref="G635:H635"/>
    <mergeCell ref="J635:M635"/>
    <mergeCell ref="N635:O635"/>
    <mergeCell ref="P635:U635"/>
    <mergeCell ref="A634:B634"/>
    <mergeCell ref="C634:E634"/>
    <mergeCell ref="G634:H634"/>
    <mergeCell ref="J634:M634"/>
    <mergeCell ref="N634:O634"/>
    <mergeCell ref="P634:U634"/>
    <mergeCell ref="A633:B633"/>
    <mergeCell ref="C633:E633"/>
    <mergeCell ref="G633:H633"/>
    <mergeCell ref="J633:M633"/>
    <mergeCell ref="N633:O633"/>
    <mergeCell ref="P633:U633"/>
    <mergeCell ref="A639:U639"/>
    <mergeCell ref="A640:B640"/>
    <mergeCell ref="C640:E640"/>
    <mergeCell ref="G640:H640"/>
    <mergeCell ref="J640:M640"/>
    <mergeCell ref="N640:O640"/>
    <mergeCell ref="P640:U640"/>
    <mergeCell ref="A638:B638"/>
    <mergeCell ref="C638:E638"/>
    <mergeCell ref="G638:H638"/>
    <mergeCell ref="J638:M638"/>
    <mergeCell ref="N638:O638"/>
    <mergeCell ref="P638:U638"/>
    <mergeCell ref="A636:U636"/>
    <mergeCell ref="A637:B637"/>
    <mergeCell ref="C637:E637"/>
    <mergeCell ref="G637:H637"/>
    <mergeCell ref="J637:M637"/>
    <mergeCell ref="N637:O637"/>
    <mergeCell ref="P637:U637"/>
    <mergeCell ref="A643:B643"/>
    <mergeCell ref="C643:E643"/>
    <mergeCell ref="G643:H643"/>
    <mergeCell ref="J643:M643"/>
    <mergeCell ref="N643:O643"/>
    <mergeCell ref="P643:U643"/>
    <mergeCell ref="A642:B642"/>
    <mergeCell ref="C642:E642"/>
    <mergeCell ref="G642:H642"/>
    <mergeCell ref="J642:M642"/>
    <mergeCell ref="N642:O642"/>
    <mergeCell ref="P642:U642"/>
    <mergeCell ref="A641:B641"/>
    <mergeCell ref="C641:E641"/>
    <mergeCell ref="G641:H641"/>
    <mergeCell ref="J641:M641"/>
    <mergeCell ref="N641:O641"/>
    <mergeCell ref="P641:U641"/>
    <mergeCell ref="A646:B646"/>
    <mergeCell ref="C646:E646"/>
    <mergeCell ref="G646:H646"/>
    <mergeCell ref="J646:M646"/>
    <mergeCell ref="N646:O646"/>
    <mergeCell ref="P646:U646"/>
    <mergeCell ref="A645:B645"/>
    <mergeCell ref="C645:E645"/>
    <mergeCell ref="G645:H645"/>
    <mergeCell ref="J645:M645"/>
    <mergeCell ref="N645:O645"/>
    <mergeCell ref="P645:U645"/>
    <mergeCell ref="A644:B644"/>
    <mergeCell ref="C644:E644"/>
    <mergeCell ref="G644:H644"/>
    <mergeCell ref="J644:M644"/>
    <mergeCell ref="N644:O644"/>
    <mergeCell ref="P644:U644"/>
    <mergeCell ref="A649:B649"/>
    <mergeCell ref="C649:E649"/>
    <mergeCell ref="G649:H649"/>
    <mergeCell ref="J649:M649"/>
    <mergeCell ref="N649:O649"/>
    <mergeCell ref="P649:U649"/>
    <mergeCell ref="A648:B648"/>
    <mergeCell ref="C648:E648"/>
    <mergeCell ref="G648:H648"/>
    <mergeCell ref="J648:M648"/>
    <mergeCell ref="N648:O648"/>
    <mergeCell ref="P648:U648"/>
    <mergeCell ref="A647:B647"/>
    <mergeCell ref="C647:E647"/>
    <mergeCell ref="G647:H647"/>
    <mergeCell ref="J647:M647"/>
    <mergeCell ref="N647:O647"/>
    <mergeCell ref="P647:U647"/>
    <mergeCell ref="A652:B652"/>
    <mergeCell ref="C652:E652"/>
    <mergeCell ref="G652:H652"/>
    <mergeCell ref="J652:M652"/>
    <mergeCell ref="N652:O652"/>
    <mergeCell ref="P652:U652"/>
    <mergeCell ref="A651:B651"/>
    <mergeCell ref="C651:E651"/>
    <mergeCell ref="G651:H651"/>
    <mergeCell ref="J651:M651"/>
    <mergeCell ref="N651:O651"/>
    <mergeCell ref="P651:U651"/>
    <mergeCell ref="A650:B650"/>
    <mergeCell ref="C650:E650"/>
    <mergeCell ref="G650:H650"/>
    <mergeCell ref="J650:M650"/>
    <mergeCell ref="N650:O650"/>
    <mergeCell ref="P650:U650"/>
    <mergeCell ref="A655:U655"/>
    <mergeCell ref="A656:B656"/>
    <mergeCell ref="C656:E656"/>
    <mergeCell ref="G656:H656"/>
    <mergeCell ref="J656:M656"/>
    <mergeCell ref="N656:O656"/>
    <mergeCell ref="P656:U656"/>
    <mergeCell ref="A654:B654"/>
    <mergeCell ref="C654:E654"/>
    <mergeCell ref="G654:H654"/>
    <mergeCell ref="J654:M654"/>
    <mergeCell ref="N654:O654"/>
    <mergeCell ref="P654:U654"/>
    <mergeCell ref="A653:B653"/>
    <mergeCell ref="C653:E653"/>
    <mergeCell ref="G653:H653"/>
    <mergeCell ref="J653:M653"/>
    <mergeCell ref="N653:O653"/>
    <mergeCell ref="P653:U653"/>
    <mergeCell ref="A659:B659"/>
    <mergeCell ref="C659:E659"/>
    <mergeCell ref="G659:H659"/>
    <mergeCell ref="J659:M659"/>
    <mergeCell ref="N659:O659"/>
    <mergeCell ref="P659:U659"/>
    <mergeCell ref="A658:B658"/>
    <mergeCell ref="C658:E658"/>
    <mergeCell ref="G658:H658"/>
    <mergeCell ref="J658:M658"/>
    <mergeCell ref="N658:O658"/>
    <mergeCell ref="P658:U658"/>
    <mergeCell ref="A657:B657"/>
    <mergeCell ref="C657:E657"/>
    <mergeCell ref="G657:H657"/>
    <mergeCell ref="J657:M657"/>
    <mergeCell ref="N657:O657"/>
    <mergeCell ref="P657:U657"/>
    <mergeCell ref="A662:B662"/>
    <mergeCell ref="C662:E662"/>
    <mergeCell ref="G662:H662"/>
    <mergeCell ref="J662:M662"/>
    <mergeCell ref="N662:O662"/>
    <mergeCell ref="P662:U662"/>
    <mergeCell ref="A661:B661"/>
    <mergeCell ref="C661:E661"/>
    <mergeCell ref="G661:H661"/>
    <mergeCell ref="J661:M661"/>
    <mergeCell ref="N661:O661"/>
    <mergeCell ref="P661:U661"/>
    <mergeCell ref="A660:B660"/>
    <mergeCell ref="C660:E660"/>
    <mergeCell ref="G660:H660"/>
    <mergeCell ref="J660:M660"/>
    <mergeCell ref="N660:O660"/>
    <mergeCell ref="P660:U660"/>
    <mergeCell ref="A665:B665"/>
    <mergeCell ref="C665:E665"/>
    <mergeCell ref="G665:H665"/>
    <mergeCell ref="J665:M665"/>
    <mergeCell ref="N665:O665"/>
    <mergeCell ref="P665:U665"/>
    <mergeCell ref="A664:B664"/>
    <mergeCell ref="C664:E664"/>
    <mergeCell ref="G664:H664"/>
    <mergeCell ref="J664:M664"/>
    <mergeCell ref="N664:O664"/>
    <mergeCell ref="P664:U664"/>
    <mergeCell ref="A663:B663"/>
    <mergeCell ref="C663:E663"/>
    <mergeCell ref="G663:H663"/>
    <mergeCell ref="J663:M663"/>
    <mergeCell ref="N663:O663"/>
    <mergeCell ref="P663:U663"/>
    <mergeCell ref="A668:B668"/>
    <mergeCell ref="C668:E668"/>
    <mergeCell ref="G668:H668"/>
    <mergeCell ref="J668:M668"/>
    <mergeCell ref="N668:O668"/>
    <mergeCell ref="P668:U668"/>
    <mergeCell ref="A667:B667"/>
    <mergeCell ref="C667:E667"/>
    <mergeCell ref="G667:H667"/>
    <mergeCell ref="J667:M667"/>
    <mergeCell ref="N667:O667"/>
    <mergeCell ref="P667:U667"/>
    <mergeCell ref="A666:B666"/>
    <mergeCell ref="C666:E666"/>
    <mergeCell ref="G666:H666"/>
    <mergeCell ref="J666:M666"/>
    <mergeCell ref="N666:O666"/>
    <mergeCell ref="P666:U666"/>
    <mergeCell ref="A671:B671"/>
    <mergeCell ref="C671:E671"/>
    <mergeCell ref="G671:H671"/>
    <mergeCell ref="J671:M671"/>
    <mergeCell ref="N671:O671"/>
    <mergeCell ref="P671:U671"/>
    <mergeCell ref="A670:B670"/>
    <mergeCell ref="C670:E670"/>
    <mergeCell ref="G670:H670"/>
    <mergeCell ref="J670:M670"/>
    <mergeCell ref="N670:O670"/>
    <mergeCell ref="P670:U670"/>
    <mergeCell ref="A669:B669"/>
    <mergeCell ref="C669:E669"/>
    <mergeCell ref="G669:H669"/>
    <mergeCell ref="J669:M669"/>
    <mergeCell ref="N669:O669"/>
    <mergeCell ref="P669:U669"/>
    <mergeCell ref="A674:B674"/>
    <mergeCell ref="C674:E674"/>
    <mergeCell ref="G674:H674"/>
    <mergeCell ref="J674:M674"/>
    <mergeCell ref="N674:O674"/>
    <mergeCell ref="P674:U674"/>
    <mergeCell ref="A673:B673"/>
    <mergeCell ref="C673:E673"/>
    <mergeCell ref="G673:H673"/>
    <mergeCell ref="J673:M673"/>
    <mergeCell ref="N673:O673"/>
    <mergeCell ref="P673:U673"/>
    <mergeCell ref="A672:B672"/>
    <mergeCell ref="C672:E672"/>
    <mergeCell ref="G672:H672"/>
    <mergeCell ref="J672:M672"/>
    <mergeCell ref="N672:O672"/>
    <mergeCell ref="P672:U672"/>
    <mergeCell ref="A677:B677"/>
    <mergeCell ref="C677:E677"/>
    <mergeCell ref="G677:H677"/>
    <mergeCell ref="J677:M677"/>
    <mergeCell ref="N677:O677"/>
    <mergeCell ref="P677:U677"/>
    <mergeCell ref="A676:B676"/>
    <mergeCell ref="C676:E676"/>
    <mergeCell ref="G676:H676"/>
    <mergeCell ref="J676:M676"/>
    <mergeCell ref="N676:O676"/>
    <mergeCell ref="P676:U676"/>
    <mergeCell ref="A675:B675"/>
    <mergeCell ref="C675:E675"/>
    <mergeCell ref="G675:H675"/>
    <mergeCell ref="J675:M675"/>
    <mergeCell ref="N675:O675"/>
    <mergeCell ref="P675:U675"/>
    <mergeCell ref="A680:B680"/>
    <mergeCell ref="C680:E680"/>
    <mergeCell ref="G680:H680"/>
    <mergeCell ref="J680:M680"/>
    <mergeCell ref="N680:O680"/>
    <mergeCell ref="P680:U680"/>
    <mergeCell ref="A679:B679"/>
    <mergeCell ref="C679:E679"/>
    <mergeCell ref="G679:H679"/>
    <mergeCell ref="J679:M679"/>
    <mergeCell ref="N679:O679"/>
    <mergeCell ref="P679:U679"/>
    <mergeCell ref="A678:B678"/>
    <mergeCell ref="C678:E678"/>
    <mergeCell ref="G678:H678"/>
    <mergeCell ref="J678:M678"/>
    <mergeCell ref="N678:O678"/>
    <mergeCell ref="P678:U678"/>
    <mergeCell ref="A683:B683"/>
    <mergeCell ref="C683:E683"/>
    <mergeCell ref="G683:H683"/>
    <mergeCell ref="J683:M683"/>
    <mergeCell ref="N683:O683"/>
    <mergeCell ref="P683:U683"/>
    <mergeCell ref="A682:B682"/>
    <mergeCell ref="C682:E682"/>
    <mergeCell ref="G682:H682"/>
    <mergeCell ref="J682:M682"/>
    <mergeCell ref="N682:O682"/>
    <mergeCell ref="P682:U682"/>
    <mergeCell ref="A681:B681"/>
    <mergeCell ref="C681:E681"/>
    <mergeCell ref="G681:H681"/>
    <mergeCell ref="J681:M681"/>
    <mergeCell ref="N681:O681"/>
    <mergeCell ref="P681:U681"/>
    <mergeCell ref="A686:B686"/>
    <mergeCell ref="C686:E686"/>
    <mergeCell ref="G686:H686"/>
    <mergeCell ref="J686:M686"/>
    <mergeCell ref="N686:O686"/>
    <mergeCell ref="P686:U686"/>
    <mergeCell ref="A685:B685"/>
    <mergeCell ref="C685:E685"/>
    <mergeCell ref="G685:H685"/>
    <mergeCell ref="J685:M685"/>
    <mergeCell ref="N685:O685"/>
    <mergeCell ref="P685:U685"/>
    <mergeCell ref="A684:B684"/>
    <mergeCell ref="C684:E684"/>
    <mergeCell ref="G684:H684"/>
    <mergeCell ref="J684:M684"/>
    <mergeCell ref="N684:O684"/>
    <mergeCell ref="P684:U684"/>
    <mergeCell ref="A689:B689"/>
    <mergeCell ref="C689:E689"/>
    <mergeCell ref="G689:H689"/>
    <mergeCell ref="J689:M689"/>
    <mergeCell ref="N689:O689"/>
    <mergeCell ref="P689:U689"/>
    <mergeCell ref="A688:B688"/>
    <mergeCell ref="C688:E688"/>
    <mergeCell ref="G688:H688"/>
    <mergeCell ref="J688:M688"/>
    <mergeCell ref="N688:O688"/>
    <mergeCell ref="P688:U688"/>
    <mergeCell ref="A687:B687"/>
    <mergeCell ref="C687:E687"/>
    <mergeCell ref="G687:H687"/>
    <mergeCell ref="J687:M687"/>
    <mergeCell ref="N687:O687"/>
    <mergeCell ref="P687:U687"/>
    <mergeCell ref="A692:B692"/>
    <mergeCell ref="C692:E692"/>
    <mergeCell ref="G692:H692"/>
    <mergeCell ref="J692:M692"/>
    <mergeCell ref="N692:O692"/>
    <mergeCell ref="P692:U692"/>
    <mergeCell ref="A691:B691"/>
    <mergeCell ref="C691:E691"/>
    <mergeCell ref="G691:H691"/>
    <mergeCell ref="J691:M691"/>
    <mergeCell ref="N691:O691"/>
    <mergeCell ref="P691:U691"/>
    <mergeCell ref="A690:B690"/>
    <mergeCell ref="C690:E690"/>
    <mergeCell ref="G690:H690"/>
    <mergeCell ref="J690:M690"/>
    <mergeCell ref="N690:O690"/>
    <mergeCell ref="P690:U690"/>
    <mergeCell ref="A695:B695"/>
    <mergeCell ref="C695:E695"/>
    <mergeCell ref="G695:H695"/>
    <mergeCell ref="J695:M695"/>
    <mergeCell ref="N695:O695"/>
    <mergeCell ref="P695:U695"/>
    <mergeCell ref="A694:B694"/>
    <mergeCell ref="C694:E694"/>
    <mergeCell ref="G694:H694"/>
    <mergeCell ref="J694:M694"/>
    <mergeCell ref="N694:O694"/>
    <mergeCell ref="P694:U694"/>
    <mergeCell ref="A693:B693"/>
    <mergeCell ref="C693:E693"/>
    <mergeCell ref="G693:H693"/>
    <mergeCell ref="J693:M693"/>
    <mergeCell ref="N693:O693"/>
    <mergeCell ref="P693:U693"/>
    <mergeCell ref="A698:B698"/>
    <mergeCell ref="C698:E698"/>
    <mergeCell ref="G698:H698"/>
    <mergeCell ref="J698:M698"/>
    <mergeCell ref="N698:O698"/>
    <mergeCell ref="P698:U698"/>
    <mergeCell ref="A697:B697"/>
    <mergeCell ref="C697:E697"/>
    <mergeCell ref="G697:H697"/>
    <mergeCell ref="J697:M697"/>
    <mergeCell ref="N697:O697"/>
    <mergeCell ref="P697:U697"/>
    <mergeCell ref="A696:B696"/>
    <mergeCell ref="C696:E696"/>
    <mergeCell ref="G696:H696"/>
    <mergeCell ref="J696:M696"/>
    <mergeCell ref="N696:O696"/>
    <mergeCell ref="P696:U696"/>
    <mergeCell ref="A701:B701"/>
    <mergeCell ref="C701:E701"/>
    <mergeCell ref="G701:H701"/>
    <mergeCell ref="J701:M701"/>
    <mergeCell ref="N701:O701"/>
    <mergeCell ref="P701:U701"/>
    <mergeCell ref="A700:B700"/>
    <mergeCell ref="C700:E700"/>
    <mergeCell ref="G700:H700"/>
    <mergeCell ref="J700:M700"/>
    <mergeCell ref="N700:O700"/>
    <mergeCell ref="P700:U700"/>
    <mergeCell ref="A699:B699"/>
    <mergeCell ref="C699:E699"/>
    <mergeCell ref="G699:H699"/>
    <mergeCell ref="J699:M699"/>
    <mergeCell ref="N699:O699"/>
    <mergeCell ref="P699:U699"/>
    <mergeCell ref="A704:B704"/>
    <mergeCell ref="C704:E704"/>
    <mergeCell ref="G704:H704"/>
    <mergeCell ref="J704:M704"/>
    <mergeCell ref="N704:O704"/>
    <mergeCell ref="P704:U704"/>
    <mergeCell ref="A703:B703"/>
    <mergeCell ref="C703:E703"/>
    <mergeCell ref="G703:H703"/>
    <mergeCell ref="J703:M703"/>
    <mergeCell ref="N703:O703"/>
    <mergeCell ref="P703:U703"/>
    <mergeCell ref="A702:B702"/>
    <mergeCell ref="C702:E702"/>
    <mergeCell ref="G702:H702"/>
    <mergeCell ref="J702:M702"/>
    <mergeCell ref="N702:O702"/>
    <mergeCell ref="P702:U702"/>
    <mergeCell ref="A707:B707"/>
    <mergeCell ref="C707:E707"/>
    <mergeCell ref="G707:H707"/>
    <mergeCell ref="J707:M707"/>
    <mergeCell ref="N707:O707"/>
    <mergeCell ref="P707:U707"/>
    <mergeCell ref="A706:B706"/>
    <mergeCell ref="C706:E706"/>
    <mergeCell ref="G706:H706"/>
    <mergeCell ref="J706:M706"/>
    <mergeCell ref="N706:O706"/>
    <mergeCell ref="P706:U706"/>
    <mergeCell ref="A705:B705"/>
    <mergeCell ref="C705:E705"/>
    <mergeCell ref="G705:H705"/>
    <mergeCell ref="J705:M705"/>
    <mergeCell ref="N705:O705"/>
    <mergeCell ref="P705:U705"/>
    <mergeCell ref="A710:B710"/>
    <mergeCell ref="C710:E710"/>
    <mergeCell ref="G710:H710"/>
    <mergeCell ref="J710:M710"/>
    <mergeCell ref="N710:O710"/>
    <mergeCell ref="P710:U710"/>
    <mergeCell ref="A709:B709"/>
    <mergeCell ref="C709:E709"/>
    <mergeCell ref="G709:H709"/>
    <mergeCell ref="J709:M709"/>
    <mergeCell ref="N709:O709"/>
    <mergeCell ref="P709:U709"/>
    <mergeCell ref="A708:B708"/>
    <mergeCell ref="C708:E708"/>
    <mergeCell ref="G708:H708"/>
    <mergeCell ref="J708:M708"/>
    <mergeCell ref="N708:O708"/>
    <mergeCell ref="P708:U708"/>
    <mergeCell ref="A713:B713"/>
    <mergeCell ref="C713:E713"/>
    <mergeCell ref="G713:H713"/>
    <mergeCell ref="J713:M713"/>
    <mergeCell ref="N713:O713"/>
    <mergeCell ref="P713:U713"/>
    <mergeCell ref="A712:B712"/>
    <mergeCell ref="C712:E712"/>
    <mergeCell ref="G712:H712"/>
    <mergeCell ref="J712:M712"/>
    <mergeCell ref="N712:O712"/>
    <mergeCell ref="P712:U712"/>
    <mergeCell ref="A711:B711"/>
    <mergeCell ref="C711:E711"/>
    <mergeCell ref="G711:H711"/>
    <mergeCell ref="J711:M711"/>
    <mergeCell ref="N711:O711"/>
    <mergeCell ref="P711:U711"/>
    <mergeCell ref="A716:B716"/>
    <mergeCell ref="C716:E716"/>
    <mergeCell ref="G716:H716"/>
    <mergeCell ref="J716:M716"/>
    <mergeCell ref="N716:O716"/>
    <mergeCell ref="P716:U716"/>
    <mergeCell ref="A715:B715"/>
    <mergeCell ref="C715:E715"/>
    <mergeCell ref="G715:H715"/>
    <mergeCell ref="J715:M715"/>
    <mergeCell ref="N715:O715"/>
    <mergeCell ref="P715:U715"/>
    <mergeCell ref="A714:B714"/>
    <mergeCell ref="C714:E714"/>
    <mergeCell ref="G714:H714"/>
    <mergeCell ref="J714:M714"/>
    <mergeCell ref="N714:O714"/>
    <mergeCell ref="P714:U714"/>
    <mergeCell ref="A719:B719"/>
    <mergeCell ref="C719:E719"/>
    <mergeCell ref="G719:H719"/>
    <mergeCell ref="J719:M719"/>
    <mergeCell ref="N719:O719"/>
    <mergeCell ref="P719:U719"/>
    <mergeCell ref="A718:B718"/>
    <mergeCell ref="C718:E718"/>
    <mergeCell ref="G718:H718"/>
    <mergeCell ref="J718:M718"/>
    <mergeCell ref="N718:O718"/>
    <mergeCell ref="P718:U718"/>
    <mergeCell ref="A717:B717"/>
    <mergeCell ref="C717:E717"/>
    <mergeCell ref="G717:H717"/>
    <mergeCell ref="J717:M717"/>
    <mergeCell ref="N717:O717"/>
    <mergeCell ref="P717:U717"/>
    <mergeCell ref="A722:B722"/>
    <mergeCell ref="C722:E722"/>
    <mergeCell ref="G722:H722"/>
    <mergeCell ref="J722:M722"/>
    <mergeCell ref="N722:O722"/>
    <mergeCell ref="P722:U722"/>
    <mergeCell ref="A721:B721"/>
    <mergeCell ref="C721:E721"/>
    <mergeCell ref="G721:H721"/>
    <mergeCell ref="J721:M721"/>
    <mergeCell ref="N721:O721"/>
    <mergeCell ref="P721:U721"/>
    <mergeCell ref="A720:B720"/>
    <mergeCell ref="C720:E720"/>
    <mergeCell ref="G720:H720"/>
    <mergeCell ref="J720:M720"/>
    <mergeCell ref="N720:O720"/>
    <mergeCell ref="P720:U720"/>
    <mergeCell ref="A725:B725"/>
    <mergeCell ref="C725:E725"/>
    <mergeCell ref="G725:H725"/>
    <mergeCell ref="J725:M725"/>
    <mergeCell ref="N725:O725"/>
    <mergeCell ref="P725:U725"/>
    <mergeCell ref="A724:B724"/>
    <mergeCell ref="C724:E724"/>
    <mergeCell ref="G724:H724"/>
    <mergeCell ref="J724:M724"/>
    <mergeCell ref="N724:O724"/>
    <mergeCell ref="P724:U724"/>
    <mergeCell ref="A723:B723"/>
    <mergeCell ref="C723:E723"/>
    <mergeCell ref="G723:H723"/>
    <mergeCell ref="J723:M723"/>
    <mergeCell ref="N723:O723"/>
    <mergeCell ref="P723:U723"/>
    <mergeCell ref="A728:B728"/>
    <mergeCell ref="C728:E728"/>
    <mergeCell ref="G728:H728"/>
    <mergeCell ref="J728:M728"/>
    <mergeCell ref="N728:O728"/>
    <mergeCell ref="P728:U728"/>
    <mergeCell ref="A727:B727"/>
    <mergeCell ref="C727:E727"/>
    <mergeCell ref="G727:H727"/>
    <mergeCell ref="J727:M727"/>
    <mergeCell ref="N727:O727"/>
    <mergeCell ref="P727:U727"/>
    <mergeCell ref="A726:B726"/>
    <mergeCell ref="C726:E726"/>
    <mergeCell ref="G726:H726"/>
    <mergeCell ref="J726:M726"/>
    <mergeCell ref="N726:O726"/>
    <mergeCell ref="P726:U726"/>
    <mergeCell ref="A731:B731"/>
    <mergeCell ref="C731:E731"/>
    <mergeCell ref="G731:H731"/>
    <mergeCell ref="J731:M731"/>
    <mergeCell ref="N731:O731"/>
    <mergeCell ref="P731:U731"/>
    <mergeCell ref="A730:B730"/>
    <mergeCell ref="C730:E730"/>
    <mergeCell ref="G730:H730"/>
    <mergeCell ref="J730:M730"/>
    <mergeCell ref="N730:O730"/>
    <mergeCell ref="P730:U730"/>
    <mergeCell ref="A729:B729"/>
    <mergeCell ref="C729:E729"/>
    <mergeCell ref="G729:H729"/>
    <mergeCell ref="J729:M729"/>
    <mergeCell ref="N729:O729"/>
    <mergeCell ref="P729:U729"/>
    <mergeCell ref="A734:B734"/>
    <mergeCell ref="C734:E734"/>
    <mergeCell ref="G734:H734"/>
    <mergeCell ref="J734:M734"/>
    <mergeCell ref="N734:O734"/>
    <mergeCell ref="P734:U734"/>
    <mergeCell ref="A733:B733"/>
    <mergeCell ref="C733:E733"/>
    <mergeCell ref="G733:H733"/>
    <mergeCell ref="J733:M733"/>
    <mergeCell ref="N733:O733"/>
    <mergeCell ref="P733:U733"/>
    <mergeCell ref="A732:B732"/>
    <mergeCell ref="C732:E732"/>
    <mergeCell ref="G732:H732"/>
    <mergeCell ref="J732:M732"/>
    <mergeCell ref="N732:O732"/>
    <mergeCell ref="P732:U732"/>
    <mergeCell ref="A737:B737"/>
    <mergeCell ref="C737:E737"/>
    <mergeCell ref="G737:H737"/>
    <mergeCell ref="J737:M737"/>
    <mergeCell ref="N737:O737"/>
    <mergeCell ref="P737:U737"/>
    <mergeCell ref="A736:B736"/>
    <mergeCell ref="C736:E736"/>
    <mergeCell ref="G736:H736"/>
    <mergeCell ref="J736:M736"/>
    <mergeCell ref="N736:O736"/>
    <mergeCell ref="P736:U736"/>
    <mergeCell ref="A735:B735"/>
    <mergeCell ref="C735:E735"/>
    <mergeCell ref="G735:H735"/>
    <mergeCell ref="J735:M735"/>
    <mergeCell ref="N735:O735"/>
    <mergeCell ref="P735:U735"/>
    <mergeCell ref="A740:B740"/>
    <mergeCell ref="C740:E740"/>
    <mergeCell ref="G740:H740"/>
    <mergeCell ref="J740:M740"/>
    <mergeCell ref="N740:O740"/>
    <mergeCell ref="P740:U740"/>
    <mergeCell ref="A739:B739"/>
    <mergeCell ref="C739:E739"/>
    <mergeCell ref="G739:H739"/>
    <mergeCell ref="J739:M739"/>
    <mergeCell ref="N739:O739"/>
    <mergeCell ref="P739:U739"/>
    <mergeCell ref="A738:B738"/>
    <mergeCell ref="C738:E738"/>
    <mergeCell ref="G738:H738"/>
    <mergeCell ref="J738:M738"/>
    <mergeCell ref="N738:O738"/>
    <mergeCell ref="P738:U738"/>
    <mergeCell ref="A743:B743"/>
    <mergeCell ref="C743:E743"/>
    <mergeCell ref="G743:H743"/>
    <mergeCell ref="J743:M743"/>
    <mergeCell ref="N743:O743"/>
    <mergeCell ref="P743:U743"/>
    <mergeCell ref="A742:B742"/>
    <mergeCell ref="C742:E742"/>
    <mergeCell ref="G742:H742"/>
    <mergeCell ref="J742:M742"/>
    <mergeCell ref="N742:O742"/>
    <mergeCell ref="P742:U742"/>
    <mergeCell ref="A741:B741"/>
    <mergeCell ref="C741:E741"/>
    <mergeCell ref="G741:H741"/>
    <mergeCell ref="J741:M741"/>
    <mergeCell ref="N741:O741"/>
    <mergeCell ref="P741:U741"/>
    <mergeCell ref="A746:B746"/>
    <mergeCell ref="C746:E746"/>
    <mergeCell ref="G746:H746"/>
    <mergeCell ref="J746:M746"/>
    <mergeCell ref="N746:O746"/>
    <mergeCell ref="P746:U746"/>
    <mergeCell ref="A745:B745"/>
    <mergeCell ref="C745:E745"/>
    <mergeCell ref="G745:H745"/>
    <mergeCell ref="J745:M745"/>
    <mergeCell ref="N745:O745"/>
    <mergeCell ref="P745:U745"/>
    <mergeCell ref="A744:B744"/>
    <mergeCell ref="C744:E744"/>
    <mergeCell ref="G744:H744"/>
    <mergeCell ref="J744:M744"/>
    <mergeCell ref="N744:O744"/>
    <mergeCell ref="P744:U744"/>
    <mergeCell ref="A749:B749"/>
    <mergeCell ref="C749:E749"/>
    <mergeCell ref="G749:H749"/>
    <mergeCell ref="J749:M749"/>
    <mergeCell ref="N749:O749"/>
    <mergeCell ref="P749:U749"/>
    <mergeCell ref="A748:B748"/>
    <mergeCell ref="C748:E748"/>
    <mergeCell ref="G748:H748"/>
    <mergeCell ref="J748:M748"/>
    <mergeCell ref="N748:O748"/>
    <mergeCell ref="P748:U748"/>
    <mergeCell ref="A747:B747"/>
    <mergeCell ref="C747:E747"/>
    <mergeCell ref="G747:H747"/>
    <mergeCell ref="J747:M747"/>
    <mergeCell ref="N747:O747"/>
    <mergeCell ref="P747:U747"/>
    <mergeCell ref="A752:B752"/>
    <mergeCell ref="C752:E752"/>
    <mergeCell ref="G752:H752"/>
    <mergeCell ref="J752:M752"/>
    <mergeCell ref="N752:O752"/>
    <mergeCell ref="P752:U752"/>
    <mergeCell ref="A751:B751"/>
    <mergeCell ref="C751:E751"/>
    <mergeCell ref="G751:H751"/>
    <mergeCell ref="J751:M751"/>
    <mergeCell ref="N751:O751"/>
    <mergeCell ref="P751:U751"/>
    <mergeCell ref="A750:B750"/>
    <mergeCell ref="C750:E750"/>
    <mergeCell ref="G750:H750"/>
    <mergeCell ref="J750:M750"/>
    <mergeCell ref="N750:O750"/>
    <mergeCell ref="P750:U750"/>
    <mergeCell ref="A755:B755"/>
    <mergeCell ref="C755:E755"/>
    <mergeCell ref="G755:H755"/>
    <mergeCell ref="J755:M755"/>
    <mergeCell ref="N755:O755"/>
    <mergeCell ref="P755:U755"/>
    <mergeCell ref="A754:B754"/>
    <mergeCell ref="C754:E754"/>
    <mergeCell ref="G754:H754"/>
    <mergeCell ref="J754:M754"/>
    <mergeCell ref="N754:O754"/>
    <mergeCell ref="P754:U754"/>
    <mergeCell ref="A753:B753"/>
    <mergeCell ref="C753:E753"/>
    <mergeCell ref="G753:H753"/>
    <mergeCell ref="J753:M753"/>
    <mergeCell ref="N753:O753"/>
    <mergeCell ref="P753:U753"/>
    <mergeCell ref="A758:B758"/>
    <mergeCell ref="C758:E758"/>
    <mergeCell ref="G758:H758"/>
    <mergeCell ref="J758:M758"/>
    <mergeCell ref="N758:O758"/>
    <mergeCell ref="P758:U758"/>
    <mergeCell ref="A757:B757"/>
    <mergeCell ref="C757:E757"/>
    <mergeCell ref="G757:H757"/>
    <mergeCell ref="J757:M757"/>
    <mergeCell ref="N757:O757"/>
    <mergeCell ref="P757:U757"/>
    <mergeCell ref="A756:B756"/>
    <mergeCell ref="C756:E756"/>
    <mergeCell ref="G756:H756"/>
    <mergeCell ref="J756:M756"/>
    <mergeCell ref="N756:O756"/>
    <mergeCell ref="P756:U756"/>
    <mergeCell ref="A761:B761"/>
    <mergeCell ref="C761:E761"/>
    <mergeCell ref="G761:H761"/>
    <mergeCell ref="J761:M761"/>
    <mergeCell ref="N761:O761"/>
    <mergeCell ref="P761:U761"/>
    <mergeCell ref="A760:B760"/>
    <mergeCell ref="C760:E760"/>
    <mergeCell ref="G760:H760"/>
    <mergeCell ref="J760:M760"/>
    <mergeCell ref="N760:O760"/>
    <mergeCell ref="P760:U760"/>
    <mergeCell ref="A759:B759"/>
    <mergeCell ref="C759:E759"/>
    <mergeCell ref="G759:H759"/>
    <mergeCell ref="J759:M759"/>
    <mergeCell ref="N759:O759"/>
    <mergeCell ref="P759:U759"/>
    <mergeCell ref="A764:B764"/>
    <mergeCell ref="C764:E764"/>
    <mergeCell ref="G764:H764"/>
    <mergeCell ref="J764:M764"/>
    <mergeCell ref="N764:O764"/>
    <mergeCell ref="P764:U764"/>
    <mergeCell ref="A763:B763"/>
    <mergeCell ref="C763:E763"/>
    <mergeCell ref="G763:H763"/>
    <mergeCell ref="J763:M763"/>
    <mergeCell ref="N763:O763"/>
    <mergeCell ref="P763:U763"/>
    <mergeCell ref="A762:B762"/>
    <mergeCell ref="C762:E762"/>
    <mergeCell ref="G762:H762"/>
    <mergeCell ref="J762:M762"/>
    <mergeCell ref="N762:O762"/>
    <mergeCell ref="P762:U762"/>
    <mergeCell ref="A767:B767"/>
    <mergeCell ref="C767:E767"/>
    <mergeCell ref="G767:H767"/>
    <mergeCell ref="J767:M767"/>
    <mergeCell ref="N767:O767"/>
    <mergeCell ref="P767:U767"/>
    <mergeCell ref="A766:B766"/>
    <mergeCell ref="C766:E766"/>
    <mergeCell ref="G766:H766"/>
    <mergeCell ref="J766:M766"/>
    <mergeCell ref="N766:O766"/>
    <mergeCell ref="P766:U766"/>
    <mergeCell ref="A765:B765"/>
    <mergeCell ref="C765:E765"/>
    <mergeCell ref="G765:H765"/>
    <mergeCell ref="J765:M765"/>
    <mergeCell ref="N765:O765"/>
    <mergeCell ref="P765:U765"/>
    <mergeCell ref="A770:B770"/>
    <mergeCell ref="C770:E770"/>
    <mergeCell ref="G770:H770"/>
    <mergeCell ref="J770:M770"/>
    <mergeCell ref="N770:O770"/>
    <mergeCell ref="P770:U770"/>
    <mergeCell ref="A769:B769"/>
    <mergeCell ref="C769:E769"/>
    <mergeCell ref="G769:H769"/>
    <mergeCell ref="J769:M769"/>
    <mergeCell ref="N769:O769"/>
    <mergeCell ref="P769:U769"/>
    <mergeCell ref="A768:B768"/>
    <mergeCell ref="C768:E768"/>
    <mergeCell ref="G768:H768"/>
    <mergeCell ref="J768:M768"/>
    <mergeCell ref="N768:O768"/>
    <mergeCell ref="P768:U768"/>
    <mergeCell ref="A773:B773"/>
    <mergeCell ref="C773:E773"/>
    <mergeCell ref="G773:H773"/>
    <mergeCell ref="J773:M773"/>
    <mergeCell ref="N773:O773"/>
    <mergeCell ref="P773:U773"/>
    <mergeCell ref="A772:B772"/>
    <mergeCell ref="C772:E772"/>
    <mergeCell ref="G772:H772"/>
    <mergeCell ref="J772:M772"/>
    <mergeCell ref="N772:O772"/>
    <mergeCell ref="P772:U772"/>
    <mergeCell ref="A771:B771"/>
    <mergeCell ref="C771:E771"/>
    <mergeCell ref="G771:H771"/>
    <mergeCell ref="J771:M771"/>
    <mergeCell ref="N771:O771"/>
    <mergeCell ref="P771:U771"/>
    <mergeCell ref="A776:B776"/>
    <mergeCell ref="C776:E776"/>
    <mergeCell ref="G776:H776"/>
    <mergeCell ref="J776:M776"/>
    <mergeCell ref="N776:O776"/>
    <mergeCell ref="P776:U776"/>
    <mergeCell ref="A775:B775"/>
    <mergeCell ref="C775:E775"/>
    <mergeCell ref="G775:H775"/>
    <mergeCell ref="J775:M775"/>
    <mergeCell ref="N775:O775"/>
    <mergeCell ref="P775:U775"/>
    <mergeCell ref="A774:B774"/>
    <mergeCell ref="C774:E774"/>
    <mergeCell ref="G774:H774"/>
    <mergeCell ref="J774:M774"/>
    <mergeCell ref="N774:O774"/>
    <mergeCell ref="P774:U774"/>
    <mergeCell ref="A779:B779"/>
    <mergeCell ref="C779:E779"/>
    <mergeCell ref="G779:H779"/>
    <mergeCell ref="J779:M779"/>
    <mergeCell ref="N779:O779"/>
    <mergeCell ref="P779:U779"/>
    <mergeCell ref="A778:B778"/>
    <mergeCell ref="C778:E778"/>
    <mergeCell ref="G778:H778"/>
    <mergeCell ref="J778:M778"/>
    <mergeCell ref="N778:O778"/>
    <mergeCell ref="P778:U778"/>
    <mergeCell ref="A777:B777"/>
    <mergeCell ref="C777:E777"/>
    <mergeCell ref="G777:H777"/>
    <mergeCell ref="J777:M777"/>
    <mergeCell ref="N777:O777"/>
    <mergeCell ref="P777:U777"/>
    <mergeCell ref="A782:B782"/>
    <mergeCell ref="C782:E782"/>
    <mergeCell ref="G782:H782"/>
    <mergeCell ref="J782:M782"/>
    <mergeCell ref="N782:O782"/>
    <mergeCell ref="P782:U782"/>
    <mergeCell ref="A781:B781"/>
    <mergeCell ref="C781:E781"/>
    <mergeCell ref="G781:H781"/>
    <mergeCell ref="J781:M781"/>
    <mergeCell ref="N781:O781"/>
    <mergeCell ref="P781:U781"/>
    <mergeCell ref="A780:B780"/>
    <mergeCell ref="C780:E780"/>
    <mergeCell ref="G780:H780"/>
    <mergeCell ref="J780:M780"/>
    <mergeCell ref="N780:O780"/>
    <mergeCell ref="P780:U780"/>
    <mergeCell ref="A785:B785"/>
    <mergeCell ref="C785:E785"/>
    <mergeCell ref="G785:H785"/>
    <mergeCell ref="J785:M785"/>
    <mergeCell ref="N785:O785"/>
    <mergeCell ref="P785:U785"/>
    <mergeCell ref="A784:B784"/>
    <mergeCell ref="C784:E784"/>
    <mergeCell ref="G784:H784"/>
    <mergeCell ref="J784:M784"/>
    <mergeCell ref="N784:O784"/>
    <mergeCell ref="P784:U784"/>
    <mergeCell ref="A783:B783"/>
    <mergeCell ref="C783:E783"/>
    <mergeCell ref="G783:H783"/>
    <mergeCell ref="J783:M783"/>
    <mergeCell ref="N783:O783"/>
    <mergeCell ref="P783:U783"/>
    <mergeCell ref="A788:B788"/>
    <mergeCell ref="C788:E788"/>
    <mergeCell ref="G788:H788"/>
    <mergeCell ref="J788:M788"/>
    <mergeCell ref="N788:O788"/>
    <mergeCell ref="P788:U788"/>
    <mergeCell ref="A787:B787"/>
    <mergeCell ref="C787:E787"/>
    <mergeCell ref="G787:H787"/>
    <mergeCell ref="J787:M787"/>
    <mergeCell ref="N787:O787"/>
    <mergeCell ref="P787:U787"/>
    <mergeCell ref="A786:B786"/>
    <mergeCell ref="C786:E786"/>
    <mergeCell ref="G786:H786"/>
    <mergeCell ref="J786:M786"/>
    <mergeCell ref="N786:O786"/>
    <mergeCell ref="P786:U786"/>
    <mergeCell ref="A791:B791"/>
    <mergeCell ref="C791:E791"/>
    <mergeCell ref="G791:H791"/>
    <mergeCell ref="J791:M791"/>
    <mergeCell ref="N791:O791"/>
    <mergeCell ref="P791:U791"/>
    <mergeCell ref="A790:B790"/>
    <mergeCell ref="C790:E790"/>
    <mergeCell ref="G790:H790"/>
    <mergeCell ref="J790:M790"/>
    <mergeCell ref="N790:O790"/>
    <mergeCell ref="P790:U790"/>
    <mergeCell ref="A789:B789"/>
    <mergeCell ref="C789:E789"/>
    <mergeCell ref="G789:H789"/>
    <mergeCell ref="J789:M789"/>
    <mergeCell ref="N789:O789"/>
    <mergeCell ref="P789:U789"/>
    <mergeCell ref="A794:B794"/>
    <mergeCell ref="C794:E794"/>
    <mergeCell ref="G794:H794"/>
    <mergeCell ref="J794:M794"/>
    <mergeCell ref="N794:O794"/>
    <mergeCell ref="P794:U794"/>
    <mergeCell ref="A793:B793"/>
    <mergeCell ref="C793:E793"/>
    <mergeCell ref="G793:H793"/>
    <mergeCell ref="J793:M793"/>
    <mergeCell ref="N793:O793"/>
    <mergeCell ref="P793:U793"/>
    <mergeCell ref="A792:B792"/>
    <mergeCell ref="C792:E792"/>
    <mergeCell ref="G792:H792"/>
    <mergeCell ref="J792:M792"/>
    <mergeCell ref="N792:O792"/>
    <mergeCell ref="P792:U792"/>
    <mergeCell ref="A797:B797"/>
    <mergeCell ref="C797:E797"/>
    <mergeCell ref="G797:H797"/>
    <mergeCell ref="J797:M797"/>
    <mergeCell ref="N797:O797"/>
    <mergeCell ref="P797:U797"/>
    <mergeCell ref="A796:B796"/>
    <mergeCell ref="C796:E796"/>
    <mergeCell ref="G796:H796"/>
    <mergeCell ref="J796:M796"/>
    <mergeCell ref="N796:O796"/>
    <mergeCell ref="P796:U796"/>
    <mergeCell ref="A795:B795"/>
    <mergeCell ref="C795:E795"/>
    <mergeCell ref="G795:H795"/>
    <mergeCell ref="J795:M795"/>
    <mergeCell ref="N795:O795"/>
    <mergeCell ref="P795:U795"/>
    <mergeCell ref="A800:B800"/>
    <mergeCell ref="C800:E800"/>
    <mergeCell ref="G800:H800"/>
    <mergeCell ref="J800:M800"/>
    <mergeCell ref="N800:O800"/>
    <mergeCell ref="P800:U800"/>
    <mergeCell ref="A799:B799"/>
    <mergeCell ref="C799:E799"/>
    <mergeCell ref="G799:H799"/>
    <mergeCell ref="J799:M799"/>
    <mergeCell ref="N799:O799"/>
    <mergeCell ref="P799:U799"/>
    <mergeCell ref="A798:B798"/>
    <mergeCell ref="C798:E798"/>
    <mergeCell ref="G798:H798"/>
    <mergeCell ref="J798:M798"/>
    <mergeCell ref="N798:O798"/>
    <mergeCell ref="P798:U798"/>
    <mergeCell ref="A803:B803"/>
    <mergeCell ref="C803:E803"/>
    <mergeCell ref="G803:H803"/>
    <mergeCell ref="J803:M803"/>
    <mergeCell ref="N803:O803"/>
    <mergeCell ref="P803:U803"/>
    <mergeCell ref="A802:B802"/>
    <mergeCell ref="C802:E802"/>
    <mergeCell ref="G802:H802"/>
    <mergeCell ref="J802:M802"/>
    <mergeCell ref="N802:O802"/>
    <mergeCell ref="P802:U802"/>
    <mergeCell ref="A801:B801"/>
    <mergeCell ref="C801:E801"/>
    <mergeCell ref="G801:H801"/>
    <mergeCell ref="J801:M801"/>
    <mergeCell ref="N801:O801"/>
    <mergeCell ref="P801:U801"/>
    <mergeCell ref="A806:B806"/>
    <mergeCell ref="C806:E806"/>
    <mergeCell ref="G806:H806"/>
    <mergeCell ref="J806:M806"/>
    <mergeCell ref="N806:O806"/>
    <mergeCell ref="P806:U806"/>
    <mergeCell ref="A805:B805"/>
    <mergeCell ref="C805:E805"/>
    <mergeCell ref="G805:H805"/>
    <mergeCell ref="J805:M805"/>
    <mergeCell ref="N805:O805"/>
    <mergeCell ref="P805:U805"/>
    <mergeCell ref="A804:B804"/>
    <mergeCell ref="C804:E804"/>
    <mergeCell ref="G804:H804"/>
    <mergeCell ref="J804:M804"/>
    <mergeCell ref="N804:O804"/>
    <mergeCell ref="P804:U804"/>
    <mergeCell ref="A809:B809"/>
    <mergeCell ref="C809:E809"/>
    <mergeCell ref="G809:H809"/>
    <mergeCell ref="J809:M809"/>
    <mergeCell ref="N809:O809"/>
    <mergeCell ref="P809:U809"/>
    <mergeCell ref="A808:B808"/>
    <mergeCell ref="C808:E808"/>
    <mergeCell ref="G808:H808"/>
    <mergeCell ref="J808:M808"/>
    <mergeCell ref="N808:O808"/>
    <mergeCell ref="P808:U808"/>
    <mergeCell ref="A807:B807"/>
    <mergeCell ref="C807:E807"/>
    <mergeCell ref="G807:H807"/>
    <mergeCell ref="J807:M807"/>
    <mergeCell ref="N807:O807"/>
    <mergeCell ref="P807:U807"/>
    <mergeCell ref="A812:B812"/>
    <mergeCell ref="C812:E812"/>
    <mergeCell ref="G812:H812"/>
    <mergeCell ref="J812:M812"/>
    <mergeCell ref="N812:O812"/>
    <mergeCell ref="P812:U812"/>
    <mergeCell ref="A811:B811"/>
    <mergeCell ref="C811:E811"/>
    <mergeCell ref="G811:H811"/>
    <mergeCell ref="J811:M811"/>
    <mergeCell ref="N811:O811"/>
    <mergeCell ref="P811:U811"/>
    <mergeCell ref="A810:B810"/>
    <mergeCell ref="C810:E810"/>
    <mergeCell ref="G810:H810"/>
    <mergeCell ref="J810:M810"/>
    <mergeCell ref="N810:O810"/>
    <mergeCell ref="P810:U810"/>
    <mergeCell ref="A815:B815"/>
    <mergeCell ref="C815:E815"/>
    <mergeCell ref="G815:H815"/>
    <mergeCell ref="J815:M815"/>
    <mergeCell ref="N815:O815"/>
    <mergeCell ref="P815:U815"/>
    <mergeCell ref="A814:B814"/>
    <mergeCell ref="C814:E814"/>
    <mergeCell ref="G814:H814"/>
    <mergeCell ref="J814:M814"/>
    <mergeCell ref="N814:O814"/>
    <mergeCell ref="P814:U814"/>
    <mergeCell ref="A813:B813"/>
    <mergeCell ref="C813:E813"/>
    <mergeCell ref="G813:H813"/>
    <mergeCell ref="J813:M813"/>
    <mergeCell ref="N813:O813"/>
    <mergeCell ref="P813:U813"/>
    <mergeCell ref="A818:B818"/>
    <mergeCell ref="C818:E818"/>
    <mergeCell ref="G818:H818"/>
    <mergeCell ref="J818:M818"/>
    <mergeCell ref="N818:O818"/>
    <mergeCell ref="P818:U818"/>
    <mergeCell ref="A817:B817"/>
    <mergeCell ref="C817:E817"/>
    <mergeCell ref="G817:H817"/>
    <mergeCell ref="J817:M817"/>
    <mergeCell ref="N817:O817"/>
    <mergeCell ref="P817:U817"/>
    <mergeCell ref="A816:B816"/>
    <mergeCell ref="C816:E816"/>
    <mergeCell ref="G816:H816"/>
    <mergeCell ref="J816:M816"/>
    <mergeCell ref="N816:O816"/>
    <mergeCell ref="P816:U816"/>
    <mergeCell ref="A821:B821"/>
    <mergeCell ref="C821:E821"/>
    <mergeCell ref="G821:H821"/>
    <mergeCell ref="J821:M821"/>
    <mergeCell ref="N821:O821"/>
    <mergeCell ref="P821:U821"/>
    <mergeCell ref="A820:B820"/>
    <mergeCell ref="C820:E820"/>
    <mergeCell ref="G820:H820"/>
    <mergeCell ref="J820:M820"/>
    <mergeCell ref="N820:O820"/>
    <mergeCell ref="P820:U820"/>
    <mergeCell ref="A819:B819"/>
    <mergeCell ref="C819:E819"/>
    <mergeCell ref="G819:H819"/>
    <mergeCell ref="J819:M819"/>
    <mergeCell ref="N819:O819"/>
    <mergeCell ref="P819:U819"/>
    <mergeCell ref="A824:B824"/>
    <mergeCell ref="C824:E824"/>
    <mergeCell ref="G824:H824"/>
    <mergeCell ref="J824:M824"/>
    <mergeCell ref="N824:O824"/>
    <mergeCell ref="P824:U824"/>
    <mergeCell ref="A823:B823"/>
    <mergeCell ref="C823:E823"/>
    <mergeCell ref="G823:H823"/>
    <mergeCell ref="J823:M823"/>
    <mergeCell ref="N823:O823"/>
    <mergeCell ref="P823:U823"/>
    <mergeCell ref="A822:B822"/>
    <mergeCell ref="C822:E822"/>
    <mergeCell ref="G822:H822"/>
    <mergeCell ref="J822:M822"/>
    <mergeCell ref="N822:O822"/>
    <mergeCell ref="P822:U822"/>
    <mergeCell ref="A827:B827"/>
    <mergeCell ref="C827:E827"/>
    <mergeCell ref="G827:H827"/>
    <mergeCell ref="J827:M827"/>
    <mergeCell ref="N827:O827"/>
    <mergeCell ref="P827:U827"/>
    <mergeCell ref="A826:B826"/>
    <mergeCell ref="C826:E826"/>
    <mergeCell ref="G826:H826"/>
    <mergeCell ref="J826:M826"/>
    <mergeCell ref="N826:O826"/>
    <mergeCell ref="P826:U826"/>
    <mergeCell ref="A825:B825"/>
    <mergeCell ref="C825:E825"/>
    <mergeCell ref="G825:H825"/>
    <mergeCell ref="J825:M825"/>
    <mergeCell ref="N825:O825"/>
    <mergeCell ref="P825:U825"/>
    <mergeCell ref="A830:B830"/>
    <mergeCell ref="C830:E830"/>
    <mergeCell ref="G830:H830"/>
    <mergeCell ref="J830:M830"/>
    <mergeCell ref="N830:O830"/>
    <mergeCell ref="P830:U830"/>
    <mergeCell ref="A829:B829"/>
    <mergeCell ref="C829:E829"/>
    <mergeCell ref="G829:H829"/>
    <mergeCell ref="J829:M829"/>
    <mergeCell ref="N829:O829"/>
    <mergeCell ref="P829:U829"/>
    <mergeCell ref="A828:B828"/>
    <mergeCell ref="C828:E828"/>
    <mergeCell ref="G828:H828"/>
    <mergeCell ref="J828:M828"/>
    <mergeCell ref="N828:O828"/>
    <mergeCell ref="P828:U828"/>
    <mergeCell ref="A833:B833"/>
    <mergeCell ref="C833:E833"/>
    <mergeCell ref="G833:H833"/>
    <mergeCell ref="J833:M833"/>
    <mergeCell ref="N833:O833"/>
    <mergeCell ref="P833:U833"/>
    <mergeCell ref="A832:B832"/>
    <mergeCell ref="C832:E832"/>
    <mergeCell ref="G832:H832"/>
    <mergeCell ref="J832:M832"/>
    <mergeCell ref="N832:O832"/>
    <mergeCell ref="P832:U832"/>
    <mergeCell ref="A831:B831"/>
    <mergeCell ref="C831:E831"/>
    <mergeCell ref="G831:H831"/>
    <mergeCell ref="J831:M831"/>
    <mergeCell ref="N831:O831"/>
    <mergeCell ref="P831:U831"/>
    <mergeCell ref="A836:B836"/>
    <mergeCell ref="C836:E836"/>
    <mergeCell ref="G836:H836"/>
    <mergeCell ref="J836:M836"/>
    <mergeCell ref="N836:O836"/>
    <mergeCell ref="P836:U836"/>
    <mergeCell ref="A835:B835"/>
    <mergeCell ref="C835:E835"/>
    <mergeCell ref="G835:H835"/>
    <mergeCell ref="J835:M835"/>
    <mergeCell ref="N835:O835"/>
    <mergeCell ref="P835:U835"/>
    <mergeCell ref="A834:B834"/>
    <mergeCell ref="C834:E834"/>
    <mergeCell ref="G834:H834"/>
    <mergeCell ref="J834:M834"/>
    <mergeCell ref="N834:O834"/>
    <mergeCell ref="P834:U834"/>
    <mergeCell ref="A839:B839"/>
    <mergeCell ref="C839:E839"/>
    <mergeCell ref="G839:H839"/>
    <mergeCell ref="J839:M839"/>
    <mergeCell ref="N839:O839"/>
    <mergeCell ref="P839:U839"/>
    <mergeCell ref="A838:B838"/>
    <mergeCell ref="C838:E838"/>
    <mergeCell ref="G838:H838"/>
    <mergeCell ref="J838:M838"/>
    <mergeCell ref="N838:O838"/>
    <mergeCell ref="P838:U838"/>
    <mergeCell ref="A837:B837"/>
    <mergeCell ref="C837:E837"/>
    <mergeCell ref="G837:H837"/>
    <mergeCell ref="J837:M837"/>
    <mergeCell ref="N837:O837"/>
    <mergeCell ref="P837:U837"/>
    <mergeCell ref="A842:B842"/>
    <mergeCell ref="C842:E842"/>
    <mergeCell ref="G842:H842"/>
    <mergeCell ref="J842:M842"/>
    <mergeCell ref="N842:O842"/>
    <mergeCell ref="P842:U842"/>
    <mergeCell ref="A841:B841"/>
    <mergeCell ref="C841:E841"/>
    <mergeCell ref="G841:H841"/>
    <mergeCell ref="J841:M841"/>
    <mergeCell ref="N841:O841"/>
    <mergeCell ref="P841:U841"/>
    <mergeCell ref="A840:B840"/>
    <mergeCell ref="C840:E840"/>
    <mergeCell ref="G840:H840"/>
    <mergeCell ref="J840:M840"/>
    <mergeCell ref="N840:O840"/>
    <mergeCell ref="P840:U840"/>
    <mergeCell ref="A845:B845"/>
    <mergeCell ref="C845:E845"/>
    <mergeCell ref="G845:H845"/>
    <mergeCell ref="J845:M845"/>
    <mergeCell ref="N845:O845"/>
    <mergeCell ref="P845:U845"/>
    <mergeCell ref="A844:B844"/>
    <mergeCell ref="C844:E844"/>
    <mergeCell ref="G844:H844"/>
    <mergeCell ref="J844:M844"/>
    <mergeCell ref="N844:O844"/>
    <mergeCell ref="P844:U844"/>
    <mergeCell ref="A843:B843"/>
    <mergeCell ref="C843:E843"/>
    <mergeCell ref="G843:H843"/>
    <mergeCell ref="J843:M843"/>
    <mergeCell ref="N843:O843"/>
    <mergeCell ref="P843:U843"/>
    <mergeCell ref="A848:B848"/>
    <mergeCell ref="C848:E848"/>
    <mergeCell ref="G848:H848"/>
    <mergeCell ref="J848:M848"/>
    <mergeCell ref="N848:O848"/>
    <mergeCell ref="P848:U848"/>
    <mergeCell ref="A847:B847"/>
    <mergeCell ref="C847:E847"/>
    <mergeCell ref="G847:H847"/>
    <mergeCell ref="J847:M847"/>
    <mergeCell ref="N847:O847"/>
    <mergeCell ref="P847:U847"/>
    <mergeCell ref="A846:B846"/>
    <mergeCell ref="C846:E846"/>
    <mergeCell ref="G846:H846"/>
    <mergeCell ref="J846:M846"/>
    <mergeCell ref="N846:O846"/>
    <mergeCell ref="P846:U846"/>
    <mergeCell ref="A851:B851"/>
    <mergeCell ref="C851:E851"/>
    <mergeCell ref="G851:H851"/>
    <mergeCell ref="J851:M851"/>
    <mergeCell ref="N851:O851"/>
    <mergeCell ref="P851:U851"/>
    <mergeCell ref="A850:B850"/>
    <mergeCell ref="C850:E850"/>
    <mergeCell ref="G850:H850"/>
    <mergeCell ref="J850:M850"/>
    <mergeCell ref="N850:O850"/>
    <mergeCell ref="P850:U850"/>
    <mergeCell ref="A849:B849"/>
    <mergeCell ref="C849:E849"/>
    <mergeCell ref="G849:H849"/>
    <mergeCell ref="J849:M849"/>
    <mergeCell ref="N849:O849"/>
    <mergeCell ref="P849:U849"/>
    <mergeCell ref="A854:B854"/>
    <mergeCell ref="C854:E854"/>
    <mergeCell ref="G854:H854"/>
    <mergeCell ref="J854:M854"/>
    <mergeCell ref="N854:O854"/>
    <mergeCell ref="P854:U854"/>
    <mergeCell ref="A853:B853"/>
    <mergeCell ref="C853:E853"/>
    <mergeCell ref="G853:H853"/>
    <mergeCell ref="J853:M853"/>
    <mergeCell ref="N853:O853"/>
    <mergeCell ref="P853:U853"/>
    <mergeCell ref="A852:B852"/>
    <mergeCell ref="C852:E852"/>
    <mergeCell ref="G852:H852"/>
    <mergeCell ref="J852:M852"/>
    <mergeCell ref="N852:O852"/>
    <mergeCell ref="P852:U852"/>
    <mergeCell ref="A857:B857"/>
    <mergeCell ref="C857:E857"/>
    <mergeCell ref="G857:H857"/>
    <mergeCell ref="J857:M857"/>
    <mergeCell ref="N857:O857"/>
    <mergeCell ref="P857:U857"/>
    <mergeCell ref="A856:B856"/>
    <mergeCell ref="C856:E856"/>
    <mergeCell ref="G856:H856"/>
    <mergeCell ref="J856:M856"/>
    <mergeCell ref="N856:O856"/>
    <mergeCell ref="P856:U856"/>
    <mergeCell ref="A855:B855"/>
    <mergeCell ref="C855:E855"/>
    <mergeCell ref="G855:H855"/>
    <mergeCell ref="J855:M855"/>
    <mergeCell ref="N855:O855"/>
    <mergeCell ref="P855:U855"/>
    <mergeCell ref="A860:B860"/>
    <mergeCell ref="C860:E860"/>
    <mergeCell ref="G860:H860"/>
    <mergeCell ref="J860:M860"/>
    <mergeCell ref="N860:O860"/>
    <mergeCell ref="P860:U860"/>
    <mergeCell ref="A859:B859"/>
    <mergeCell ref="C859:E859"/>
    <mergeCell ref="G859:H859"/>
    <mergeCell ref="J859:M859"/>
    <mergeCell ref="N859:O859"/>
    <mergeCell ref="P859:U859"/>
    <mergeCell ref="A858:B858"/>
    <mergeCell ref="C858:E858"/>
    <mergeCell ref="G858:H858"/>
    <mergeCell ref="J858:M858"/>
    <mergeCell ref="N858:O858"/>
    <mergeCell ref="P858:U858"/>
    <mergeCell ref="A863:B863"/>
    <mergeCell ref="C863:E863"/>
    <mergeCell ref="G863:H863"/>
    <mergeCell ref="J863:M863"/>
    <mergeCell ref="N863:O863"/>
    <mergeCell ref="P863:U863"/>
    <mergeCell ref="A862:B862"/>
    <mergeCell ref="C862:E862"/>
    <mergeCell ref="G862:H862"/>
    <mergeCell ref="J862:M862"/>
    <mergeCell ref="N862:O862"/>
    <mergeCell ref="P862:U862"/>
    <mergeCell ref="A861:B861"/>
    <mergeCell ref="C861:E861"/>
    <mergeCell ref="G861:H861"/>
    <mergeCell ref="J861:M861"/>
    <mergeCell ref="N861:O861"/>
    <mergeCell ref="P861:U861"/>
    <mergeCell ref="A866:B866"/>
    <mergeCell ref="C866:E866"/>
    <mergeCell ref="G866:H866"/>
    <mergeCell ref="J866:M866"/>
    <mergeCell ref="N866:O866"/>
    <mergeCell ref="P866:U866"/>
    <mergeCell ref="A865:B865"/>
    <mergeCell ref="C865:E865"/>
    <mergeCell ref="G865:H865"/>
    <mergeCell ref="J865:M865"/>
    <mergeCell ref="N865:O865"/>
    <mergeCell ref="P865:U865"/>
    <mergeCell ref="A864:B864"/>
    <mergeCell ref="C864:E864"/>
    <mergeCell ref="G864:H864"/>
    <mergeCell ref="J864:M864"/>
    <mergeCell ref="N864:O864"/>
    <mergeCell ref="P864:U864"/>
    <mergeCell ref="A869:B869"/>
    <mergeCell ref="C869:E869"/>
    <mergeCell ref="G869:H869"/>
    <mergeCell ref="J869:M869"/>
    <mergeCell ref="N869:O869"/>
    <mergeCell ref="P869:U869"/>
    <mergeCell ref="A868:B868"/>
    <mergeCell ref="C868:E868"/>
    <mergeCell ref="G868:H868"/>
    <mergeCell ref="J868:M868"/>
    <mergeCell ref="N868:O868"/>
    <mergeCell ref="P868:U868"/>
    <mergeCell ref="A867:B867"/>
    <mergeCell ref="C867:E867"/>
    <mergeCell ref="G867:H867"/>
    <mergeCell ref="J867:M867"/>
    <mergeCell ref="N867:O867"/>
    <mergeCell ref="P867:U867"/>
    <mergeCell ref="A872:B872"/>
    <mergeCell ref="C872:E872"/>
    <mergeCell ref="G872:H872"/>
    <mergeCell ref="J872:M872"/>
    <mergeCell ref="N872:O872"/>
    <mergeCell ref="P872:U872"/>
    <mergeCell ref="A871:B871"/>
    <mergeCell ref="C871:E871"/>
    <mergeCell ref="G871:H871"/>
    <mergeCell ref="J871:M871"/>
    <mergeCell ref="N871:O871"/>
    <mergeCell ref="P871:U871"/>
    <mergeCell ref="A870:B870"/>
    <mergeCell ref="C870:E870"/>
    <mergeCell ref="G870:H870"/>
    <mergeCell ref="J870:M870"/>
    <mergeCell ref="N870:O870"/>
    <mergeCell ref="P870:U870"/>
    <mergeCell ref="A875:B875"/>
    <mergeCell ref="C875:E875"/>
    <mergeCell ref="G875:H875"/>
    <mergeCell ref="J875:M875"/>
    <mergeCell ref="N875:O875"/>
    <mergeCell ref="P875:U875"/>
    <mergeCell ref="A874:B874"/>
    <mergeCell ref="C874:E874"/>
    <mergeCell ref="G874:H874"/>
    <mergeCell ref="J874:M874"/>
    <mergeCell ref="N874:O874"/>
    <mergeCell ref="P874:U874"/>
    <mergeCell ref="A873:B873"/>
    <mergeCell ref="C873:E873"/>
    <mergeCell ref="G873:H873"/>
    <mergeCell ref="J873:M873"/>
    <mergeCell ref="N873:O873"/>
    <mergeCell ref="P873:U873"/>
    <mergeCell ref="A878:B878"/>
    <mergeCell ref="C878:E878"/>
    <mergeCell ref="G878:H878"/>
    <mergeCell ref="J878:M878"/>
    <mergeCell ref="N878:O878"/>
    <mergeCell ref="P878:U878"/>
    <mergeCell ref="A877:B877"/>
    <mergeCell ref="C877:E877"/>
    <mergeCell ref="G877:H877"/>
    <mergeCell ref="J877:M877"/>
    <mergeCell ref="N877:O877"/>
    <mergeCell ref="P877:U877"/>
    <mergeCell ref="A876:B876"/>
    <mergeCell ref="C876:E876"/>
    <mergeCell ref="G876:H876"/>
    <mergeCell ref="J876:M876"/>
    <mergeCell ref="N876:O876"/>
    <mergeCell ref="P876:U876"/>
    <mergeCell ref="A881:B881"/>
    <mergeCell ref="C881:E881"/>
    <mergeCell ref="G881:H881"/>
    <mergeCell ref="J881:M881"/>
    <mergeCell ref="N881:O881"/>
    <mergeCell ref="P881:U881"/>
    <mergeCell ref="A880:B880"/>
    <mergeCell ref="C880:E880"/>
    <mergeCell ref="G880:H880"/>
    <mergeCell ref="J880:M880"/>
    <mergeCell ref="N880:O880"/>
    <mergeCell ref="P880:U880"/>
    <mergeCell ref="A879:B879"/>
    <mergeCell ref="C879:E879"/>
    <mergeCell ref="G879:H879"/>
    <mergeCell ref="J879:M879"/>
    <mergeCell ref="N879:O879"/>
    <mergeCell ref="P879:U879"/>
    <mergeCell ref="A884:B884"/>
    <mergeCell ref="C884:E884"/>
    <mergeCell ref="G884:H884"/>
    <mergeCell ref="J884:M884"/>
    <mergeCell ref="N884:O884"/>
    <mergeCell ref="P884:U884"/>
    <mergeCell ref="A883:B883"/>
    <mergeCell ref="C883:E883"/>
    <mergeCell ref="G883:H883"/>
    <mergeCell ref="J883:M883"/>
    <mergeCell ref="N883:O883"/>
    <mergeCell ref="P883:U883"/>
    <mergeCell ref="A882:B882"/>
    <mergeCell ref="C882:E882"/>
    <mergeCell ref="G882:H882"/>
    <mergeCell ref="J882:M882"/>
    <mergeCell ref="N882:O882"/>
    <mergeCell ref="P882:U882"/>
    <mergeCell ref="A887:B887"/>
    <mergeCell ref="C887:E887"/>
    <mergeCell ref="G887:H887"/>
    <mergeCell ref="J887:M887"/>
    <mergeCell ref="N887:O887"/>
    <mergeCell ref="P887:U887"/>
    <mergeCell ref="A886:B886"/>
    <mergeCell ref="C886:E886"/>
    <mergeCell ref="G886:H886"/>
    <mergeCell ref="J886:M886"/>
    <mergeCell ref="N886:O886"/>
    <mergeCell ref="P886:U886"/>
    <mergeCell ref="A885:B885"/>
    <mergeCell ref="C885:E885"/>
    <mergeCell ref="G885:H885"/>
    <mergeCell ref="J885:M885"/>
    <mergeCell ref="N885:O885"/>
    <mergeCell ref="P885:U885"/>
    <mergeCell ref="A890:B890"/>
    <mergeCell ref="C890:E890"/>
    <mergeCell ref="G890:H890"/>
    <mergeCell ref="J890:M890"/>
    <mergeCell ref="N890:O890"/>
    <mergeCell ref="P890:U890"/>
    <mergeCell ref="A889:B889"/>
    <mergeCell ref="C889:E889"/>
    <mergeCell ref="G889:H889"/>
    <mergeCell ref="J889:M889"/>
    <mergeCell ref="N889:O889"/>
    <mergeCell ref="P889:U889"/>
    <mergeCell ref="A888:B888"/>
    <mergeCell ref="C888:E888"/>
    <mergeCell ref="G888:H888"/>
    <mergeCell ref="J888:M888"/>
    <mergeCell ref="N888:O888"/>
    <mergeCell ref="P888:U888"/>
    <mergeCell ref="A893:B893"/>
    <mergeCell ref="C893:E893"/>
    <mergeCell ref="G893:H893"/>
    <mergeCell ref="J893:M893"/>
    <mergeCell ref="N893:O893"/>
    <mergeCell ref="P893:U893"/>
    <mergeCell ref="A892:B892"/>
    <mergeCell ref="C892:E892"/>
    <mergeCell ref="G892:H892"/>
    <mergeCell ref="J892:M892"/>
    <mergeCell ref="N892:O892"/>
    <mergeCell ref="P892:U892"/>
    <mergeCell ref="A891:B891"/>
    <mergeCell ref="C891:E891"/>
    <mergeCell ref="G891:H891"/>
    <mergeCell ref="J891:M891"/>
    <mergeCell ref="N891:O891"/>
    <mergeCell ref="P891:U891"/>
    <mergeCell ref="A896:B896"/>
    <mergeCell ref="C896:E896"/>
    <mergeCell ref="G896:H896"/>
    <mergeCell ref="J896:M896"/>
    <mergeCell ref="N896:O896"/>
    <mergeCell ref="P896:U896"/>
    <mergeCell ref="A895:B895"/>
    <mergeCell ref="C895:E895"/>
    <mergeCell ref="G895:H895"/>
    <mergeCell ref="J895:M895"/>
    <mergeCell ref="N895:O895"/>
    <mergeCell ref="P895:U895"/>
    <mergeCell ref="A894:B894"/>
    <mergeCell ref="C894:E894"/>
    <mergeCell ref="G894:H894"/>
    <mergeCell ref="J894:M894"/>
    <mergeCell ref="N894:O894"/>
    <mergeCell ref="P894:U894"/>
    <mergeCell ref="A899:B899"/>
    <mergeCell ref="C899:E899"/>
    <mergeCell ref="G899:H899"/>
    <mergeCell ref="J899:M899"/>
    <mergeCell ref="N899:O899"/>
    <mergeCell ref="P899:U899"/>
    <mergeCell ref="A898:B898"/>
    <mergeCell ref="C898:E898"/>
    <mergeCell ref="G898:H898"/>
    <mergeCell ref="J898:M898"/>
    <mergeCell ref="N898:O898"/>
    <mergeCell ref="P898:U898"/>
    <mergeCell ref="A897:B897"/>
    <mergeCell ref="C897:E897"/>
    <mergeCell ref="G897:H897"/>
    <mergeCell ref="J897:M897"/>
    <mergeCell ref="N897:O897"/>
    <mergeCell ref="P897:U897"/>
    <mergeCell ref="A902:B902"/>
    <mergeCell ref="C902:E902"/>
    <mergeCell ref="G902:H902"/>
    <mergeCell ref="J902:M902"/>
    <mergeCell ref="N902:O902"/>
    <mergeCell ref="P902:U902"/>
    <mergeCell ref="A901:B901"/>
    <mergeCell ref="C901:E901"/>
    <mergeCell ref="G901:H901"/>
    <mergeCell ref="J901:M901"/>
    <mergeCell ref="N901:O901"/>
    <mergeCell ref="P901:U901"/>
    <mergeCell ref="A900:B900"/>
    <mergeCell ref="C900:E900"/>
    <mergeCell ref="G900:H900"/>
    <mergeCell ref="J900:M900"/>
    <mergeCell ref="N900:O900"/>
    <mergeCell ref="P900:U900"/>
    <mergeCell ref="A905:B905"/>
    <mergeCell ref="C905:E905"/>
    <mergeCell ref="G905:H905"/>
    <mergeCell ref="J905:M905"/>
    <mergeCell ref="N905:O905"/>
    <mergeCell ref="P905:U905"/>
    <mergeCell ref="A904:B904"/>
    <mergeCell ref="C904:E904"/>
    <mergeCell ref="G904:H904"/>
    <mergeCell ref="J904:M904"/>
    <mergeCell ref="N904:O904"/>
    <mergeCell ref="P904:U904"/>
    <mergeCell ref="A903:B903"/>
    <mergeCell ref="C903:E903"/>
    <mergeCell ref="G903:H903"/>
    <mergeCell ref="J903:M903"/>
    <mergeCell ref="N903:O903"/>
    <mergeCell ref="P903:U903"/>
    <mergeCell ref="A908:B908"/>
    <mergeCell ref="C908:E908"/>
    <mergeCell ref="G908:H908"/>
    <mergeCell ref="J908:M908"/>
    <mergeCell ref="N908:O908"/>
    <mergeCell ref="P908:U908"/>
    <mergeCell ref="A907:B907"/>
    <mergeCell ref="C907:E907"/>
    <mergeCell ref="G907:H907"/>
    <mergeCell ref="J907:M907"/>
    <mergeCell ref="N907:O907"/>
    <mergeCell ref="P907:U907"/>
    <mergeCell ref="A906:B906"/>
    <mergeCell ref="C906:E906"/>
    <mergeCell ref="G906:H906"/>
    <mergeCell ref="J906:M906"/>
    <mergeCell ref="N906:O906"/>
    <mergeCell ref="P906:U906"/>
    <mergeCell ref="A911:B911"/>
    <mergeCell ref="C911:E911"/>
    <mergeCell ref="G911:H911"/>
    <mergeCell ref="J911:M911"/>
    <mergeCell ref="N911:O911"/>
    <mergeCell ref="P911:U911"/>
    <mergeCell ref="A910:B910"/>
    <mergeCell ref="C910:E910"/>
    <mergeCell ref="G910:H910"/>
    <mergeCell ref="J910:M910"/>
    <mergeCell ref="N910:O910"/>
    <mergeCell ref="P910:U910"/>
    <mergeCell ref="A909:B909"/>
    <mergeCell ref="C909:E909"/>
    <mergeCell ref="G909:H909"/>
    <mergeCell ref="J909:M909"/>
    <mergeCell ref="N909:O909"/>
    <mergeCell ref="P909:U909"/>
    <mergeCell ref="A914:B914"/>
    <mergeCell ref="C914:E914"/>
    <mergeCell ref="G914:H914"/>
    <mergeCell ref="J914:M914"/>
    <mergeCell ref="N914:O914"/>
    <mergeCell ref="P914:U914"/>
    <mergeCell ref="A913:B913"/>
    <mergeCell ref="C913:E913"/>
    <mergeCell ref="G913:H913"/>
    <mergeCell ref="J913:M913"/>
    <mergeCell ref="N913:O913"/>
    <mergeCell ref="P913:U913"/>
    <mergeCell ref="A912:B912"/>
    <mergeCell ref="C912:E912"/>
    <mergeCell ref="G912:H912"/>
    <mergeCell ref="J912:M912"/>
    <mergeCell ref="N912:O912"/>
    <mergeCell ref="P912:U912"/>
    <mergeCell ref="A917:B917"/>
    <mergeCell ref="C917:E917"/>
    <mergeCell ref="G917:H917"/>
    <mergeCell ref="J917:M917"/>
    <mergeCell ref="N917:O917"/>
    <mergeCell ref="P917:U917"/>
    <mergeCell ref="A916:B916"/>
    <mergeCell ref="C916:E916"/>
    <mergeCell ref="G916:H916"/>
    <mergeCell ref="J916:M916"/>
    <mergeCell ref="N916:O916"/>
    <mergeCell ref="P916:U916"/>
    <mergeCell ref="A915:B915"/>
    <mergeCell ref="C915:E915"/>
    <mergeCell ref="G915:H915"/>
    <mergeCell ref="J915:M915"/>
    <mergeCell ref="N915:O915"/>
    <mergeCell ref="P915:U915"/>
    <mergeCell ref="A920:B920"/>
    <mergeCell ref="C920:E920"/>
    <mergeCell ref="G920:H920"/>
    <mergeCell ref="J920:M920"/>
    <mergeCell ref="N920:O920"/>
    <mergeCell ref="P920:U920"/>
    <mergeCell ref="A919:B919"/>
    <mergeCell ref="C919:E919"/>
    <mergeCell ref="G919:H919"/>
    <mergeCell ref="J919:M919"/>
    <mergeCell ref="N919:O919"/>
    <mergeCell ref="P919:U919"/>
    <mergeCell ref="A918:B918"/>
    <mergeCell ref="C918:E918"/>
    <mergeCell ref="G918:H918"/>
    <mergeCell ref="J918:M918"/>
    <mergeCell ref="N918:O918"/>
    <mergeCell ref="P918:U918"/>
    <mergeCell ref="A923:B923"/>
    <mergeCell ref="C923:E923"/>
    <mergeCell ref="G923:H923"/>
    <mergeCell ref="J923:M923"/>
    <mergeCell ref="N923:O923"/>
    <mergeCell ref="P923:U923"/>
    <mergeCell ref="A922:B922"/>
    <mergeCell ref="C922:E922"/>
    <mergeCell ref="G922:H922"/>
    <mergeCell ref="J922:M922"/>
    <mergeCell ref="N922:O922"/>
    <mergeCell ref="P922:U922"/>
    <mergeCell ref="A921:B921"/>
    <mergeCell ref="C921:E921"/>
    <mergeCell ref="G921:H921"/>
    <mergeCell ref="J921:M921"/>
    <mergeCell ref="N921:O921"/>
    <mergeCell ref="P921:U921"/>
    <mergeCell ref="A926:B926"/>
    <mergeCell ref="C926:E926"/>
    <mergeCell ref="G926:H926"/>
    <mergeCell ref="J926:M926"/>
    <mergeCell ref="N926:O926"/>
    <mergeCell ref="P926:U926"/>
    <mergeCell ref="A925:B925"/>
    <mergeCell ref="C925:E925"/>
    <mergeCell ref="G925:H925"/>
    <mergeCell ref="J925:M925"/>
    <mergeCell ref="N925:O925"/>
    <mergeCell ref="P925:U925"/>
    <mergeCell ref="A924:B924"/>
    <mergeCell ref="C924:E924"/>
    <mergeCell ref="G924:H924"/>
    <mergeCell ref="J924:M924"/>
    <mergeCell ref="N924:O924"/>
    <mergeCell ref="P924:U924"/>
    <mergeCell ref="A930:B930"/>
    <mergeCell ref="C930:E930"/>
    <mergeCell ref="G930:H930"/>
    <mergeCell ref="J930:M930"/>
    <mergeCell ref="N930:O930"/>
    <mergeCell ref="P930:U930"/>
    <mergeCell ref="A928:U928"/>
    <mergeCell ref="A929:B929"/>
    <mergeCell ref="C929:E929"/>
    <mergeCell ref="G929:H929"/>
    <mergeCell ref="J929:M929"/>
    <mergeCell ref="N929:O929"/>
    <mergeCell ref="P929:U929"/>
    <mergeCell ref="A927:B927"/>
    <mergeCell ref="C927:E927"/>
    <mergeCell ref="G927:H927"/>
    <mergeCell ref="J927:M927"/>
    <mergeCell ref="N927:O927"/>
    <mergeCell ref="P927:U927"/>
    <mergeCell ref="A933:B933"/>
    <mergeCell ref="C933:E933"/>
    <mergeCell ref="G933:H933"/>
    <mergeCell ref="J933:M933"/>
    <mergeCell ref="N933:O933"/>
    <mergeCell ref="P933:U933"/>
    <mergeCell ref="A932:B932"/>
    <mergeCell ref="C932:E932"/>
    <mergeCell ref="G932:H932"/>
    <mergeCell ref="J932:M932"/>
    <mergeCell ref="N932:O932"/>
    <mergeCell ref="P932:U932"/>
    <mergeCell ref="A931:B931"/>
    <mergeCell ref="C931:E931"/>
    <mergeCell ref="G931:H931"/>
    <mergeCell ref="J931:M931"/>
    <mergeCell ref="N931:O931"/>
    <mergeCell ref="P931:U931"/>
    <mergeCell ref="A936:B936"/>
    <mergeCell ref="C936:E936"/>
    <mergeCell ref="G936:H936"/>
    <mergeCell ref="J936:M936"/>
    <mergeCell ref="N936:O936"/>
    <mergeCell ref="P936:U936"/>
    <mergeCell ref="A935:B935"/>
    <mergeCell ref="C935:E935"/>
    <mergeCell ref="G935:H935"/>
    <mergeCell ref="J935:M935"/>
    <mergeCell ref="N935:O935"/>
    <mergeCell ref="P935:U935"/>
    <mergeCell ref="A934:B934"/>
    <mergeCell ref="C934:E934"/>
    <mergeCell ref="G934:H934"/>
    <mergeCell ref="J934:M934"/>
    <mergeCell ref="N934:O934"/>
    <mergeCell ref="P934:U934"/>
    <mergeCell ref="A940:B940"/>
    <mergeCell ref="C940:E940"/>
    <mergeCell ref="G940:H940"/>
    <mergeCell ref="J940:M940"/>
    <mergeCell ref="N940:O940"/>
    <mergeCell ref="P940:U940"/>
    <mergeCell ref="A938:U938"/>
    <mergeCell ref="A939:B939"/>
    <mergeCell ref="C939:E939"/>
    <mergeCell ref="G939:H939"/>
    <mergeCell ref="J939:M939"/>
    <mergeCell ref="N939:O939"/>
    <mergeCell ref="P939:U939"/>
    <mergeCell ref="A937:B937"/>
    <mergeCell ref="C937:E937"/>
    <mergeCell ref="G937:H937"/>
    <mergeCell ref="J937:M937"/>
    <mergeCell ref="N937:O937"/>
    <mergeCell ref="P937:U937"/>
    <mergeCell ref="A944:B944"/>
    <mergeCell ref="C944:E944"/>
    <mergeCell ref="G944:H944"/>
    <mergeCell ref="J944:M944"/>
    <mergeCell ref="N944:O944"/>
    <mergeCell ref="P944:U944"/>
    <mergeCell ref="A942:U942"/>
    <mergeCell ref="A943:B943"/>
    <mergeCell ref="C943:E943"/>
    <mergeCell ref="G943:H943"/>
    <mergeCell ref="J943:M943"/>
    <mergeCell ref="N943:O943"/>
    <mergeCell ref="P943:U943"/>
    <mergeCell ref="A941:B941"/>
    <mergeCell ref="C941:E941"/>
    <mergeCell ref="G941:H941"/>
    <mergeCell ref="J941:M941"/>
    <mergeCell ref="N941:O941"/>
    <mergeCell ref="P941:U941"/>
    <mergeCell ref="A947:B947"/>
    <mergeCell ref="C947:E947"/>
    <mergeCell ref="G947:H947"/>
    <mergeCell ref="J947:M947"/>
    <mergeCell ref="N947:O947"/>
    <mergeCell ref="P947:U947"/>
    <mergeCell ref="A946:B946"/>
    <mergeCell ref="C946:E946"/>
    <mergeCell ref="G946:H946"/>
    <mergeCell ref="J946:M946"/>
    <mergeCell ref="N946:O946"/>
    <mergeCell ref="P946:U946"/>
    <mergeCell ref="A945:B945"/>
    <mergeCell ref="C945:E945"/>
    <mergeCell ref="G945:H945"/>
    <mergeCell ref="J945:M945"/>
    <mergeCell ref="N945:O945"/>
    <mergeCell ref="P945:U945"/>
    <mergeCell ref="A950:B950"/>
    <mergeCell ref="C950:E950"/>
    <mergeCell ref="G950:H950"/>
    <mergeCell ref="J950:M950"/>
    <mergeCell ref="N950:O950"/>
    <mergeCell ref="P950:U950"/>
    <mergeCell ref="A949:B949"/>
    <mergeCell ref="C949:E949"/>
    <mergeCell ref="G949:H949"/>
    <mergeCell ref="J949:M949"/>
    <mergeCell ref="N949:O949"/>
    <mergeCell ref="P949:U949"/>
    <mergeCell ref="A948:B948"/>
    <mergeCell ref="C948:E948"/>
    <mergeCell ref="G948:H948"/>
    <mergeCell ref="J948:M948"/>
    <mergeCell ref="N948:O948"/>
    <mergeCell ref="P948:U948"/>
    <mergeCell ref="A953:B953"/>
    <mergeCell ref="C953:E953"/>
    <mergeCell ref="G953:H953"/>
    <mergeCell ref="J953:M953"/>
    <mergeCell ref="N953:O953"/>
    <mergeCell ref="P953:U953"/>
    <mergeCell ref="A952:B952"/>
    <mergeCell ref="C952:E952"/>
    <mergeCell ref="G952:H952"/>
    <mergeCell ref="J952:M952"/>
    <mergeCell ref="N952:O952"/>
    <mergeCell ref="P952:U952"/>
    <mergeCell ref="A951:B951"/>
    <mergeCell ref="C951:E951"/>
    <mergeCell ref="G951:H951"/>
    <mergeCell ref="J951:M951"/>
    <mergeCell ref="N951:O951"/>
    <mergeCell ref="P951:U951"/>
    <mergeCell ref="A956:B956"/>
    <mergeCell ref="C956:E956"/>
    <mergeCell ref="G956:H956"/>
    <mergeCell ref="J956:M956"/>
    <mergeCell ref="N956:O956"/>
    <mergeCell ref="P956:U956"/>
    <mergeCell ref="A955:B955"/>
    <mergeCell ref="C955:E955"/>
    <mergeCell ref="G955:H955"/>
    <mergeCell ref="J955:M955"/>
    <mergeCell ref="N955:O955"/>
    <mergeCell ref="P955:U955"/>
    <mergeCell ref="A954:B954"/>
    <mergeCell ref="C954:E954"/>
    <mergeCell ref="G954:H954"/>
    <mergeCell ref="J954:M954"/>
    <mergeCell ref="N954:O954"/>
    <mergeCell ref="P954:U954"/>
    <mergeCell ref="A959:B959"/>
    <mergeCell ref="C959:E959"/>
    <mergeCell ref="G959:H959"/>
    <mergeCell ref="J959:M959"/>
    <mergeCell ref="N959:O959"/>
    <mergeCell ref="P959:U959"/>
    <mergeCell ref="A958:B958"/>
    <mergeCell ref="C958:E958"/>
    <mergeCell ref="G958:H958"/>
    <mergeCell ref="J958:M958"/>
    <mergeCell ref="N958:O958"/>
    <mergeCell ref="P958:U958"/>
    <mergeCell ref="A957:B957"/>
    <mergeCell ref="C957:E957"/>
    <mergeCell ref="G957:H957"/>
    <mergeCell ref="J957:M957"/>
    <mergeCell ref="N957:O957"/>
    <mergeCell ref="P957:U957"/>
    <mergeCell ref="A962:B962"/>
    <mergeCell ref="C962:E962"/>
    <mergeCell ref="G962:H962"/>
    <mergeCell ref="J962:M962"/>
    <mergeCell ref="N962:O962"/>
    <mergeCell ref="P962:U962"/>
    <mergeCell ref="A961:B961"/>
    <mergeCell ref="C961:E961"/>
    <mergeCell ref="G961:H961"/>
    <mergeCell ref="J961:M961"/>
    <mergeCell ref="N961:O961"/>
    <mergeCell ref="P961:U961"/>
    <mergeCell ref="A960:B960"/>
    <mergeCell ref="C960:E960"/>
    <mergeCell ref="G960:H960"/>
    <mergeCell ref="J960:M960"/>
    <mergeCell ref="N960:O960"/>
    <mergeCell ref="P960:U960"/>
    <mergeCell ref="A965:U965"/>
    <mergeCell ref="A966:B966"/>
    <mergeCell ref="C966:E966"/>
    <mergeCell ref="G966:H966"/>
    <mergeCell ref="J966:M966"/>
    <mergeCell ref="N966:O966"/>
    <mergeCell ref="P966:U966"/>
    <mergeCell ref="A964:B964"/>
    <mergeCell ref="C964:E964"/>
    <mergeCell ref="G964:H964"/>
    <mergeCell ref="J964:M964"/>
    <mergeCell ref="N964:O964"/>
    <mergeCell ref="P964:U964"/>
    <mergeCell ref="A963:B963"/>
    <mergeCell ref="C963:E963"/>
    <mergeCell ref="G963:H963"/>
    <mergeCell ref="J963:M963"/>
    <mergeCell ref="N963:O963"/>
    <mergeCell ref="P963:U963"/>
    <mergeCell ref="A969:B969"/>
    <mergeCell ref="C969:E969"/>
    <mergeCell ref="G969:H969"/>
    <mergeCell ref="J969:M969"/>
    <mergeCell ref="N969:O969"/>
    <mergeCell ref="P969:U969"/>
    <mergeCell ref="A968:B968"/>
    <mergeCell ref="C968:E968"/>
    <mergeCell ref="G968:H968"/>
    <mergeCell ref="J968:M968"/>
    <mergeCell ref="N968:O968"/>
    <mergeCell ref="P968:U968"/>
    <mergeCell ref="A967:B967"/>
    <mergeCell ref="C967:E967"/>
    <mergeCell ref="G967:H967"/>
    <mergeCell ref="J967:M967"/>
    <mergeCell ref="N967:O967"/>
    <mergeCell ref="P967:U967"/>
    <mergeCell ref="A973:B973"/>
    <mergeCell ref="C973:E973"/>
    <mergeCell ref="G973:H973"/>
    <mergeCell ref="J973:M973"/>
    <mergeCell ref="N973:O973"/>
    <mergeCell ref="P973:U973"/>
    <mergeCell ref="A972:B972"/>
    <mergeCell ref="C972:E972"/>
    <mergeCell ref="G972:H972"/>
    <mergeCell ref="J972:M972"/>
    <mergeCell ref="N972:O972"/>
    <mergeCell ref="P972:U972"/>
    <mergeCell ref="A970:U970"/>
    <mergeCell ref="A971:B971"/>
    <mergeCell ref="C971:E971"/>
    <mergeCell ref="G971:H971"/>
    <mergeCell ref="J971:M971"/>
    <mergeCell ref="N971:O971"/>
    <mergeCell ref="P971:U971"/>
    <mergeCell ref="A976:B976"/>
    <mergeCell ref="C976:E976"/>
    <mergeCell ref="G976:H976"/>
    <mergeCell ref="J976:M976"/>
    <mergeCell ref="N976:O976"/>
    <mergeCell ref="P976:U976"/>
    <mergeCell ref="A975:B975"/>
    <mergeCell ref="C975:E975"/>
    <mergeCell ref="G975:H975"/>
    <mergeCell ref="J975:M975"/>
    <mergeCell ref="N975:O975"/>
    <mergeCell ref="P975:U975"/>
    <mergeCell ref="A974:B974"/>
    <mergeCell ref="C974:E974"/>
    <mergeCell ref="G974:H974"/>
    <mergeCell ref="J974:M974"/>
    <mergeCell ref="N974:O974"/>
    <mergeCell ref="P974:U974"/>
    <mergeCell ref="A979:B979"/>
    <mergeCell ref="C979:E979"/>
    <mergeCell ref="G979:H979"/>
    <mergeCell ref="J979:M979"/>
    <mergeCell ref="N979:O979"/>
    <mergeCell ref="P979:U979"/>
    <mergeCell ref="A978:B978"/>
    <mergeCell ref="C978:E978"/>
    <mergeCell ref="G978:H978"/>
    <mergeCell ref="J978:M978"/>
    <mergeCell ref="N978:O978"/>
    <mergeCell ref="P978:U978"/>
    <mergeCell ref="A977:B977"/>
    <mergeCell ref="C977:E977"/>
    <mergeCell ref="G977:H977"/>
    <mergeCell ref="J977:M977"/>
    <mergeCell ref="N977:O977"/>
    <mergeCell ref="P977:U977"/>
    <mergeCell ref="A982:B982"/>
    <mergeCell ref="C982:E982"/>
    <mergeCell ref="G982:H982"/>
    <mergeCell ref="J982:M982"/>
    <mergeCell ref="N982:O982"/>
    <mergeCell ref="P982:U982"/>
    <mergeCell ref="A981:B981"/>
    <mergeCell ref="C981:E981"/>
    <mergeCell ref="G981:H981"/>
    <mergeCell ref="J981:M981"/>
    <mergeCell ref="N981:O981"/>
    <mergeCell ref="P981:U981"/>
    <mergeCell ref="A980:B980"/>
    <mergeCell ref="C980:E980"/>
    <mergeCell ref="G980:H980"/>
    <mergeCell ref="J980:M980"/>
    <mergeCell ref="N980:O980"/>
    <mergeCell ref="P980:U980"/>
    <mergeCell ref="A985:B985"/>
    <mergeCell ref="C985:E985"/>
    <mergeCell ref="G985:H985"/>
    <mergeCell ref="J985:M985"/>
    <mergeCell ref="N985:O985"/>
    <mergeCell ref="P985:U985"/>
    <mergeCell ref="A984:B984"/>
    <mergeCell ref="C984:E984"/>
    <mergeCell ref="G984:H984"/>
    <mergeCell ref="J984:M984"/>
    <mergeCell ref="N984:O984"/>
    <mergeCell ref="P984:U984"/>
    <mergeCell ref="A983:B983"/>
    <mergeCell ref="C983:E983"/>
    <mergeCell ref="G983:H983"/>
    <mergeCell ref="J983:M983"/>
    <mergeCell ref="N983:O983"/>
    <mergeCell ref="P983:U983"/>
    <mergeCell ref="A989:B989"/>
    <mergeCell ref="C989:E989"/>
    <mergeCell ref="G989:H989"/>
    <mergeCell ref="J989:M989"/>
    <mergeCell ref="N989:O989"/>
    <mergeCell ref="P989:U989"/>
    <mergeCell ref="A987:U987"/>
    <mergeCell ref="A988:B988"/>
    <mergeCell ref="C988:E988"/>
    <mergeCell ref="G988:H988"/>
    <mergeCell ref="J988:M988"/>
    <mergeCell ref="N988:O988"/>
    <mergeCell ref="P988:U988"/>
    <mergeCell ref="A986:B986"/>
    <mergeCell ref="C986:E986"/>
    <mergeCell ref="G986:H986"/>
    <mergeCell ref="J986:M986"/>
    <mergeCell ref="N986:O986"/>
    <mergeCell ref="P986:U986"/>
    <mergeCell ref="A992:U992"/>
    <mergeCell ref="A993:B993"/>
    <mergeCell ref="C993:E993"/>
    <mergeCell ref="G993:H993"/>
    <mergeCell ref="J993:M993"/>
    <mergeCell ref="N993:O993"/>
    <mergeCell ref="P993:U993"/>
    <mergeCell ref="A991:B991"/>
    <mergeCell ref="C991:E991"/>
    <mergeCell ref="G991:H991"/>
    <mergeCell ref="J991:M991"/>
    <mergeCell ref="N991:O991"/>
    <mergeCell ref="P991:U991"/>
    <mergeCell ref="A990:B990"/>
    <mergeCell ref="C990:E990"/>
    <mergeCell ref="G990:H990"/>
    <mergeCell ref="J990:M990"/>
    <mergeCell ref="N990:O990"/>
    <mergeCell ref="P990:U990"/>
    <mergeCell ref="A996:B996"/>
    <mergeCell ref="C996:E996"/>
    <mergeCell ref="G996:H996"/>
    <mergeCell ref="J996:M996"/>
    <mergeCell ref="N996:O996"/>
    <mergeCell ref="P996:U996"/>
    <mergeCell ref="A995:B995"/>
    <mergeCell ref="C995:E995"/>
    <mergeCell ref="G995:H995"/>
    <mergeCell ref="J995:M995"/>
    <mergeCell ref="N995:O995"/>
    <mergeCell ref="P995:U995"/>
    <mergeCell ref="A994:B994"/>
    <mergeCell ref="C994:E994"/>
    <mergeCell ref="G994:H994"/>
    <mergeCell ref="J994:M994"/>
    <mergeCell ref="N994:O994"/>
    <mergeCell ref="P994:U994"/>
    <mergeCell ref="A999:B999"/>
    <mergeCell ref="C999:E999"/>
    <mergeCell ref="G999:H999"/>
    <mergeCell ref="J999:M999"/>
    <mergeCell ref="N999:O999"/>
    <mergeCell ref="P999:U999"/>
    <mergeCell ref="A998:B998"/>
    <mergeCell ref="C998:E998"/>
    <mergeCell ref="G998:H998"/>
    <mergeCell ref="J998:M998"/>
    <mergeCell ref="N998:O998"/>
    <mergeCell ref="P998:U998"/>
    <mergeCell ref="A997:B997"/>
    <mergeCell ref="C997:E997"/>
    <mergeCell ref="G997:H997"/>
    <mergeCell ref="J997:M997"/>
    <mergeCell ref="N997:O997"/>
    <mergeCell ref="P997:U997"/>
    <mergeCell ref="A1002:B1002"/>
    <mergeCell ref="C1002:E1002"/>
    <mergeCell ref="G1002:H1002"/>
    <mergeCell ref="J1002:M1002"/>
    <mergeCell ref="N1002:O1002"/>
    <mergeCell ref="P1002:U1002"/>
    <mergeCell ref="A1001:B1001"/>
    <mergeCell ref="C1001:E1001"/>
    <mergeCell ref="G1001:H1001"/>
    <mergeCell ref="J1001:M1001"/>
    <mergeCell ref="N1001:O1001"/>
    <mergeCell ref="P1001:U1001"/>
    <mergeCell ref="A1000:B1000"/>
    <mergeCell ref="C1000:E1000"/>
    <mergeCell ref="G1000:H1000"/>
    <mergeCell ref="J1000:M1000"/>
    <mergeCell ref="N1000:O1000"/>
    <mergeCell ref="P1000:U1000"/>
    <mergeCell ref="A1005:B1005"/>
    <mergeCell ref="C1005:E1005"/>
    <mergeCell ref="G1005:H1005"/>
    <mergeCell ref="J1005:M1005"/>
    <mergeCell ref="N1005:O1005"/>
    <mergeCell ref="P1005:U1005"/>
    <mergeCell ref="A1004:B1004"/>
    <mergeCell ref="C1004:E1004"/>
    <mergeCell ref="G1004:H1004"/>
    <mergeCell ref="J1004:M1004"/>
    <mergeCell ref="N1004:O1004"/>
    <mergeCell ref="P1004:U1004"/>
    <mergeCell ref="A1003:B1003"/>
    <mergeCell ref="C1003:E1003"/>
    <mergeCell ref="G1003:H1003"/>
    <mergeCell ref="J1003:M1003"/>
    <mergeCell ref="N1003:O1003"/>
    <mergeCell ref="P1003:U1003"/>
    <mergeCell ref="A1008:B1008"/>
    <mergeCell ref="C1008:E1008"/>
    <mergeCell ref="G1008:H1008"/>
    <mergeCell ref="J1008:M1008"/>
    <mergeCell ref="N1008:O1008"/>
    <mergeCell ref="P1008:U1008"/>
    <mergeCell ref="A1007:B1007"/>
    <mergeCell ref="C1007:E1007"/>
    <mergeCell ref="G1007:H1007"/>
    <mergeCell ref="J1007:M1007"/>
    <mergeCell ref="N1007:O1007"/>
    <mergeCell ref="P1007:U1007"/>
    <mergeCell ref="A1006:B1006"/>
    <mergeCell ref="C1006:E1006"/>
    <mergeCell ref="G1006:H1006"/>
    <mergeCell ref="J1006:M1006"/>
    <mergeCell ref="N1006:O1006"/>
    <mergeCell ref="P1006:U1006"/>
    <mergeCell ref="A1011:B1011"/>
    <mergeCell ref="C1011:E1011"/>
    <mergeCell ref="G1011:H1011"/>
    <mergeCell ref="J1011:M1011"/>
    <mergeCell ref="N1011:O1011"/>
    <mergeCell ref="P1011:U1011"/>
    <mergeCell ref="A1010:B1010"/>
    <mergeCell ref="C1010:E1010"/>
    <mergeCell ref="G1010:H1010"/>
    <mergeCell ref="J1010:M1010"/>
    <mergeCell ref="N1010:O1010"/>
    <mergeCell ref="P1010:U1010"/>
    <mergeCell ref="A1009:B1009"/>
    <mergeCell ref="C1009:E1009"/>
    <mergeCell ref="G1009:H1009"/>
    <mergeCell ref="J1009:M1009"/>
    <mergeCell ref="N1009:O1009"/>
    <mergeCell ref="P1009:U1009"/>
    <mergeCell ref="A1015:B1015"/>
    <mergeCell ref="C1015:E1015"/>
    <mergeCell ref="G1015:H1015"/>
    <mergeCell ref="J1015:M1015"/>
    <mergeCell ref="N1015:O1015"/>
    <mergeCell ref="P1015:U1015"/>
    <mergeCell ref="A1013:U1013"/>
    <mergeCell ref="A1014:B1014"/>
    <mergeCell ref="C1014:E1014"/>
    <mergeCell ref="G1014:H1014"/>
    <mergeCell ref="J1014:M1014"/>
    <mergeCell ref="N1014:O1014"/>
    <mergeCell ref="P1014:U1014"/>
    <mergeCell ref="A1012:B1012"/>
    <mergeCell ref="C1012:E1012"/>
    <mergeCell ref="G1012:H1012"/>
    <mergeCell ref="J1012:M1012"/>
    <mergeCell ref="N1012:O1012"/>
    <mergeCell ref="P1012:U1012"/>
    <mergeCell ref="A1018:B1018"/>
    <mergeCell ref="C1018:E1018"/>
    <mergeCell ref="G1018:H1018"/>
    <mergeCell ref="J1018:M1018"/>
    <mergeCell ref="N1018:O1018"/>
    <mergeCell ref="P1018:U1018"/>
    <mergeCell ref="A1017:B1017"/>
    <mergeCell ref="C1017:E1017"/>
    <mergeCell ref="G1017:H1017"/>
    <mergeCell ref="J1017:M1017"/>
    <mergeCell ref="N1017:O1017"/>
    <mergeCell ref="P1017:U1017"/>
    <mergeCell ref="A1016:B1016"/>
    <mergeCell ref="C1016:E1016"/>
    <mergeCell ref="G1016:H1016"/>
    <mergeCell ref="J1016:M1016"/>
    <mergeCell ref="N1016:O1016"/>
    <mergeCell ref="P1016:U1016"/>
    <mergeCell ref="A1021:B1021"/>
    <mergeCell ref="C1021:E1021"/>
    <mergeCell ref="G1021:H1021"/>
    <mergeCell ref="J1021:M1021"/>
    <mergeCell ref="N1021:O1021"/>
    <mergeCell ref="P1021:U1021"/>
    <mergeCell ref="A1020:B1020"/>
    <mergeCell ref="C1020:E1020"/>
    <mergeCell ref="G1020:H1020"/>
    <mergeCell ref="J1020:M1020"/>
    <mergeCell ref="N1020:O1020"/>
    <mergeCell ref="P1020:U1020"/>
    <mergeCell ref="A1019:B1019"/>
    <mergeCell ref="C1019:E1019"/>
    <mergeCell ref="G1019:H1019"/>
    <mergeCell ref="J1019:M1019"/>
    <mergeCell ref="N1019:O1019"/>
    <mergeCell ref="P1019:U1019"/>
    <mergeCell ref="A1024:B1024"/>
    <mergeCell ref="C1024:E1024"/>
    <mergeCell ref="G1024:H1024"/>
    <mergeCell ref="J1024:M1024"/>
    <mergeCell ref="N1024:O1024"/>
    <mergeCell ref="P1024:U1024"/>
    <mergeCell ref="A1023:B1023"/>
    <mergeCell ref="C1023:E1023"/>
    <mergeCell ref="G1023:H1023"/>
    <mergeCell ref="J1023:M1023"/>
    <mergeCell ref="N1023:O1023"/>
    <mergeCell ref="P1023:U1023"/>
    <mergeCell ref="A1022:B1022"/>
    <mergeCell ref="C1022:E1022"/>
    <mergeCell ref="G1022:H1022"/>
    <mergeCell ref="J1022:M1022"/>
    <mergeCell ref="N1022:O1022"/>
    <mergeCell ref="P1022:U1022"/>
    <mergeCell ref="A1027:B1027"/>
    <mergeCell ref="C1027:E1027"/>
    <mergeCell ref="G1027:H1027"/>
    <mergeCell ref="J1027:M1027"/>
    <mergeCell ref="N1027:O1027"/>
    <mergeCell ref="P1027:U1027"/>
    <mergeCell ref="A1026:B1026"/>
    <mergeCell ref="C1026:E1026"/>
    <mergeCell ref="G1026:H1026"/>
    <mergeCell ref="J1026:M1026"/>
    <mergeCell ref="N1026:O1026"/>
    <mergeCell ref="P1026:U1026"/>
    <mergeCell ref="A1025:B1025"/>
    <mergeCell ref="C1025:E1025"/>
    <mergeCell ref="G1025:H1025"/>
    <mergeCell ref="J1025:M1025"/>
    <mergeCell ref="N1025:O1025"/>
    <mergeCell ref="P1025:U1025"/>
    <mergeCell ref="A1032:B1032"/>
    <mergeCell ref="C1032:E1032"/>
    <mergeCell ref="G1032:H1032"/>
    <mergeCell ref="J1032:M1032"/>
    <mergeCell ref="N1032:O1032"/>
    <mergeCell ref="P1032:U1032"/>
    <mergeCell ref="A1030:U1030"/>
    <mergeCell ref="A1031:B1031"/>
    <mergeCell ref="C1031:E1031"/>
    <mergeCell ref="G1031:H1031"/>
    <mergeCell ref="J1031:M1031"/>
    <mergeCell ref="N1031:O1031"/>
    <mergeCell ref="P1031:U1031"/>
    <mergeCell ref="A1028:U1028"/>
    <mergeCell ref="A1029:B1029"/>
    <mergeCell ref="C1029:E1029"/>
    <mergeCell ref="G1029:H1029"/>
    <mergeCell ref="J1029:M1029"/>
    <mergeCell ref="N1029:O1029"/>
    <mergeCell ref="P1029:U1029"/>
    <mergeCell ref="A1035:B1035"/>
    <mergeCell ref="C1035:E1035"/>
    <mergeCell ref="G1035:H1035"/>
    <mergeCell ref="J1035:M1035"/>
    <mergeCell ref="N1035:O1035"/>
    <mergeCell ref="P1035:U1035"/>
    <mergeCell ref="A1034:B1034"/>
    <mergeCell ref="C1034:E1034"/>
    <mergeCell ref="G1034:H1034"/>
    <mergeCell ref="J1034:M1034"/>
    <mergeCell ref="N1034:O1034"/>
    <mergeCell ref="P1034:U1034"/>
    <mergeCell ref="A1033:B1033"/>
    <mergeCell ref="C1033:E1033"/>
    <mergeCell ref="G1033:H1033"/>
    <mergeCell ref="J1033:M1033"/>
    <mergeCell ref="N1033:O1033"/>
    <mergeCell ref="P1033:U1033"/>
    <mergeCell ref="A1038:B1038"/>
    <mergeCell ref="C1038:E1038"/>
    <mergeCell ref="G1038:H1038"/>
    <mergeCell ref="J1038:M1038"/>
    <mergeCell ref="N1038:O1038"/>
    <mergeCell ref="P1038:U1038"/>
    <mergeCell ref="A1037:B1037"/>
    <mergeCell ref="C1037:E1037"/>
    <mergeCell ref="G1037:H1037"/>
    <mergeCell ref="J1037:M1037"/>
    <mergeCell ref="N1037:O1037"/>
    <mergeCell ref="P1037:U1037"/>
    <mergeCell ref="A1036:B1036"/>
    <mergeCell ref="C1036:E1036"/>
    <mergeCell ref="G1036:H1036"/>
    <mergeCell ref="J1036:M1036"/>
    <mergeCell ref="N1036:O1036"/>
    <mergeCell ref="P1036:U1036"/>
    <mergeCell ref="A1041:B1041"/>
    <mergeCell ref="C1041:E1041"/>
    <mergeCell ref="G1041:H1041"/>
    <mergeCell ref="J1041:M1041"/>
    <mergeCell ref="N1041:O1041"/>
    <mergeCell ref="P1041:U1041"/>
    <mergeCell ref="A1040:B1040"/>
    <mergeCell ref="C1040:E1040"/>
    <mergeCell ref="G1040:H1040"/>
    <mergeCell ref="J1040:M1040"/>
    <mergeCell ref="N1040:O1040"/>
    <mergeCell ref="P1040:U1040"/>
    <mergeCell ref="A1039:B1039"/>
    <mergeCell ref="C1039:E1039"/>
    <mergeCell ref="G1039:H1039"/>
    <mergeCell ref="J1039:M1039"/>
    <mergeCell ref="N1039:O1039"/>
    <mergeCell ref="P1039:U1039"/>
    <mergeCell ref="A1044:B1044"/>
    <mergeCell ref="C1044:E1044"/>
    <mergeCell ref="G1044:H1044"/>
    <mergeCell ref="J1044:M1044"/>
    <mergeCell ref="N1044:O1044"/>
    <mergeCell ref="P1044:U1044"/>
    <mergeCell ref="A1043:B1043"/>
    <mergeCell ref="C1043:E1043"/>
    <mergeCell ref="G1043:H1043"/>
    <mergeCell ref="J1043:M1043"/>
    <mergeCell ref="N1043:O1043"/>
    <mergeCell ref="P1043:U1043"/>
    <mergeCell ref="A1042:B1042"/>
    <mergeCell ref="C1042:E1042"/>
    <mergeCell ref="G1042:H1042"/>
    <mergeCell ref="J1042:M1042"/>
    <mergeCell ref="N1042:O1042"/>
    <mergeCell ref="P1042:U1042"/>
    <mergeCell ref="A1047:B1047"/>
    <mergeCell ref="C1047:E1047"/>
    <mergeCell ref="G1047:H1047"/>
    <mergeCell ref="J1047:M1047"/>
    <mergeCell ref="N1047:O1047"/>
    <mergeCell ref="P1047:U1047"/>
    <mergeCell ref="A1046:B1046"/>
    <mergeCell ref="C1046:E1046"/>
    <mergeCell ref="G1046:H1046"/>
    <mergeCell ref="J1046:M1046"/>
    <mergeCell ref="N1046:O1046"/>
    <mergeCell ref="P1046:U1046"/>
    <mergeCell ref="A1045:B1045"/>
    <mergeCell ref="C1045:E1045"/>
    <mergeCell ref="G1045:H1045"/>
    <mergeCell ref="J1045:M1045"/>
    <mergeCell ref="N1045:O1045"/>
    <mergeCell ref="P1045:U1045"/>
    <mergeCell ref="A1050:B1050"/>
    <mergeCell ref="C1050:E1050"/>
    <mergeCell ref="G1050:H1050"/>
    <mergeCell ref="J1050:M1050"/>
    <mergeCell ref="N1050:O1050"/>
    <mergeCell ref="P1050:U1050"/>
    <mergeCell ref="A1049:B1049"/>
    <mergeCell ref="C1049:E1049"/>
    <mergeCell ref="G1049:H1049"/>
    <mergeCell ref="J1049:M1049"/>
    <mergeCell ref="N1049:O1049"/>
    <mergeCell ref="P1049:U1049"/>
    <mergeCell ref="A1048:B1048"/>
    <mergeCell ref="C1048:E1048"/>
    <mergeCell ref="G1048:H1048"/>
    <mergeCell ref="J1048:M1048"/>
    <mergeCell ref="N1048:O1048"/>
    <mergeCell ref="P1048:U1048"/>
    <mergeCell ref="A1053:B1053"/>
    <mergeCell ref="C1053:E1053"/>
    <mergeCell ref="G1053:H1053"/>
    <mergeCell ref="J1053:M1053"/>
    <mergeCell ref="N1053:O1053"/>
    <mergeCell ref="P1053:U1053"/>
    <mergeCell ref="A1052:B1052"/>
    <mergeCell ref="C1052:E1052"/>
    <mergeCell ref="G1052:H1052"/>
    <mergeCell ref="J1052:M1052"/>
    <mergeCell ref="N1052:O1052"/>
    <mergeCell ref="P1052:U1052"/>
    <mergeCell ref="A1051:B1051"/>
    <mergeCell ref="C1051:E1051"/>
    <mergeCell ref="G1051:H1051"/>
    <mergeCell ref="J1051:M1051"/>
    <mergeCell ref="N1051:O1051"/>
    <mergeCell ref="P1051:U1051"/>
    <mergeCell ref="A1056:B1056"/>
    <mergeCell ref="C1056:E1056"/>
    <mergeCell ref="G1056:H1056"/>
    <mergeCell ref="J1056:M1056"/>
    <mergeCell ref="N1056:O1056"/>
    <mergeCell ref="P1056:U1056"/>
    <mergeCell ref="A1055:B1055"/>
    <mergeCell ref="C1055:E1055"/>
    <mergeCell ref="G1055:H1055"/>
    <mergeCell ref="J1055:M1055"/>
    <mergeCell ref="N1055:O1055"/>
    <mergeCell ref="P1055:U1055"/>
    <mergeCell ref="A1054:B1054"/>
    <mergeCell ref="C1054:E1054"/>
    <mergeCell ref="G1054:H1054"/>
    <mergeCell ref="J1054:M1054"/>
    <mergeCell ref="N1054:O1054"/>
    <mergeCell ref="P1054:U1054"/>
    <mergeCell ref="A1059:B1059"/>
    <mergeCell ref="C1059:E1059"/>
    <mergeCell ref="G1059:H1059"/>
    <mergeCell ref="J1059:M1059"/>
    <mergeCell ref="N1059:O1059"/>
    <mergeCell ref="P1059:U1059"/>
    <mergeCell ref="A1058:B1058"/>
    <mergeCell ref="C1058:E1058"/>
    <mergeCell ref="G1058:H1058"/>
    <mergeCell ref="J1058:M1058"/>
    <mergeCell ref="N1058:O1058"/>
    <mergeCell ref="P1058:U1058"/>
    <mergeCell ref="A1057:B1057"/>
    <mergeCell ref="C1057:E1057"/>
    <mergeCell ref="G1057:H1057"/>
    <mergeCell ref="J1057:M1057"/>
    <mergeCell ref="N1057:O1057"/>
    <mergeCell ref="P1057:U1057"/>
    <mergeCell ref="A1062:B1062"/>
    <mergeCell ref="C1062:E1062"/>
    <mergeCell ref="G1062:H1062"/>
    <mergeCell ref="J1062:M1062"/>
    <mergeCell ref="N1062:O1062"/>
    <mergeCell ref="P1062:U1062"/>
    <mergeCell ref="A1061:B1061"/>
    <mergeCell ref="C1061:E1061"/>
    <mergeCell ref="G1061:H1061"/>
    <mergeCell ref="J1061:M1061"/>
    <mergeCell ref="N1061:O1061"/>
    <mergeCell ref="P1061:U1061"/>
    <mergeCell ref="A1060:B1060"/>
    <mergeCell ref="C1060:E1060"/>
    <mergeCell ref="G1060:H1060"/>
    <mergeCell ref="J1060:M1060"/>
    <mergeCell ref="N1060:O1060"/>
    <mergeCell ref="P1060:U1060"/>
    <mergeCell ref="A1065:B1065"/>
    <mergeCell ref="C1065:E1065"/>
    <mergeCell ref="G1065:H1065"/>
    <mergeCell ref="J1065:M1065"/>
    <mergeCell ref="N1065:O1065"/>
    <mergeCell ref="P1065:U1065"/>
    <mergeCell ref="A1064:B1064"/>
    <mergeCell ref="C1064:E1064"/>
    <mergeCell ref="G1064:H1064"/>
    <mergeCell ref="J1064:M1064"/>
    <mergeCell ref="N1064:O1064"/>
    <mergeCell ref="P1064:U1064"/>
    <mergeCell ref="A1063:B1063"/>
    <mergeCell ref="C1063:E1063"/>
    <mergeCell ref="G1063:H1063"/>
    <mergeCell ref="J1063:M1063"/>
    <mergeCell ref="N1063:O1063"/>
    <mergeCell ref="P1063:U1063"/>
    <mergeCell ref="A1068:B1068"/>
    <mergeCell ref="C1068:E1068"/>
    <mergeCell ref="G1068:H1068"/>
    <mergeCell ref="J1068:M1068"/>
    <mergeCell ref="N1068:O1068"/>
    <mergeCell ref="P1068:U1068"/>
    <mergeCell ref="A1067:B1067"/>
    <mergeCell ref="C1067:E1067"/>
    <mergeCell ref="G1067:H1067"/>
    <mergeCell ref="J1067:M1067"/>
    <mergeCell ref="N1067:O1067"/>
    <mergeCell ref="P1067:U1067"/>
    <mergeCell ref="A1066:B1066"/>
    <mergeCell ref="C1066:E1066"/>
    <mergeCell ref="G1066:H1066"/>
    <mergeCell ref="J1066:M1066"/>
    <mergeCell ref="N1066:O1066"/>
    <mergeCell ref="P1066:U1066"/>
    <mergeCell ref="A1071:B1071"/>
    <mergeCell ref="C1071:E1071"/>
    <mergeCell ref="G1071:H1071"/>
    <mergeCell ref="J1071:M1071"/>
    <mergeCell ref="N1071:O1071"/>
    <mergeCell ref="P1071:U1071"/>
    <mergeCell ref="A1070:B1070"/>
    <mergeCell ref="C1070:E1070"/>
    <mergeCell ref="G1070:H1070"/>
    <mergeCell ref="J1070:M1070"/>
    <mergeCell ref="N1070:O1070"/>
    <mergeCell ref="P1070:U1070"/>
    <mergeCell ref="A1069:B1069"/>
    <mergeCell ref="C1069:E1069"/>
    <mergeCell ref="G1069:H1069"/>
    <mergeCell ref="J1069:M1069"/>
    <mergeCell ref="N1069:O1069"/>
    <mergeCell ref="P1069:U1069"/>
    <mergeCell ref="A1074:B1074"/>
    <mergeCell ref="C1074:E1074"/>
    <mergeCell ref="G1074:H1074"/>
    <mergeCell ref="J1074:M1074"/>
    <mergeCell ref="N1074:O1074"/>
    <mergeCell ref="P1074:U1074"/>
    <mergeCell ref="A1073:B1073"/>
    <mergeCell ref="C1073:E1073"/>
    <mergeCell ref="G1073:H1073"/>
    <mergeCell ref="J1073:M1073"/>
    <mergeCell ref="N1073:O1073"/>
    <mergeCell ref="P1073:U1073"/>
    <mergeCell ref="A1072:B1072"/>
    <mergeCell ref="C1072:E1072"/>
    <mergeCell ref="G1072:H1072"/>
    <mergeCell ref="J1072:M1072"/>
    <mergeCell ref="N1072:O1072"/>
    <mergeCell ref="P1072:U1072"/>
    <mergeCell ref="A1077:B1077"/>
    <mergeCell ref="C1077:E1077"/>
    <mergeCell ref="G1077:H1077"/>
    <mergeCell ref="J1077:M1077"/>
    <mergeCell ref="N1077:O1077"/>
    <mergeCell ref="P1077:U1077"/>
    <mergeCell ref="A1076:B1076"/>
    <mergeCell ref="C1076:E1076"/>
    <mergeCell ref="G1076:H1076"/>
    <mergeCell ref="J1076:M1076"/>
    <mergeCell ref="N1076:O1076"/>
    <mergeCell ref="P1076:U1076"/>
    <mergeCell ref="A1075:B1075"/>
    <mergeCell ref="C1075:E1075"/>
    <mergeCell ref="G1075:H1075"/>
    <mergeCell ref="J1075:M1075"/>
    <mergeCell ref="N1075:O1075"/>
    <mergeCell ref="P1075:U1075"/>
    <mergeCell ref="A1080:B1080"/>
    <mergeCell ref="C1080:E1080"/>
    <mergeCell ref="G1080:H1080"/>
    <mergeCell ref="J1080:M1080"/>
    <mergeCell ref="N1080:O1080"/>
    <mergeCell ref="P1080:U1080"/>
    <mergeCell ref="A1079:B1079"/>
    <mergeCell ref="C1079:E1079"/>
    <mergeCell ref="G1079:H1079"/>
    <mergeCell ref="J1079:M1079"/>
    <mergeCell ref="N1079:O1079"/>
    <mergeCell ref="P1079:U1079"/>
    <mergeCell ref="A1078:B1078"/>
    <mergeCell ref="C1078:E1078"/>
    <mergeCell ref="G1078:H1078"/>
    <mergeCell ref="J1078:M1078"/>
    <mergeCell ref="N1078:O1078"/>
    <mergeCell ref="P1078:U1078"/>
    <mergeCell ref="A1084:B1084"/>
    <mergeCell ref="C1084:E1084"/>
    <mergeCell ref="G1084:H1084"/>
    <mergeCell ref="J1084:M1084"/>
    <mergeCell ref="N1084:O1084"/>
    <mergeCell ref="P1084:U1084"/>
    <mergeCell ref="A1083:B1083"/>
    <mergeCell ref="C1083:E1083"/>
    <mergeCell ref="G1083:H1083"/>
    <mergeCell ref="J1083:M1083"/>
    <mergeCell ref="N1083:O1083"/>
    <mergeCell ref="P1083:U1083"/>
    <mergeCell ref="A1081:U1081"/>
    <mergeCell ref="A1082:B1082"/>
    <mergeCell ref="C1082:E1082"/>
    <mergeCell ref="G1082:H1082"/>
    <mergeCell ref="J1082:M1082"/>
    <mergeCell ref="N1082:O1082"/>
    <mergeCell ref="P1082:U1082"/>
    <mergeCell ref="A1087:B1087"/>
    <mergeCell ref="C1087:E1087"/>
    <mergeCell ref="G1087:H1087"/>
    <mergeCell ref="J1087:M1087"/>
    <mergeCell ref="N1087:O1087"/>
    <mergeCell ref="P1087:U1087"/>
    <mergeCell ref="A1086:B1086"/>
    <mergeCell ref="C1086:E1086"/>
    <mergeCell ref="G1086:H1086"/>
    <mergeCell ref="J1086:M1086"/>
    <mergeCell ref="N1086:O1086"/>
    <mergeCell ref="P1086:U1086"/>
    <mergeCell ref="A1085:B1085"/>
    <mergeCell ref="C1085:E1085"/>
    <mergeCell ref="G1085:H1085"/>
    <mergeCell ref="J1085:M1085"/>
    <mergeCell ref="N1085:O1085"/>
    <mergeCell ref="P1085:U1085"/>
    <mergeCell ref="A1090:B1090"/>
    <mergeCell ref="C1090:E1090"/>
    <mergeCell ref="G1090:H1090"/>
    <mergeCell ref="J1090:M1090"/>
    <mergeCell ref="N1090:O1090"/>
    <mergeCell ref="P1090:U1090"/>
    <mergeCell ref="A1089:B1089"/>
    <mergeCell ref="C1089:E1089"/>
    <mergeCell ref="G1089:H1089"/>
    <mergeCell ref="J1089:M1089"/>
    <mergeCell ref="N1089:O1089"/>
    <mergeCell ref="P1089:U1089"/>
    <mergeCell ref="A1088:B1088"/>
    <mergeCell ref="C1088:E1088"/>
    <mergeCell ref="G1088:H1088"/>
    <mergeCell ref="J1088:M1088"/>
    <mergeCell ref="N1088:O1088"/>
    <mergeCell ref="P1088:U1088"/>
    <mergeCell ref="A1094:B1094"/>
    <mergeCell ref="C1094:E1094"/>
    <mergeCell ref="G1094:H1094"/>
    <mergeCell ref="J1094:M1094"/>
    <mergeCell ref="N1094:O1094"/>
    <mergeCell ref="P1094:U1094"/>
    <mergeCell ref="A1093:B1093"/>
    <mergeCell ref="C1093:E1093"/>
    <mergeCell ref="G1093:H1093"/>
    <mergeCell ref="J1093:M1093"/>
    <mergeCell ref="N1093:O1093"/>
    <mergeCell ref="P1093:U1093"/>
    <mergeCell ref="A1091:U1091"/>
    <mergeCell ref="A1092:B1092"/>
    <mergeCell ref="C1092:E1092"/>
    <mergeCell ref="G1092:H1092"/>
    <mergeCell ref="J1092:M1092"/>
    <mergeCell ref="N1092:O1092"/>
    <mergeCell ref="P1092:U1092"/>
    <mergeCell ref="A1097:B1097"/>
    <mergeCell ref="C1097:E1097"/>
    <mergeCell ref="G1097:H1097"/>
    <mergeCell ref="J1097:M1097"/>
    <mergeCell ref="N1097:O1097"/>
    <mergeCell ref="P1097:U1097"/>
    <mergeCell ref="A1096:B1096"/>
    <mergeCell ref="C1096:E1096"/>
    <mergeCell ref="G1096:H1096"/>
    <mergeCell ref="J1096:M1096"/>
    <mergeCell ref="N1096:O1096"/>
    <mergeCell ref="P1096:U1096"/>
    <mergeCell ref="A1095:B1095"/>
    <mergeCell ref="C1095:E1095"/>
    <mergeCell ref="G1095:H1095"/>
    <mergeCell ref="J1095:M1095"/>
    <mergeCell ref="N1095:O1095"/>
    <mergeCell ref="P1095:U1095"/>
    <mergeCell ref="A1100:B1100"/>
    <mergeCell ref="C1100:E1100"/>
    <mergeCell ref="G1100:H1100"/>
    <mergeCell ref="J1100:M1100"/>
    <mergeCell ref="N1100:O1100"/>
    <mergeCell ref="P1100:U1100"/>
    <mergeCell ref="A1099:B1099"/>
    <mergeCell ref="C1099:E1099"/>
    <mergeCell ref="G1099:H1099"/>
    <mergeCell ref="J1099:M1099"/>
    <mergeCell ref="N1099:O1099"/>
    <mergeCell ref="P1099:U1099"/>
    <mergeCell ref="A1098:B1098"/>
    <mergeCell ref="C1098:E1098"/>
    <mergeCell ref="G1098:H1098"/>
    <mergeCell ref="J1098:M1098"/>
    <mergeCell ref="N1098:O1098"/>
    <mergeCell ref="P1098:U1098"/>
    <mergeCell ref="A1103:B1103"/>
    <mergeCell ref="C1103:E1103"/>
    <mergeCell ref="G1103:H1103"/>
    <mergeCell ref="J1103:M1103"/>
    <mergeCell ref="N1103:O1103"/>
    <mergeCell ref="P1103:U1103"/>
    <mergeCell ref="A1102:B1102"/>
    <mergeCell ref="C1102:E1102"/>
    <mergeCell ref="G1102:H1102"/>
    <mergeCell ref="J1102:M1102"/>
    <mergeCell ref="N1102:O1102"/>
    <mergeCell ref="P1102:U1102"/>
    <mergeCell ref="A1101:B1101"/>
    <mergeCell ref="C1101:E1101"/>
    <mergeCell ref="G1101:H1101"/>
    <mergeCell ref="J1101:M1101"/>
    <mergeCell ref="N1101:O1101"/>
    <mergeCell ref="P1101:U1101"/>
    <mergeCell ref="A1106:B1106"/>
    <mergeCell ref="C1106:E1106"/>
    <mergeCell ref="G1106:H1106"/>
    <mergeCell ref="J1106:M1106"/>
    <mergeCell ref="N1106:O1106"/>
    <mergeCell ref="P1106:U1106"/>
    <mergeCell ref="A1105:B1105"/>
    <mergeCell ref="C1105:E1105"/>
    <mergeCell ref="G1105:H1105"/>
    <mergeCell ref="J1105:M1105"/>
    <mergeCell ref="N1105:O1105"/>
    <mergeCell ref="P1105:U1105"/>
    <mergeCell ref="A1104:B1104"/>
    <mergeCell ref="C1104:E1104"/>
    <mergeCell ref="G1104:H1104"/>
    <mergeCell ref="J1104:M1104"/>
    <mergeCell ref="N1104:O1104"/>
    <mergeCell ref="P1104:U1104"/>
    <mergeCell ref="A1109:B1109"/>
    <mergeCell ref="C1109:E1109"/>
    <mergeCell ref="G1109:H1109"/>
    <mergeCell ref="J1109:M1109"/>
    <mergeCell ref="N1109:O1109"/>
    <mergeCell ref="P1109:U1109"/>
    <mergeCell ref="A1108:B1108"/>
    <mergeCell ref="C1108:E1108"/>
    <mergeCell ref="G1108:H1108"/>
    <mergeCell ref="J1108:M1108"/>
    <mergeCell ref="N1108:O1108"/>
    <mergeCell ref="P1108:U1108"/>
    <mergeCell ref="A1107:B1107"/>
    <mergeCell ref="C1107:E1107"/>
    <mergeCell ref="G1107:H1107"/>
    <mergeCell ref="J1107:M1107"/>
    <mergeCell ref="N1107:O1107"/>
    <mergeCell ref="P1107:U1107"/>
    <mergeCell ref="A1112:B1112"/>
    <mergeCell ref="C1112:E1112"/>
    <mergeCell ref="G1112:H1112"/>
    <mergeCell ref="J1112:M1112"/>
    <mergeCell ref="N1112:O1112"/>
    <mergeCell ref="P1112:U1112"/>
    <mergeCell ref="A1111:B1111"/>
    <mergeCell ref="C1111:E1111"/>
    <mergeCell ref="G1111:H1111"/>
    <mergeCell ref="J1111:M1111"/>
    <mergeCell ref="N1111:O1111"/>
    <mergeCell ref="P1111:U1111"/>
    <mergeCell ref="A1110:B1110"/>
    <mergeCell ref="C1110:E1110"/>
    <mergeCell ref="G1110:H1110"/>
    <mergeCell ref="J1110:M1110"/>
    <mergeCell ref="N1110:O1110"/>
    <mergeCell ref="P1110:U1110"/>
    <mergeCell ref="A1115:B1115"/>
    <mergeCell ref="C1115:E1115"/>
    <mergeCell ref="G1115:H1115"/>
    <mergeCell ref="J1115:M1115"/>
    <mergeCell ref="N1115:O1115"/>
    <mergeCell ref="P1115:U1115"/>
    <mergeCell ref="A1114:B1114"/>
    <mergeCell ref="C1114:E1114"/>
    <mergeCell ref="G1114:H1114"/>
    <mergeCell ref="J1114:M1114"/>
    <mergeCell ref="N1114:O1114"/>
    <mergeCell ref="P1114:U1114"/>
    <mergeCell ref="A1113:B1113"/>
    <mergeCell ref="C1113:E1113"/>
    <mergeCell ref="G1113:H1113"/>
    <mergeCell ref="J1113:M1113"/>
    <mergeCell ref="N1113:O1113"/>
    <mergeCell ref="P1113:U1113"/>
    <mergeCell ref="A1119:B1119"/>
    <mergeCell ref="C1119:E1119"/>
    <mergeCell ref="G1119:H1119"/>
    <mergeCell ref="J1119:M1119"/>
    <mergeCell ref="N1119:O1119"/>
    <mergeCell ref="P1119:U1119"/>
    <mergeCell ref="A1118:B1118"/>
    <mergeCell ref="C1118:E1118"/>
    <mergeCell ref="G1118:H1118"/>
    <mergeCell ref="J1118:M1118"/>
    <mergeCell ref="N1118:O1118"/>
    <mergeCell ref="P1118:U1118"/>
    <mergeCell ref="A1116:U1116"/>
    <mergeCell ref="A1117:B1117"/>
    <mergeCell ref="C1117:E1117"/>
    <mergeCell ref="G1117:H1117"/>
    <mergeCell ref="J1117:M1117"/>
    <mergeCell ref="N1117:O1117"/>
    <mergeCell ref="P1117:U1117"/>
    <mergeCell ref="A1122:B1122"/>
    <mergeCell ref="C1122:E1122"/>
    <mergeCell ref="G1122:H1122"/>
    <mergeCell ref="J1122:M1122"/>
    <mergeCell ref="N1122:O1122"/>
    <mergeCell ref="P1122:U1122"/>
    <mergeCell ref="A1121:B1121"/>
    <mergeCell ref="C1121:E1121"/>
    <mergeCell ref="G1121:H1121"/>
    <mergeCell ref="J1121:M1121"/>
    <mergeCell ref="N1121:O1121"/>
    <mergeCell ref="P1121:U1121"/>
    <mergeCell ref="A1120:B1120"/>
    <mergeCell ref="C1120:E1120"/>
    <mergeCell ref="G1120:H1120"/>
    <mergeCell ref="J1120:M1120"/>
    <mergeCell ref="N1120:O1120"/>
    <mergeCell ref="P1120:U1120"/>
    <mergeCell ref="A1125:B1125"/>
    <mergeCell ref="C1125:E1125"/>
    <mergeCell ref="G1125:H1125"/>
    <mergeCell ref="J1125:M1125"/>
    <mergeCell ref="N1125:O1125"/>
    <mergeCell ref="P1125:U1125"/>
    <mergeCell ref="A1124:B1124"/>
    <mergeCell ref="C1124:E1124"/>
    <mergeCell ref="G1124:H1124"/>
    <mergeCell ref="J1124:M1124"/>
    <mergeCell ref="N1124:O1124"/>
    <mergeCell ref="P1124:U1124"/>
    <mergeCell ref="A1123:B1123"/>
    <mergeCell ref="C1123:E1123"/>
    <mergeCell ref="G1123:H1123"/>
    <mergeCell ref="J1123:M1123"/>
    <mergeCell ref="N1123:O1123"/>
    <mergeCell ref="P1123:U1123"/>
    <mergeCell ref="A1128:B1128"/>
    <mergeCell ref="C1128:E1128"/>
    <mergeCell ref="G1128:H1128"/>
    <mergeCell ref="J1128:M1128"/>
    <mergeCell ref="N1128:O1128"/>
    <mergeCell ref="P1128:U1128"/>
    <mergeCell ref="A1127:B1127"/>
    <mergeCell ref="C1127:E1127"/>
    <mergeCell ref="G1127:H1127"/>
    <mergeCell ref="J1127:M1127"/>
    <mergeCell ref="N1127:O1127"/>
    <mergeCell ref="P1127:U1127"/>
    <mergeCell ref="A1126:B1126"/>
    <mergeCell ref="C1126:E1126"/>
    <mergeCell ref="G1126:H1126"/>
    <mergeCell ref="J1126:M1126"/>
    <mergeCell ref="N1126:O1126"/>
    <mergeCell ref="P1126:U1126"/>
    <mergeCell ref="A1131:B1131"/>
    <mergeCell ref="C1131:E1131"/>
    <mergeCell ref="G1131:H1131"/>
    <mergeCell ref="J1131:M1131"/>
    <mergeCell ref="N1131:O1131"/>
    <mergeCell ref="P1131:U1131"/>
    <mergeCell ref="A1130:B1130"/>
    <mergeCell ref="C1130:E1130"/>
    <mergeCell ref="G1130:H1130"/>
    <mergeCell ref="J1130:M1130"/>
    <mergeCell ref="N1130:O1130"/>
    <mergeCell ref="P1130:U1130"/>
    <mergeCell ref="A1129:B1129"/>
    <mergeCell ref="C1129:E1129"/>
    <mergeCell ref="G1129:H1129"/>
    <mergeCell ref="J1129:M1129"/>
    <mergeCell ref="N1129:O1129"/>
    <mergeCell ref="P1129:U1129"/>
    <mergeCell ref="A1134:B1134"/>
    <mergeCell ref="C1134:E1134"/>
    <mergeCell ref="G1134:H1134"/>
    <mergeCell ref="J1134:M1134"/>
    <mergeCell ref="N1134:O1134"/>
    <mergeCell ref="P1134:U1134"/>
    <mergeCell ref="A1133:B1133"/>
    <mergeCell ref="C1133:E1133"/>
    <mergeCell ref="G1133:H1133"/>
    <mergeCell ref="J1133:M1133"/>
    <mergeCell ref="N1133:O1133"/>
    <mergeCell ref="P1133:U1133"/>
    <mergeCell ref="A1132:B1132"/>
    <mergeCell ref="C1132:E1132"/>
    <mergeCell ref="G1132:H1132"/>
    <mergeCell ref="J1132:M1132"/>
    <mergeCell ref="N1132:O1132"/>
    <mergeCell ref="P1132:U1132"/>
    <mergeCell ref="A1137:B1137"/>
    <mergeCell ref="C1137:E1137"/>
    <mergeCell ref="G1137:H1137"/>
    <mergeCell ref="J1137:M1137"/>
    <mergeCell ref="N1137:O1137"/>
    <mergeCell ref="P1137:U1137"/>
    <mergeCell ref="A1136:B1136"/>
    <mergeCell ref="C1136:E1136"/>
    <mergeCell ref="G1136:H1136"/>
    <mergeCell ref="J1136:M1136"/>
    <mergeCell ref="N1136:O1136"/>
    <mergeCell ref="P1136:U1136"/>
    <mergeCell ref="A1135:B1135"/>
    <mergeCell ref="C1135:E1135"/>
    <mergeCell ref="G1135:H1135"/>
    <mergeCell ref="J1135:M1135"/>
    <mergeCell ref="N1135:O1135"/>
    <mergeCell ref="P1135:U1135"/>
    <mergeCell ref="A1140:B1140"/>
    <mergeCell ref="C1140:E1140"/>
    <mergeCell ref="G1140:H1140"/>
    <mergeCell ref="J1140:M1140"/>
    <mergeCell ref="N1140:O1140"/>
    <mergeCell ref="P1140:U1140"/>
    <mergeCell ref="A1139:B1139"/>
    <mergeCell ref="C1139:E1139"/>
    <mergeCell ref="G1139:H1139"/>
    <mergeCell ref="J1139:M1139"/>
    <mergeCell ref="N1139:O1139"/>
    <mergeCell ref="P1139:U1139"/>
    <mergeCell ref="A1138:B1138"/>
    <mergeCell ref="C1138:E1138"/>
    <mergeCell ref="G1138:H1138"/>
    <mergeCell ref="J1138:M1138"/>
    <mergeCell ref="N1138:O1138"/>
    <mergeCell ref="P1138:U1138"/>
    <mergeCell ref="A1143:B1143"/>
    <mergeCell ref="C1143:E1143"/>
    <mergeCell ref="G1143:H1143"/>
    <mergeCell ref="J1143:M1143"/>
    <mergeCell ref="N1143:O1143"/>
    <mergeCell ref="P1143:U1143"/>
    <mergeCell ref="A1142:B1142"/>
    <mergeCell ref="C1142:E1142"/>
    <mergeCell ref="G1142:H1142"/>
    <mergeCell ref="J1142:M1142"/>
    <mergeCell ref="N1142:O1142"/>
    <mergeCell ref="P1142:U1142"/>
    <mergeCell ref="A1141:B1141"/>
    <mergeCell ref="C1141:E1141"/>
    <mergeCell ref="G1141:H1141"/>
    <mergeCell ref="J1141:M1141"/>
    <mergeCell ref="N1141:O1141"/>
    <mergeCell ref="P1141:U1141"/>
    <mergeCell ref="A1146:B1146"/>
    <mergeCell ref="C1146:E1146"/>
    <mergeCell ref="G1146:H1146"/>
    <mergeCell ref="J1146:M1146"/>
    <mergeCell ref="N1146:O1146"/>
    <mergeCell ref="P1146:U1146"/>
    <mergeCell ref="A1145:B1145"/>
    <mergeCell ref="C1145:E1145"/>
    <mergeCell ref="G1145:H1145"/>
    <mergeCell ref="J1145:M1145"/>
    <mergeCell ref="N1145:O1145"/>
    <mergeCell ref="P1145:U1145"/>
    <mergeCell ref="A1144:B1144"/>
    <mergeCell ref="C1144:E1144"/>
    <mergeCell ref="G1144:H1144"/>
    <mergeCell ref="J1144:M1144"/>
    <mergeCell ref="N1144:O1144"/>
    <mergeCell ref="P1144:U1144"/>
    <mergeCell ref="A1149:B1149"/>
    <mergeCell ref="C1149:E1149"/>
    <mergeCell ref="G1149:H1149"/>
    <mergeCell ref="J1149:M1149"/>
    <mergeCell ref="N1149:O1149"/>
    <mergeCell ref="P1149:U1149"/>
    <mergeCell ref="A1148:B1148"/>
    <mergeCell ref="C1148:E1148"/>
    <mergeCell ref="G1148:H1148"/>
    <mergeCell ref="J1148:M1148"/>
    <mergeCell ref="N1148:O1148"/>
    <mergeCell ref="P1148:U1148"/>
    <mergeCell ref="A1147:B1147"/>
    <mergeCell ref="C1147:E1147"/>
    <mergeCell ref="G1147:H1147"/>
    <mergeCell ref="J1147:M1147"/>
    <mergeCell ref="N1147:O1147"/>
    <mergeCell ref="P1147:U1147"/>
    <mergeCell ref="A1152:B1152"/>
    <mergeCell ref="C1152:E1152"/>
    <mergeCell ref="G1152:H1152"/>
    <mergeCell ref="J1152:M1152"/>
    <mergeCell ref="N1152:O1152"/>
    <mergeCell ref="P1152:U1152"/>
    <mergeCell ref="A1151:B1151"/>
    <mergeCell ref="C1151:E1151"/>
    <mergeCell ref="G1151:H1151"/>
    <mergeCell ref="J1151:M1151"/>
    <mergeCell ref="N1151:O1151"/>
    <mergeCell ref="P1151:U1151"/>
    <mergeCell ref="A1150:B1150"/>
    <mergeCell ref="C1150:E1150"/>
    <mergeCell ref="G1150:H1150"/>
    <mergeCell ref="J1150:M1150"/>
    <mergeCell ref="N1150:O1150"/>
    <mergeCell ref="P1150:U1150"/>
    <mergeCell ref="A1155:B1155"/>
    <mergeCell ref="C1155:E1155"/>
    <mergeCell ref="G1155:H1155"/>
    <mergeCell ref="J1155:M1155"/>
    <mergeCell ref="N1155:O1155"/>
    <mergeCell ref="P1155:U1155"/>
    <mergeCell ref="A1154:B1154"/>
    <mergeCell ref="C1154:E1154"/>
    <mergeCell ref="G1154:H1154"/>
    <mergeCell ref="J1154:M1154"/>
    <mergeCell ref="N1154:O1154"/>
    <mergeCell ref="P1154:U1154"/>
    <mergeCell ref="A1153:B1153"/>
    <mergeCell ref="C1153:E1153"/>
    <mergeCell ref="G1153:H1153"/>
    <mergeCell ref="J1153:M1153"/>
    <mergeCell ref="N1153:O1153"/>
    <mergeCell ref="P1153:U1153"/>
    <mergeCell ref="A1158:B1158"/>
    <mergeCell ref="C1158:E1158"/>
    <mergeCell ref="G1158:H1158"/>
    <mergeCell ref="J1158:M1158"/>
    <mergeCell ref="N1158:O1158"/>
    <mergeCell ref="P1158:U1158"/>
    <mergeCell ref="A1157:B1157"/>
    <mergeCell ref="C1157:E1157"/>
    <mergeCell ref="G1157:H1157"/>
    <mergeCell ref="J1157:M1157"/>
    <mergeCell ref="N1157:O1157"/>
    <mergeCell ref="P1157:U1157"/>
    <mergeCell ref="A1156:B1156"/>
    <mergeCell ref="C1156:E1156"/>
    <mergeCell ref="G1156:H1156"/>
    <mergeCell ref="J1156:M1156"/>
    <mergeCell ref="N1156:O1156"/>
    <mergeCell ref="P1156:U1156"/>
    <mergeCell ref="A1161:B1161"/>
    <mergeCell ref="C1161:E1161"/>
    <mergeCell ref="G1161:H1161"/>
    <mergeCell ref="J1161:M1161"/>
    <mergeCell ref="N1161:O1161"/>
    <mergeCell ref="P1161:U1161"/>
    <mergeCell ref="A1160:B1160"/>
    <mergeCell ref="C1160:E1160"/>
    <mergeCell ref="G1160:H1160"/>
    <mergeCell ref="J1160:M1160"/>
    <mergeCell ref="N1160:O1160"/>
    <mergeCell ref="P1160:U1160"/>
    <mergeCell ref="A1159:B1159"/>
    <mergeCell ref="C1159:E1159"/>
    <mergeCell ref="G1159:H1159"/>
    <mergeCell ref="J1159:M1159"/>
    <mergeCell ref="N1159:O1159"/>
    <mergeCell ref="P1159:U1159"/>
    <mergeCell ref="A1164:B1164"/>
    <mergeCell ref="C1164:E1164"/>
    <mergeCell ref="G1164:H1164"/>
    <mergeCell ref="J1164:M1164"/>
    <mergeCell ref="N1164:O1164"/>
    <mergeCell ref="P1164:U1164"/>
    <mergeCell ref="A1163:B1163"/>
    <mergeCell ref="C1163:E1163"/>
    <mergeCell ref="G1163:H1163"/>
    <mergeCell ref="J1163:M1163"/>
    <mergeCell ref="N1163:O1163"/>
    <mergeCell ref="P1163:U1163"/>
    <mergeCell ref="A1162:B1162"/>
    <mergeCell ref="C1162:E1162"/>
    <mergeCell ref="G1162:H1162"/>
    <mergeCell ref="J1162:M1162"/>
    <mergeCell ref="N1162:O1162"/>
    <mergeCell ref="P1162:U1162"/>
    <mergeCell ref="A1167:B1167"/>
    <mergeCell ref="C1167:E1167"/>
    <mergeCell ref="G1167:H1167"/>
    <mergeCell ref="J1167:M1167"/>
    <mergeCell ref="N1167:O1167"/>
    <mergeCell ref="P1167:U1167"/>
    <mergeCell ref="A1166:B1166"/>
    <mergeCell ref="C1166:E1166"/>
    <mergeCell ref="G1166:H1166"/>
    <mergeCell ref="J1166:M1166"/>
    <mergeCell ref="N1166:O1166"/>
    <mergeCell ref="P1166:U1166"/>
    <mergeCell ref="A1165:B1165"/>
    <mergeCell ref="C1165:E1165"/>
    <mergeCell ref="G1165:H1165"/>
    <mergeCell ref="J1165:M1165"/>
    <mergeCell ref="N1165:O1165"/>
    <mergeCell ref="P1165:U1165"/>
    <mergeCell ref="A1170:B1170"/>
    <mergeCell ref="C1170:E1170"/>
    <mergeCell ref="G1170:H1170"/>
    <mergeCell ref="J1170:M1170"/>
    <mergeCell ref="N1170:O1170"/>
    <mergeCell ref="P1170:U1170"/>
    <mergeCell ref="A1169:B1169"/>
    <mergeCell ref="C1169:E1169"/>
    <mergeCell ref="G1169:H1169"/>
    <mergeCell ref="J1169:M1169"/>
    <mergeCell ref="N1169:O1169"/>
    <mergeCell ref="P1169:U1169"/>
    <mergeCell ref="A1168:B1168"/>
    <mergeCell ref="C1168:E1168"/>
    <mergeCell ref="G1168:H1168"/>
    <mergeCell ref="J1168:M1168"/>
    <mergeCell ref="N1168:O1168"/>
    <mergeCell ref="P1168:U1168"/>
    <mergeCell ref="A1173:B1173"/>
    <mergeCell ref="C1173:E1173"/>
    <mergeCell ref="G1173:H1173"/>
    <mergeCell ref="J1173:M1173"/>
    <mergeCell ref="N1173:O1173"/>
    <mergeCell ref="P1173:U1173"/>
    <mergeCell ref="A1172:B1172"/>
    <mergeCell ref="C1172:E1172"/>
    <mergeCell ref="G1172:H1172"/>
    <mergeCell ref="J1172:M1172"/>
    <mergeCell ref="N1172:O1172"/>
    <mergeCell ref="P1172:U1172"/>
    <mergeCell ref="A1171:B1171"/>
    <mergeCell ref="C1171:E1171"/>
    <mergeCell ref="G1171:H1171"/>
    <mergeCell ref="J1171:M1171"/>
    <mergeCell ref="N1171:O1171"/>
    <mergeCell ref="P1171:U1171"/>
    <mergeCell ref="A1176:B1176"/>
    <mergeCell ref="C1176:E1176"/>
    <mergeCell ref="G1176:H1176"/>
    <mergeCell ref="J1176:M1176"/>
    <mergeCell ref="N1176:O1176"/>
    <mergeCell ref="P1176:U1176"/>
    <mergeCell ref="A1175:B1175"/>
    <mergeCell ref="C1175:E1175"/>
    <mergeCell ref="G1175:H1175"/>
    <mergeCell ref="J1175:M1175"/>
    <mergeCell ref="N1175:O1175"/>
    <mergeCell ref="P1175:U1175"/>
    <mergeCell ref="A1174:B1174"/>
    <mergeCell ref="C1174:E1174"/>
    <mergeCell ref="G1174:H1174"/>
    <mergeCell ref="J1174:M1174"/>
    <mergeCell ref="N1174:O1174"/>
    <mergeCell ref="P1174:U1174"/>
    <mergeCell ref="A1179:B1179"/>
    <mergeCell ref="C1179:E1179"/>
    <mergeCell ref="G1179:H1179"/>
    <mergeCell ref="J1179:M1179"/>
    <mergeCell ref="N1179:O1179"/>
    <mergeCell ref="P1179:U1179"/>
    <mergeCell ref="A1178:B1178"/>
    <mergeCell ref="C1178:E1178"/>
    <mergeCell ref="G1178:H1178"/>
    <mergeCell ref="J1178:M1178"/>
    <mergeCell ref="N1178:O1178"/>
    <mergeCell ref="P1178:U1178"/>
    <mergeCell ref="A1177:B1177"/>
    <mergeCell ref="C1177:E1177"/>
    <mergeCell ref="G1177:H1177"/>
    <mergeCell ref="J1177:M1177"/>
    <mergeCell ref="N1177:O1177"/>
    <mergeCell ref="P1177:U1177"/>
    <mergeCell ref="A1182:B1182"/>
    <mergeCell ref="C1182:E1182"/>
    <mergeCell ref="G1182:H1182"/>
    <mergeCell ref="J1182:M1182"/>
    <mergeCell ref="N1182:O1182"/>
    <mergeCell ref="P1182:U1182"/>
    <mergeCell ref="A1181:B1181"/>
    <mergeCell ref="C1181:E1181"/>
    <mergeCell ref="G1181:H1181"/>
    <mergeCell ref="J1181:M1181"/>
    <mergeCell ref="N1181:O1181"/>
    <mergeCell ref="P1181:U1181"/>
    <mergeCell ref="A1180:B1180"/>
    <mergeCell ref="C1180:E1180"/>
    <mergeCell ref="G1180:H1180"/>
    <mergeCell ref="J1180:M1180"/>
    <mergeCell ref="N1180:O1180"/>
    <mergeCell ref="P1180:U1180"/>
    <mergeCell ref="A1185:B1185"/>
    <mergeCell ref="C1185:E1185"/>
    <mergeCell ref="G1185:H1185"/>
    <mergeCell ref="J1185:M1185"/>
    <mergeCell ref="N1185:O1185"/>
    <mergeCell ref="P1185:U1185"/>
    <mergeCell ref="A1184:B1184"/>
    <mergeCell ref="C1184:E1184"/>
    <mergeCell ref="G1184:H1184"/>
    <mergeCell ref="J1184:M1184"/>
    <mergeCell ref="N1184:O1184"/>
    <mergeCell ref="P1184:U1184"/>
    <mergeCell ref="A1183:B1183"/>
    <mergeCell ref="C1183:E1183"/>
    <mergeCell ref="G1183:H1183"/>
    <mergeCell ref="J1183:M1183"/>
    <mergeCell ref="N1183:O1183"/>
    <mergeCell ref="P1183:U1183"/>
    <mergeCell ref="A1188:B1188"/>
    <mergeCell ref="C1188:E1188"/>
    <mergeCell ref="G1188:H1188"/>
    <mergeCell ref="J1188:M1188"/>
    <mergeCell ref="N1188:O1188"/>
    <mergeCell ref="P1188:U1188"/>
    <mergeCell ref="A1187:B1187"/>
    <mergeCell ref="C1187:E1187"/>
    <mergeCell ref="G1187:H1187"/>
    <mergeCell ref="J1187:M1187"/>
    <mergeCell ref="N1187:O1187"/>
    <mergeCell ref="P1187:U1187"/>
    <mergeCell ref="A1186:B1186"/>
    <mergeCell ref="C1186:E1186"/>
    <mergeCell ref="G1186:H1186"/>
    <mergeCell ref="J1186:M1186"/>
    <mergeCell ref="N1186:O1186"/>
    <mergeCell ref="P1186:U1186"/>
    <mergeCell ref="A1191:B1191"/>
    <mergeCell ref="C1191:E1191"/>
    <mergeCell ref="G1191:H1191"/>
    <mergeCell ref="J1191:M1191"/>
    <mergeCell ref="N1191:O1191"/>
    <mergeCell ref="P1191:U1191"/>
    <mergeCell ref="A1190:B1190"/>
    <mergeCell ref="C1190:E1190"/>
    <mergeCell ref="G1190:H1190"/>
    <mergeCell ref="J1190:M1190"/>
    <mergeCell ref="N1190:O1190"/>
    <mergeCell ref="P1190:U1190"/>
    <mergeCell ref="A1189:B1189"/>
    <mergeCell ref="C1189:E1189"/>
    <mergeCell ref="G1189:H1189"/>
    <mergeCell ref="J1189:M1189"/>
    <mergeCell ref="N1189:O1189"/>
    <mergeCell ref="P1189:U1189"/>
    <mergeCell ref="A1194:B1194"/>
    <mergeCell ref="C1194:E1194"/>
    <mergeCell ref="G1194:H1194"/>
    <mergeCell ref="J1194:M1194"/>
    <mergeCell ref="N1194:O1194"/>
    <mergeCell ref="P1194:U1194"/>
    <mergeCell ref="A1193:B1193"/>
    <mergeCell ref="C1193:E1193"/>
    <mergeCell ref="G1193:H1193"/>
    <mergeCell ref="J1193:M1193"/>
    <mergeCell ref="N1193:O1193"/>
    <mergeCell ref="P1193:U1193"/>
    <mergeCell ref="A1192:B1192"/>
    <mergeCell ref="C1192:E1192"/>
    <mergeCell ref="G1192:H1192"/>
    <mergeCell ref="J1192:M1192"/>
    <mergeCell ref="N1192:O1192"/>
    <mergeCell ref="P1192:U1192"/>
    <mergeCell ref="A1197:B1197"/>
    <mergeCell ref="C1197:E1197"/>
    <mergeCell ref="G1197:H1197"/>
    <mergeCell ref="J1197:M1197"/>
    <mergeCell ref="N1197:O1197"/>
    <mergeCell ref="P1197:U1197"/>
    <mergeCell ref="A1196:B1196"/>
    <mergeCell ref="C1196:E1196"/>
    <mergeCell ref="G1196:H1196"/>
    <mergeCell ref="J1196:M1196"/>
    <mergeCell ref="N1196:O1196"/>
    <mergeCell ref="P1196:U1196"/>
    <mergeCell ref="A1195:B1195"/>
    <mergeCell ref="C1195:E1195"/>
    <mergeCell ref="G1195:H1195"/>
    <mergeCell ref="J1195:M1195"/>
    <mergeCell ref="N1195:O1195"/>
    <mergeCell ref="P1195:U1195"/>
    <mergeCell ref="A1200:B1200"/>
    <mergeCell ref="C1200:E1200"/>
    <mergeCell ref="G1200:H1200"/>
    <mergeCell ref="J1200:M1200"/>
    <mergeCell ref="N1200:O1200"/>
    <mergeCell ref="P1200:U1200"/>
    <mergeCell ref="A1199:B1199"/>
    <mergeCell ref="C1199:E1199"/>
    <mergeCell ref="G1199:H1199"/>
    <mergeCell ref="J1199:M1199"/>
    <mergeCell ref="N1199:O1199"/>
    <mergeCell ref="P1199:U1199"/>
    <mergeCell ref="A1198:B1198"/>
    <mergeCell ref="C1198:E1198"/>
    <mergeCell ref="G1198:H1198"/>
    <mergeCell ref="J1198:M1198"/>
    <mergeCell ref="N1198:O1198"/>
    <mergeCell ref="P1198:U1198"/>
    <mergeCell ref="A1203:B1203"/>
    <mergeCell ref="C1203:E1203"/>
    <mergeCell ref="G1203:H1203"/>
    <mergeCell ref="J1203:M1203"/>
    <mergeCell ref="N1203:O1203"/>
    <mergeCell ref="P1203:U1203"/>
    <mergeCell ref="A1202:B1202"/>
    <mergeCell ref="C1202:E1202"/>
    <mergeCell ref="G1202:H1202"/>
    <mergeCell ref="J1202:M1202"/>
    <mergeCell ref="N1202:O1202"/>
    <mergeCell ref="P1202:U1202"/>
    <mergeCell ref="A1201:B1201"/>
    <mergeCell ref="C1201:E1201"/>
    <mergeCell ref="G1201:H1201"/>
    <mergeCell ref="J1201:M1201"/>
    <mergeCell ref="N1201:O1201"/>
    <mergeCell ref="P1201:U1201"/>
    <mergeCell ref="A1206:B1206"/>
    <mergeCell ref="C1206:E1206"/>
    <mergeCell ref="G1206:H1206"/>
    <mergeCell ref="J1206:M1206"/>
    <mergeCell ref="N1206:O1206"/>
    <mergeCell ref="P1206:U1206"/>
    <mergeCell ref="A1205:B1205"/>
    <mergeCell ref="C1205:E1205"/>
    <mergeCell ref="G1205:H1205"/>
    <mergeCell ref="J1205:M1205"/>
    <mergeCell ref="N1205:O1205"/>
    <mergeCell ref="P1205:U1205"/>
    <mergeCell ref="A1204:B1204"/>
    <mergeCell ref="C1204:E1204"/>
    <mergeCell ref="G1204:H1204"/>
    <mergeCell ref="J1204:M1204"/>
    <mergeCell ref="N1204:O1204"/>
    <mergeCell ref="P1204:U1204"/>
    <mergeCell ref="A1209:B1209"/>
    <mergeCell ref="C1209:E1209"/>
    <mergeCell ref="G1209:H1209"/>
    <mergeCell ref="J1209:M1209"/>
    <mergeCell ref="N1209:O1209"/>
    <mergeCell ref="P1209:U1209"/>
    <mergeCell ref="A1208:B1208"/>
    <mergeCell ref="C1208:E1208"/>
    <mergeCell ref="G1208:H1208"/>
    <mergeCell ref="J1208:M1208"/>
    <mergeCell ref="N1208:O1208"/>
    <mergeCell ref="P1208:U1208"/>
    <mergeCell ref="A1207:B1207"/>
    <mergeCell ref="C1207:E1207"/>
    <mergeCell ref="G1207:H1207"/>
    <mergeCell ref="J1207:M1207"/>
    <mergeCell ref="N1207:O1207"/>
    <mergeCell ref="P1207:U1207"/>
    <mergeCell ref="A1212:B1212"/>
    <mergeCell ref="C1212:E1212"/>
    <mergeCell ref="G1212:H1212"/>
    <mergeCell ref="J1212:M1212"/>
    <mergeCell ref="N1212:O1212"/>
    <mergeCell ref="P1212:U1212"/>
    <mergeCell ref="A1211:B1211"/>
    <mergeCell ref="C1211:E1211"/>
    <mergeCell ref="G1211:H1211"/>
    <mergeCell ref="J1211:M1211"/>
    <mergeCell ref="N1211:O1211"/>
    <mergeCell ref="P1211:U1211"/>
    <mergeCell ref="A1210:B1210"/>
    <mergeCell ref="C1210:E1210"/>
    <mergeCell ref="G1210:H1210"/>
    <mergeCell ref="J1210:M1210"/>
    <mergeCell ref="N1210:O1210"/>
    <mergeCell ref="P1210:U1210"/>
    <mergeCell ref="A1215:B1215"/>
    <mergeCell ref="C1215:E1215"/>
    <mergeCell ref="G1215:H1215"/>
    <mergeCell ref="J1215:M1215"/>
    <mergeCell ref="N1215:O1215"/>
    <mergeCell ref="P1215:U1215"/>
    <mergeCell ref="A1214:B1214"/>
    <mergeCell ref="C1214:E1214"/>
    <mergeCell ref="G1214:H1214"/>
    <mergeCell ref="J1214:M1214"/>
    <mergeCell ref="N1214:O1214"/>
    <mergeCell ref="P1214:U1214"/>
    <mergeCell ref="A1213:B1213"/>
    <mergeCell ref="C1213:E1213"/>
    <mergeCell ref="G1213:H1213"/>
    <mergeCell ref="J1213:M1213"/>
    <mergeCell ref="N1213:O1213"/>
    <mergeCell ref="P1213:U1213"/>
    <mergeCell ref="A1218:B1218"/>
    <mergeCell ref="C1218:E1218"/>
    <mergeCell ref="G1218:H1218"/>
    <mergeCell ref="J1218:M1218"/>
    <mergeCell ref="N1218:O1218"/>
    <mergeCell ref="P1218:U1218"/>
    <mergeCell ref="A1217:B1217"/>
    <mergeCell ref="C1217:E1217"/>
    <mergeCell ref="G1217:H1217"/>
    <mergeCell ref="J1217:M1217"/>
    <mergeCell ref="N1217:O1217"/>
    <mergeCell ref="P1217:U1217"/>
    <mergeCell ref="A1216:B1216"/>
    <mergeCell ref="C1216:E1216"/>
    <mergeCell ref="G1216:H1216"/>
    <mergeCell ref="J1216:M1216"/>
    <mergeCell ref="N1216:O1216"/>
    <mergeCell ref="P1216:U1216"/>
    <mergeCell ref="A1222:B1222"/>
    <mergeCell ref="C1222:E1222"/>
    <mergeCell ref="G1222:H1222"/>
    <mergeCell ref="J1222:M1222"/>
    <mergeCell ref="N1222:O1222"/>
    <mergeCell ref="P1222:U1222"/>
    <mergeCell ref="A1220:U1220"/>
    <mergeCell ref="A1221:B1221"/>
    <mergeCell ref="C1221:E1221"/>
    <mergeCell ref="G1221:H1221"/>
    <mergeCell ref="J1221:M1221"/>
    <mergeCell ref="N1221:O1221"/>
    <mergeCell ref="P1221:U1221"/>
    <mergeCell ref="A1219:B1219"/>
    <mergeCell ref="C1219:E1219"/>
    <mergeCell ref="G1219:H1219"/>
    <mergeCell ref="J1219:M1219"/>
    <mergeCell ref="N1219:O1219"/>
    <mergeCell ref="P1219:U1219"/>
    <mergeCell ref="A1225:B1225"/>
    <mergeCell ref="C1225:E1225"/>
    <mergeCell ref="G1225:H1225"/>
    <mergeCell ref="J1225:M1225"/>
    <mergeCell ref="N1225:O1225"/>
    <mergeCell ref="P1225:U1225"/>
    <mergeCell ref="A1224:B1224"/>
    <mergeCell ref="C1224:E1224"/>
    <mergeCell ref="G1224:H1224"/>
    <mergeCell ref="J1224:M1224"/>
    <mergeCell ref="N1224:O1224"/>
    <mergeCell ref="P1224:U1224"/>
    <mergeCell ref="A1223:B1223"/>
    <mergeCell ref="C1223:E1223"/>
    <mergeCell ref="G1223:H1223"/>
    <mergeCell ref="J1223:M1223"/>
    <mergeCell ref="N1223:O1223"/>
    <mergeCell ref="P1223:U1223"/>
    <mergeCell ref="A1228:B1228"/>
    <mergeCell ref="C1228:E1228"/>
    <mergeCell ref="G1228:H1228"/>
    <mergeCell ref="J1228:M1228"/>
    <mergeCell ref="N1228:O1228"/>
    <mergeCell ref="P1228:U1228"/>
    <mergeCell ref="A1227:B1227"/>
    <mergeCell ref="C1227:E1227"/>
    <mergeCell ref="G1227:H1227"/>
    <mergeCell ref="J1227:M1227"/>
    <mergeCell ref="N1227:O1227"/>
    <mergeCell ref="P1227:U1227"/>
    <mergeCell ref="A1226:B1226"/>
    <mergeCell ref="C1226:E1226"/>
    <mergeCell ref="G1226:H1226"/>
    <mergeCell ref="J1226:M1226"/>
    <mergeCell ref="N1226:O1226"/>
    <mergeCell ref="P1226:U1226"/>
    <mergeCell ref="A1231:B1231"/>
    <mergeCell ref="C1231:E1231"/>
    <mergeCell ref="G1231:H1231"/>
    <mergeCell ref="J1231:M1231"/>
    <mergeCell ref="N1231:O1231"/>
    <mergeCell ref="P1231:U1231"/>
    <mergeCell ref="A1230:B1230"/>
    <mergeCell ref="C1230:E1230"/>
    <mergeCell ref="G1230:H1230"/>
    <mergeCell ref="J1230:M1230"/>
    <mergeCell ref="N1230:O1230"/>
    <mergeCell ref="P1230:U1230"/>
    <mergeCell ref="A1229:B1229"/>
    <mergeCell ref="C1229:E1229"/>
    <mergeCell ref="G1229:H1229"/>
    <mergeCell ref="J1229:M1229"/>
    <mergeCell ref="N1229:O1229"/>
    <mergeCell ref="P1229:U1229"/>
    <mergeCell ref="A1234:B1234"/>
    <mergeCell ref="C1234:E1234"/>
    <mergeCell ref="G1234:H1234"/>
    <mergeCell ref="J1234:M1234"/>
    <mergeCell ref="N1234:O1234"/>
    <mergeCell ref="P1234:U1234"/>
    <mergeCell ref="A1233:B1233"/>
    <mergeCell ref="C1233:E1233"/>
    <mergeCell ref="G1233:H1233"/>
    <mergeCell ref="J1233:M1233"/>
    <mergeCell ref="N1233:O1233"/>
    <mergeCell ref="P1233:U1233"/>
    <mergeCell ref="A1232:B1232"/>
    <mergeCell ref="C1232:E1232"/>
    <mergeCell ref="G1232:H1232"/>
    <mergeCell ref="J1232:M1232"/>
    <mergeCell ref="N1232:O1232"/>
    <mergeCell ref="P1232:U1232"/>
    <mergeCell ref="A1237:B1237"/>
    <mergeCell ref="C1237:E1237"/>
    <mergeCell ref="G1237:H1237"/>
    <mergeCell ref="J1237:M1237"/>
    <mergeCell ref="N1237:O1237"/>
    <mergeCell ref="P1237:U1237"/>
    <mergeCell ref="A1236:B1236"/>
    <mergeCell ref="C1236:E1236"/>
    <mergeCell ref="G1236:H1236"/>
    <mergeCell ref="J1236:M1236"/>
    <mergeCell ref="N1236:O1236"/>
    <mergeCell ref="P1236:U1236"/>
    <mergeCell ref="A1235:B1235"/>
    <mergeCell ref="C1235:E1235"/>
    <mergeCell ref="G1235:H1235"/>
    <mergeCell ref="J1235:M1235"/>
    <mergeCell ref="N1235:O1235"/>
    <mergeCell ref="P1235:U1235"/>
    <mergeCell ref="A1240:B1240"/>
    <mergeCell ref="C1240:E1240"/>
    <mergeCell ref="G1240:H1240"/>
    <mergeCell ref="J1240:M1240"/>
    <mergeCell ref="N1240:O1240"/>
    <mergeCell ref="P1240:U1240"/>
    <mergeCell ref="A1239:B1239"/>
    <mergeCell ref="C1239:E1239"/>
    <mergeCell ref="G1239:H1239"/>
    <mergeCell ref="J1239:M1239"/>
    <mergeCell ref="N1239:O1239"/>
    <mergeCell ref="P1239:U1239"/>
    <mergeCell ref="A1238:B1238"/>
    <mergeCell ref="C1238:E1238"/>
    <mergeCell ref="G1238:H1238"/>
    <mergeCell ref="J1238:M1238"/>
    <mergeCell ref="N1238:O1238"/>
    <mergeCell ref="P1238:U1238"/>
    <mergeCell ref="A1243:B1243"/>
    <mergeCell ref="C1243:E1243"/>
    <mergeCell ref="G1243:H1243"/>
    <mergeCell ref="J1243:M1243"/>
    <mergeCell ref="N1243:O1243"/>
    <mergeCell ref="P1243:U1243"/>
    <mergeCell ref="A1242:B1242"/>
    <mergeCell ref="C1242:E1242"/>
    <mergeCell ref="G1242:H1242"/>
    <mergeCell ref="J1242:M1242"/>
    <mergeCell ref="N1242:O1242"/>
    <mergeCell ref="P1242:U1242"/>
    <mergeCell ref="A1241:B1241"/>
    <mergeCell ref="C1241:E1241"/>
    <mergeCell ref="G1241:H1241"/>
    <mergeCell ref="J1241:M1241"/>
    <mergeCell ref="N1241:O1241"/>
    <mergeCell ref="P1241:U1241"/>
    <mergeCell ref="A1246:B1246"/>
    <mergeCell ref="C1246:E1246"/>
    <mergeCell ref="G1246:H1246"/>
    <mergeCell ref="J1246:M1246"/>
    <mergeCell ref="N1246:O1246"/>
    <mergeCell ref="P1246:U1246"/>
    <mergeCell ref="A1245:B1245"/>
    <mergeCell ref="C1245:E1245"/>
    <mergeCell ref="G1245:H1245"/>
    <mergeCell ref="J1245:M1245"/>
    <mergeCell ref="N1245:O1245"/>
    <mergeCell ref="P1245:U1245"/>
    <mergeCell ref="A1244:B1244"/>
    <mergeCell ref="C1244:E1244"/>
    <mergeCell ref="G1244:H1244"/>
    <mergeCell ref="J1244:M1244"/>
    <mergeCell ref="N1244:O1244"/>
    <mergeCell ref="P1244:U1244"/>
    <mergeCell ref="A1249:B1249"/>
    <mergeCell ref="C1249:E1249"/>
    <mergeCell ref="G1249:H1249"/>
    <mergeCell ref="J1249:M1249"/>
    <mergeCell ref="N1249:O1249"/>
    <mergeCell ref="P1249:U1249"/>
    <mergeCell ref="A1248:B1248"/>
    <mergeCell ref="C1248:E1248"/>
    <mergeCell ref="G1248:H1248"/>
    <mergeCell ref="J1248:M1248"/>
    <mergeCell ref="N1248:O1248"/>
    <mergeCell ref="P1248:U1248"/>
    <mergeCell ref="A1247:B1247"/>
    <mergeCell ref="C1247:E1247"/>
    <mergeCell ref="G1247:H1247"/>
    <mergeCell ref="J1247:M1247"/>
    <mergeCell ref="N1247:O1247"/>
    <mergeCell ref="P1247:U1247"/>
    <mergeCell ref="A1252:B1252"/>
    <mergeCell ref="C1252:E1252"/>
    <mergeCell ref="G1252:H1252"/>
    <mergeCell ref="J1252:M1252"/>
    <mergeCell ref="N1252:O1252"/>
    <mergeCell ref="P1252:U1252"/>
    <mergeCell ref="A1251:B1251"/>
    <mergeCell ref="C1251:E1251"/>
    <mergeCell ref="G1251:H1251"/>
    <mergeCell ref="J1251:M1251"/>
    <mergeCell ref="N1251:O1251"/>
    <mergeCell ref="P1251:U1251"/>
    <mergeCell ref="A1250:B1250"/>
    <mergeCell ref="C1250:E1250"/>
    <mergeCell ref="G1250:H1250"/>
    <mergeCell ref="J1250:M1250"/>
    <mergeCell ref="N1250:O1250"/>
    <mergeCell ref="P1250:U1250"/>
    <mergeCell ref="A1255:B1255"/>
    <mergeCell ref="C1255:E1255"/>
    <mergeCell ref="G1255:H1255"/>
    <mergeCell ref="J1255:M1255"/>
    <mergeCell ref="N1255:O1255"/>
    <mergeCell ref="P1255:U1255"/>
    <mergeCell ref="A1254:B1254"/>
    <mergeCell ref="C1254:E1254"/>
    <mergeCell ref="G1254:H1254"/>
    <mergeCell ref="J1254:M1254"/>
    <mergeCell ref="N1254:O1254"/>
    <mergeCell ref="P1254:U1254"/>
    <mergeCell ref="A1253:B1253"/>
    <mergeCell ref="C1253:E1253"/>
    <mergeCell ref="G1253:H1253"/>
    <mergeCell ref="J1253:M1253"/>
    <mergeCell ref="N1253:O1253"/>
    <mergeCell ref="P1253:U1253"/>
    <mergeCell ref="A1258:B1258"/>
    <mergeCell ref="C1258:E1258"/>
    <mergeCell ref="G1258:H1258"/>
    <mergeCell ref="J1258:M1258"/>
    <mergeCell ref="N1258:O1258"/>
    <mergeCell ref="P1258:U1258"/>
    <mergeCell ref="A1257:B1257"/>
    <mergeCell ref="C1257:E1257"/>
    <mergeCell ref="G1257:H1257"/>
    <mergeCell ref="J1257:M1257"/>
    <mergeCell ref="N1257:O1257"/>
    <mergeCell ref="P1257:U1257"/>
    <mergeCell ref="A1256:B1256"/>
    <mergeCell ref="C1256:E1256"/>
    <mergeCell ref="G1256:H1256"/>
    <mergeCell ref="J1256:M1256"/>
    <mergeCell ref="N1256:O1256"/>
    <mergeCell ref="P1256:U1256"/>
    <mergeCell ref="A1261:B1261"/>
    <mergeCell ref="C1261:E1261"/>
    <mergeCell ref="G1261:H1261"/>
    <mergeCell ref="J1261:M1261"/>
    <mergeCell ref="N1261:O1261"/>
    <mergeCell ref="P1261:U1261"/>
    <mergeCell ref="A1260:B1260"/>
    <mergeCell ref="C1260:E1260"/>
    <mergeCell ref="G1260:H1260"/>
    <mergeCell ref="J1260:M1260"/>
    <mergeCell ref="N1260:O1260"/>
    <mergeCell ref="P1260:U1260"/>
    <mergeCell ref="A1259:B1259"/>
    <mergeCell ref="C1259:E1259"/>
    <mergeCell ref="G1259:H1259"/>
    <mergeCell ref="J1259:M1259"/>
    <mergeCell ref="N1259:O1259"/>
    <mergeCell ref="P1259:U1259"/>
    <mergeCell ref="A1264:B1264"/>
    <mergeCell ref="C1264:E1264"/>
    <mergeCell ref="G1264:H1264"/>
    <mergeCell ref="J1264:M1264"/>
    <mergeCell ref="N1264:O1264"/>
    <mergeCell ref="P1264:U1264"/>
    <mergeCell ref="A1263:B1263"/>
    <mergeCell ref="C1263:E1263"/>
    <mergeCell ref="G1263:H1263"/>
    <mergeCell ref="J1263:M1263"/>
    <mergeCell ref="N1263:O1263"/>
    <mergeCell ref="P1263:U1263"/>
    <mergeCell ref="A1262:B1262"/>
    <mergeCell ref="C1262:E1262"/>
    <mergeCell ref="G1262:H1262"/>
    <mergeCell ref="J1262:M1262"/>
    <mergeCell ref="N1262:O1262"/>
    <mergeCell ref="P1262:U1262"/>
    <mergeCell ref="A1267:B1267"/>
    <mergeCell ref="C1267:E1267"/>
    <mergeCell ref="G1267:H1267"/>
    <mergeCell ref="J1267:M1267"/>
    <mergeCell ref="N1267:O1267"/>
    <mergeCell ref="P1267:U1267"/>
    <mergeCell ref="A1266:B1266"/>
    <mergeCell ref="C1266:E1266"/>
    <mergeCell ref="G1266:H1266"/>
    <mergeCell ref="J1266:M1266"/>
    <mergeCell ref="N1266:O1266"/>
    <mergeCell ref="P1266:U1266"/>
    <mergeCell ref="A1265:B1265"/>
    <mergeCell ref="C1265:E1265"/>
    <mergeCell ref="G1265:H1265"/>
    <mergeCell ref="J1265:M1265"/>
    <mergeCell ref="N1265:O1265"/>
    <mergeCell ref="P1265:U1265"/>
    <mergeCell ref="A1270:B1270"/>
    <mergeCell ref="C1270:E1270"/>
    <mergeCell ref="G1270:H1270"/>
    <mergeCell ref="J1270:M1270"/>
    <mergeCell ref="N1270:O1270"/>
    <mergeCell ref="P1270:U1270"/>
    <mergeCell ref="A1269:B1269"/>
    <mergeCell ref="C1269:E1269"/>
    <mergeCell ref="G1269:H1269"/>
    <mergeCell ref="J1269:M1269"/>
    <mergeCell ref="N1269:O1269"/>
    <mergeCell ref="P1269:U1269"/>
    <mergeCell ref="A1268:B1268"/>
    <mergeCell ref="C1268:E1268"/>
    <mergeCell ref="G1268:H1268"/>
    <mergeCell ref="J1268:M1268"/>
    <mergeCell ref="N1268:O1268"/>
    <mergeCell ref="P1268:U1268"/>
    <mergeCell ref="A1273:B1273"/>
    <mergeCell ref="C1273:E1273"/>
    <mergeCell ref="G1273:H1273"/>
    <mergeCell ref="J1273:M1273"/>
    <mergeCell ref="N1273:O1273"/>
    <mergeCell ref="P1273:U1273"/>
    <mergeCell ref="A1272:B1272"/>
    <mergeCell ref="C1272:E1272"/>
    <mergeCell ref="G1272:H1272"/>
    <mergeCell ref="J1272:M1272"/>
    <mergeCell ref="N1272:O1272"/>
    <mergeCell ref="P1272:U1272"/>
    <mergeCell ref="A1271:B1271"/>
    <mergeCell ref="C1271:E1271"/>
    <mergeCell ref="G1271:H1271"/>
    <mergeCell ref="J1271:M1271"/>
    <mergeCell ref="N1271:O1271"/>
    <mergeCell ref="P1271:U1271"/>
    <mergeCell ref="A1276:B1276"/>
    <mergeCell ref="C1276:E1276"/>
    <mergeCell ref="G1276:H1276"/>
    <mergeCell ref="J1276:M1276"/>
    <mergeCell ref="N1276:O1276"/>
    <mergeCell ref="P1276:U1276"/>
    <mergeCell ref="A1275:B1275"/>
    <mergeCell ref="C1275:E1275"/>
    <mergeCell ref="G1275:H1275"/>
    <mergeCell ref="J1275:M1275"/>
    <mergeCell ref="N1275:O1275"/>
    <mergeCell ref="P1275:U1275"/>
    <mergeCell ref="A1274:B1274"/>
    <mergeCell ref="C1274:E1274"/>
    <mergeCell ref="G1274:H1274"/>
    <mergeCell ref="J1274:M1274"/>
    <mergeCell ref="N1274:O1274"/>
    <mergeCell ref="P1274:U1274"/>
    <mergeCell ref="A1279:U1279"/>
    <mergeCell ref="A1280:B1280"/>
    <mergeCell ref="C1280:E1280"/>
    <mergeCell ref="G1280:H1280"/>
    <mergeCell ref="J1280:M1280"/>
    <mergeCell ref="N1280:O1280"/>
    <mergeCell ref="P1280:U1280"/>
    <mergeCell ref="A1278:B1278"/>
    <mergeCell ref="C1278:E1278"/>
    <mergeCell ref="G1278:H1278"/>
    <mergeCell ref="J1278:M1278"/>
    <mergeCell ref="N1278:O1278"/>
    <mergeCell ref="P1278:U1278"/>
    <mergeCell ref="A1277:B1277"/>
    <mergeCell ref="C1277:E1277"/>
    <mergeCell ref="G1277:H1277"/>
    <mergeCell ref="J1277:M1277"/>
    <mergeCell ref="N1277:O1277"/>
    <mergeCell ref="P1277:U1277"/>
    <mergeCell ref="A1283:B1283"/>
    <mergeCell ref="C1283:E1283"/>
    <mergeCell ref="G1283:H1283"/>
    <mergeCell ref="J1283:M1283"/>
    <mergeCell ref="N1283:O1283"/>
    <mergeCell ref="P1283:U1283"/>
    <mergeCell ref="A1282:B1282"/>
    <mergeCell ref="C1282:E1282"/>
    <mergeCell ref="G1282:H1282"/>
    <mergeCell ref="J1282:M1282"/>
    <mergeCell ref="N1282:O1282"/>
    <mergeCell ref="P1282:U1282"/>
    <mergeCell ref="A1281:B1281"/>
    <mergeCell ref="C1281:E1281"/>
    <mergeCell ref="G1281:H1281"/>
    <mergeCell ref="J1281:M1281"/>
    <mergeCell ref="N1281:O1281"/>
    <mergeCell ref="P1281:U1281"/>
    <mergeCell ref="A1286:B1286"/>
    <mergeCell ref="C1286:E1286"/>
    <mergeCell ref="G1286:H1286"/>
    <mergeCell ref="J1286:M1286"/>
    <mergeCell ref="N1286:O1286"/>
    <mergeCell ref="P1286:U1286"/>
    <mergeCell ref="A1285:B1285"/>
    <mergeCell ref="C1285:E1285"/>
    <mergeCell ref="G1285:H1285"/>
    <mergeCell ref="J1285:M1285"/>
    <mergeCell ref="N1285:O1285"/>
    <mergeCell ref="P1285:U1285"/>
    <mergeCell ref="A1284:B1284"/>
    <mergeCell ref="C1284:E1284"/>
    <mergeCell ref="G1284:H1284"/>
    <mergeCell ref="J1284:M1284"/>
    <mergeCell ref="N1284:O1284"/>
    <mergeCell ref="P1284:U1284"/>
    <mergeCell ref="A1291:B1291"/>
    <mergeCell ref="C1291:E1291"/>
    <mergeCell ref="G1291:H1291"/>
    <mergeCell ref="J1291:M1291"/>
    <mergeCell ref="N1291:O1291"/>
    <mergeCell ref="P1291:U1291"/>
    <mergeCell ref="A1289:U1289"/>
    <mergeCell ref="A1290:B1290"/>
    <mergeCell ref="C1290:E1290"/>
    <mergeCell ref="G1290:H1290"/>
    <mergeCell ref="J1290:M1290"/>
    <mergeCell ref="N1290:O1290"/>
    <mergeCell ref="P1290:U1290"/>
    <mergeCell ref="A1287:U1287"/>
    <mergeCell ref="A1288:B1288"/>
    <mergeCell ref="C1288:E1288"/>
    <mergeCell ref="G1288:H1288"/>
    <mergeCell ref="J1288:M1288"/>
    <mergeCell ref="N1288:O1288"/>
    <mergeCell ref="P1288:U1288"/>
    <mergeCell ref="A1294:B1294"/>
    <mergeCell ref="C1294:E1294"/>
    <mergeCell ref="G1294:H1294"/>
    <mergeCell ref="J1294:M1294"/>
    <mergeCell ref="N1294:O1294"/>
    <mergeCell ref="P1294:U1294"/>
    <mergeCell ref="A1293:B1293"/>
    <mergeCell ref="C1293:E1293"/>
    <mergeCell ref="G1293:H1293"/>
    <mergeCell ref="J1293:M1293"/>
    <mergeCell ref="N1293:O1293"/>
    <mergeCell ref="P1293:U1293"/>
    <mergeCell ref="A1292:B1292"/>
    <mergeCell ref="C1292:E1292"/>
    <mergeCell ref="G1292:H1292"/>
    <mergeCell ref="J1292:M1292"/>
    <mergeCell ref="N1292:O1292"/>
    <mergeCell ref="P1292:U1292"/>
    <mergeCell ref="A1297:B1297"/>
    <mergeCell ref="C1297:E1297"/>
    <mergeCell ref="G1297:H1297"/>
    <mergeCell ref="J1297:M1297"/>
    <mergeCell ref="N1297:O1297"/>
    <mergeCell ref="P1297:U1297"/>
    <mergeCell ref="A1296:B1296"/>
    <mergeCell ref="C1296:E1296"/>
    <mergeCell ref="G1296:H1296"/>
    <mergeCell ref="J1296:M1296"/>
    <mergeCell ref="N1296:O1296"/>
    <mergeCell ref="P1296:U1296"/>
    <mergeCell ref="A1295:B1295"/>
    <mergeCell ref="C1295:E1295"/>
    <mergeCell ref="G1295:H1295"/>
    <mergeCell ref="J1295:M1295"/>
    <mergeCell ref="N1295:O1295"/>
    <mergeCell ref="P1295:U1295"/>
    <mergeCell ref="A1300:B1300"/>
    <mergeCell ref="C1300:E1300"/>
    <mergeCell ref="G1300:H1300"/>
    <mergeCell ref="J1300:M1300"/>
    <mergeCell ref="N1300:O1300"/>
    <mergeCell ref="P1300:U1300"/>
    <mergeCell ref="A1299:B1299"/>
    <mergeCell ref="C1299:E1299"/>
    <mergeCell ref="G1299:H1299"/>
    <mergeCell ref="J1299:M1299"/>
    <mergeCell ref="N1299:O1299"/>
    <mergeCell ref="P1299:U1299"/>
    <mergeCell ref="A1298:B1298"/>
    <mergeCell ref="C1298:E1298"/>
    <mergeCell ref="G1298:H1298"/>
    <mergeCell ref="J1298:M1298"/>
    <mergeCell ref="N1298:O1298"/>
    <mergeCell ref="P1298:U1298"/>
    <mergeCell ref="A1303:B1303"/>
    <mergeCell ref="C1303:E1303"/>
    <mergeCell ref="G1303:H1303"/>
    <mergeCell ref="J1303:M1303"/>
    <mergeCell ref="N1303:O1303"/>
    <mergeCell ref="P1303:U1303"/>
    <mergeCell ref="A1302:B1302"/>
    <mergeCell ref="C1302:E1302"/>
    <mergeCell ref="G1302:H1302"/>
    <mergeCell ref="J1302:M1302"/>
    <mergeCell ref="N1302:O1302"/>
    <mergeCell ref="P1302:U1302"/>
    <mergeCell ref="A1301:B1301"/>
    <mergeCell ref="C1301:E1301"/>
    <mergeCell ref="G1301:H1301"/>
    <mergeCell ref="J1301:M1301"/>
    <mergeCell ref="N1301:O1301"/>
    <mergeCell ref="P1301:U1301"/>
    <mergeCell ref="A1306:B1306"/>
    <mergeCell ref="C1306:E1306"/>
    <mergeCell ref="G1306:H1306"/>
    <mergeCell ref="J1306:M1306"/>
    <mergeCell ref="N1306:O1306"/>
    <mergeCell ref="P1306:U1306"/>
    <mergeCell ref="A1305:B1305"/>
    <mergeCell ref="C1305:E1305"/>
    <mergeCell ref="G1305:H1305"/>
    <mergeCell ref="J1305:M1305"/>
    <mergeCell ref="N1305:O1305"/>
    <mergeCell ref="P1305:U1305"/>
    <mergeCell ref="A1304:B1304"/>
    <mergeCell ref="C1304:E1304"/>
    <mergeCell ref="G1304:H1304"/>
    <mergeCell ref="J1304:M1304"/>
    <mergeCell ref="N1304:O1304"/>
    <mergeCell ref="P1304:U1304"/>
    <mergeCell ref="A1309:B1309"/>
    <mergeCell ref="C1309:E1309"/>
    <mergeCell ref="G1309:H1309"/>
    <mergeCell ref="J1309:M1309"/>
    <mergeCell ref="N1309:O1309"/>
    <mergeCell ref="P1309:U1309"/>
    <mergeCell ref="A1308:B1308"/>
    <mergeCell ref="C1308:E1308"/>
    <mergeCell ref="G1308:H1308"/>
    <mergeCell ref="J1308:M1308"/>
    <mergeCell ref="N1308:O1308"/>
    <mergeCell ref="P1308:U1308"/>
    <mergeCell ref="A1307:B1307"/>
    <mergeCell ref="C1307:E1307"/>
    <mergeCell ref="G1307:H1307"/>
    <mergeCell ref="J1307:M1307"/>
    <mergeCell ref="N1307:O1307"/>
    <mergeCell ref="P1307:U1307"/>
    <mergeCell ref="A1312:B1312"/>
    <mergeCell ref="C1312:E1312"/>
    <mergeCell ref="G1312:H1312"/>
    <mergeCell ref="J1312:M1312"/>
    <mergeCell ref="N1312:O1312"/>
    <mergeCell ref="P1312:U1312"/>
    <mergeCell ref="A1311:B1311"/>
    <mergeCell ref="C1311:E1311"/>
    <mergeCell ref="G1311:H1311"/>
    <mergeCell ref="J1311:M1311"/>
    <mergeCell ref="N1311:O1311"/>
    <mergeCell ref="P1311:U1311"/>
    <mergeCell ref="A1310:B1310"/>
    <mergeCell ref="C1310:E1310"/>
    <mergeCell ref="G1310:H1310"/>
    <mergeCell ref="J1310:M1310"/>
    <mergeCell ref="N1310:O1310"/>
    <mergeCell ref="P1310:U1310"/>
    <mergeCell ref="A1315:B1315"/>
    <mergeCell ref="C1315:E1315"/>
    <mergeCell ref="G1315:H1315"/>
    <mergeCell ref="J1315:M1315"/>
    <mergeCell ref="N1315:O1315"/>
    <mergeCell ref="P1315:U1315"/>
    <mergeCell ref="A1314:B1314"/>
    <mergeCell ref="C1314:E1314"/>
    <mergeCell ref="G1314:H1314"/>
    <mergeCell ref="J1314:M1314"/>
    <mergeCell ref="N1314:O1314"/>
    <mergeCell ref="P1314:U1314"/>
    <mergeCell ref="A1313:B1313"/>
    <mergeCell ref="C1313:E1313"/>
    <mergeCell ref="G1313:H1313"/>
    <mergeCell ref="J1313:M1313"/>
    <mergeCell ref="N1313:O1313"/>
    <mergeCell ref="P1313:U1313"/>
    <mergeCell ref="A1318:B1318"/>
    <mergeCell ref="C1318:E1318"/>
    <mergeCell ref="G1318:H1318"/>
    <mergeCell ref="J1318:M1318"/>
    <mergeCell ref="N1318:O1318"/>
    <mergeCell ref="P1318:U1318"/>
    <mergeCell ref="A1317:B1317"/>
    <mergeCell ref="C1317:E1317"/>
    <mergeCell ref="G1317:H1317"/>
    <mergeCell ref="J1317:M1317"/>
    <mergeCell ref="N1317:O1317"/>
    <mergeCell ref="P1317:U1317"/>
    <mergeCell ref="A1316:B1316"/>
    <mergeCell ref="C1316:E1316"/>
    <mergeCell ref="G1316:H1316"/>
    <mergeCell ref="J1316:M1316"/>
    <mergeCell ref="N1316:O1316"/>
    <mergeCell ref="P1316:U1316"/>
    <mergeCell ref="A1321:B1321"/>
    <mergeCell ref="C1321:E1321"/>
    <mergeCell ref="G1321:H1321"/>
    <mergeCell ref="J1321:M1321"/>
    <mergeCell ref="N1321:O1321"/>
    <mergeCell ref="P1321:U1321"/>
    <mergeCell ref="A1320:B1320"/>
    <mergeCell ref="C1320:E1320"/>
    <mergeCell ref="G1320:H1320"/>
    <mergeCell ref="J1320:M1320"/>
    <mergeCell ref="N1320:O1320"/>
    <mergeCell ref="P1320:U1320"/>
    <mergeCell ref="A1319:B1319"/>
    <mergeCell ref="C1319:E1319"/>
    <mergeCell ref="G1319:H1319"/>
    <mergeCell ref="J1319:M1319"/>
    <mergeCell ref="N1319:O1319"/>
    <mergeCell ref="P1319:U1319"/>
    <mergeCell ref="A1324:B1324"/>
    <mergeCell ref="C1324:E1324"/>
    <mergeCell ref="G1324:H1324"/>
    <mergeCell ref="J1324:M1324"/>
    <mergeCell ref="N1324:O1324"/>
    <mergeCell ref="P1324:U1324"/>
    <mergeCell ref="A1323:B1323"/>
    <mergeCell ref="C1323:E1323"/>
    <mergeCell ref="G1323:H1323"/>
    <mergeCell ref="J1323:M1323"/>
    <mergeCell ref="N1323:O1323"/>
    <mergeCell ref="P1323:U1323"/>
    <mergeCell ref="A1322:B1322"/>
    <mergeCell ref="C1322:E1322"/>
    <mergeCell ref="G1322:H1322"/>
    <mergeCell ref="J1322:M1322"/>
    <mergeCell ref="N1322:O1322"/>
    <mergeCell ref="P1322:U1322"/>
    <mergeCell ref="A1327:B1327"/>
    <mergeCell ref="C1327:E1327"/>
    <mergeCell ref="G1327:H1327"/>
    <mergeCell ref="J1327:M1327"/>
    <mergeCell ref="N1327:O1327"/>
    <mergeCell ref="P1327:U1327"/>
    <mergeCell ref="A1326:B1326"/>
    <mergeCell ref="C1326:E1326"/>
    <mergeCell ref="G1326:H1326"/>
    <mergeCell ref="J1326:M1326"/>
    <mergeCell ref="N1326:O1326"/>
    <mergeCell ref="P1326:U1326"/>
    <mergeCell ref="A1325:B1325"/>
    <mergeCell ref="C1325:E1325"/>
    <mergeCell ref="G1325:H1325"/>
    <mergeCell ref="J1325:M1325"/>
    <mergeCell ref="N1325:O1325"/>
    <mergeCell ref="P1325:U1325"/>
    <mergeCell ref="A1330:B1330"/>
    <mergeCell ref="C1330:E1330"/>
    <mergeCell ref="G1330:H1330"/>
    <mergeCell ref="J1330:M1330"/>
    <mergeCell ref="N1330:O1330"/>
    <mergeCell ref="P1330:U1330"/>
    <mergeCell ref="A1329:B1329"/>
    <mergeCell ref="C1329:E1329"/>
    <mergeCell ref="G1329:H1329"/>
    <mergeCell ref="J1329:M1329"/>
    <mergeCell ref="N1329:O1329"/>
    <mergeCell ref="P1329:U1329"/>
    <mergeCell ref="A1328:B1328"/>
    <mergeCell ref="C1328:E1328"/>
    <mergeCell ref="G1328:H1328"/>
    <mergeCell ref="J1328:M1328"/>
    <mergeCell ref="N1328:O1328"/>
    <mergeCell ref="P1328:U1328"/>
    <mergeCell ref="A1333:B1333"/>
    <mergeCell ref="C1333:E1333"/>
    <mergeCell ref="G1333:H1333"/>
    <mergeCell ref="J1333:M1333"/>
    <mergeCell ref="N1333:O1333"/>
    <mergeCell ref="P1333:U1333"/>
    <mergeCell ref="A1332:B1332"/>
    <mergeCell ref="C1332:E1332"/>
    <mergeCell ref="G1332:H1332"/>
    <mergeCell ref="J1332:M1332"/>
    <mergeCell ref="N1332:O1332"/>
    <mergeCell ref="P1332:U1332"/>
    <mergeCell ref="A1331:B1331"/>
    <mergeCell ref="C1331:E1331"/>
    <mergeCell ref="G1331:H1331"/>
    <mergeCell ref="J1331:M1331"/>
    <mergeCell ref="N1331:O1331"/>
    <mergeCell ref="P1331:U1331"/>
    <mergeCell ref="A1336:B1336"/>
    <mergeCell ref="C1336:E1336"/>
    <mergeCell ref="G1336:H1336"/>
    <mergeCell ref="J1336:M1336"/>
    <mergeCell ref="N1336:O1336"/>
    <mergeCell ref="P1336:U1336"/>
    <mergeCell ref="A1335:B1335"/>
    <mergeCell ref="C1335:E1335"/>
    <mergeCell ref="G1335:H1335"/>
    <mergeCell ref="J1335:M1335"/>
    <mergeCell ref="N1335:O1335"/>
    <mergeCell ref="P1335:U1335"/>
    <mergeCell ref="A1334:B1334"/>
    <mergeCell ref="C1334:E1334"/>
    <mergeCell ref="G1334:H1334"/>
    <mergeCell ref="J1334:M1334"/>
    <mergeCell ref="N1334:O1334"/>
    <mergeCell ref="P1334:U1334"/>
    <mergeCell ref="A1339:B1339"/>
    <mergeCell ref="C1339:E1339"/>
    <mergeCell ref="G1339:H1339"/>
    <mergeCell ref="J1339:M1339"/>
    <mergeCell ref="N1339:O1339"/>
    <mergeCell ref="P1339:U1339"/>
    <mergeCell ref="A1338:B1338"/>
    <mergeCell ref="C1338:E1338"/>
    <mergeCell ref="G1338:H1338"/>
    <mergeCell ref="J1338:M1338"/>
    <mergeCell ref="N1338:O1338"/>
    <mergeCell ref="P1338:U1338"/>
    <mergeCell ref="A1337:B1337"/>
    <mergeCell ref="C1337:E1337"/>
    <mergeCell ref="G1337:H1337"/>
    <mergeCell ref="J1337:M1337"/>
    <mergeCell ref="N1337:O1337"/>
    <mergeCell ref="P1337:U1337"/>
    <mergeCell ref="A1342:B1342"/>
    <mergeCell ref="C1342:E1342"/>
    <mergeCell ref="G1342:H1342"/>
    <mergeCell ref="J1342:M1342"/>
    <mergeCell ref="N1342:O1342"/>
    <mergeCell ref="P1342:U1342"/>
    <mergeCell ref="A1341:B1341"/>
    <mergeCell ref="C1341:E1341"/>
    <mergeCell ref="G1341:H1341"/>
    <mergeCell ref="J1341:M1341"/>
    <mergeCell ref="N1341:O1341"/>
    <mergeCell ref="P1341:U1341"/>
    <mergeCell ref="A1340:B1340"/>
    <mergeCell ref="C1340:E1340"/>
    <mergeCell ref="G1340:H1340"/>
    <mergeCell ref="J1340:M1340"/>
    <mergeCell ref="N1340:O1340"/>
    <mergeCell ref="P1340:U1340"/>
    <mergeCell ref="A1345:B1345"/>
    <mergeCell ref="C1345:E1345"/>
    <mergeCell ref="G1345:H1345"/>
    <mergeCell ref="J1345:M1345"/>
    <mergeCell ref="N1345:O1345"/>
    <mergeCell ref="P1345:U1345"/>
    <mergeCell ref="A1344:B1344"/>
    <mergeCell ref="C1344:E1344"/>
    <mergeCell ref="G1344:H1344"/>
    <mergeCell ref="J1344:M1344"/>
    <mergeCell ref="N1344:O1344"/>
    <mergeCell ref="P1344:U1344"/>
    <mergeCell ref="A1343:B1343"/>
    <mergeCell ref="C1343:E1343"/>
    <mergeCell ref="G1343:H1343"/>
    <mergeCell ref="J1343:M1343"/>
    <mergeCell ref="N1343:O1343"/>
    <mergeCell ref="P1343:U1343"/>
    <mergeCell ref="A1348:B1348"/>
    <mergeCell ref="C1348:E1348"/>
    <mergeCell ref="G1348:H1348"/>
    <mergeCell ref="J1348:M1348"/>
    <mergeCell ref="N1348:O1348"/>
    <mergeCell ref="P1348:U1348"/>
    <mergeCell ref="A1347:B1347"/>
    <mergeCell ref="C1347:E1347"/>
    <mergeCell ref="G1347:H1347"/>
    <mergeCell ref="J1347:M1347"/>
    <mergeCell ref="N1347:O1347"/>
    <mergeCell ref="P1347:U1347"/>
    <mergeCell ref="A1346:B1346"/>
    <mergeCell ref="C1346:E1346"/>
    <mergeCell ref="G1346:H1346"/>
    <mergeCell ref="J1346:M1346"/>
    <mergeCell ref="N1346:O1346"/>
    <mergeCell ref="P1346:U1346"/>
    <mergeCell ref="A1351:B1351"/>
    <mergeCell ref="C1351:E1351"/>
    <mergeCell ref="G1351:H1351"/>
    <mergeCell ref="J1351:M1351"/>
    <mergeCell ref="N1351:O1351"/>
    <mergeCell ref="P1351:U1351"/>
    <mergeCell ref="A1350:B1350"/>
    <mergeCell ref="C1350:E1350"/>
    <mergeCell ref="G1350:H1350"/>
    <mergeCell ref="J1350:M1350"/>
    <mergeCell ref="N1350:O1350"/>
    <mergeCell ref="P1350:U1350"/>
    <mergeCell ref="A1349:B1349"/>
    <mergeCell ref="C1349:E1349"/>
    <mergeCell ref="G1349:H1349"/>
    <mergeCell ref="J1349:M1349"/>
    <mergeCell ref="N1349:O1349"/>
    <mergeCell ref="P1349:U1349"/>
    <mergeCell ref="A1354:B1354"/>
    <mergeCell ref="C1354:E1354"/>
    <mergeCell ref="G1354:H1354"/>
    <mergeCell ref="J1354:M1354"/>
    <mergeCell ref="N1354:O1354"/>
    <mergeCell ref="P1354:U1354"/>
    <mergeCell ref="A1353:B1353"/>
    <mergeCell ref="C1353:E1353"/>
    <mergeCell ref="G1353:H1353"/>
    <mergeCell ref="J1353:M1353"/>
    <mergeCell ref="N1353:O1353"/>
    <mergeCell ref="P1353:U1353"/>
    <mergeCell ref="A1352:B1352"/>
    <mergeCell ref="C1352:E1352"/>
    <mergeCell ref="G1352:H1352"/>
    <mergeCell ref="J1352:M1352"/>
    <mergeCell ref="N1352:O1352"/>
    <mergeCell ref="P1352:U1352"/>
    <mergeCell ref="A1357:B1357"/>
    <mergeCell ref="C1357:E1357"/>
    <mergeCell ref="G1357:H1357"/>
    <mergeCell ref="J1357:M1357"/>
    <mergeCell ref="N1357:O1357"/>
    <mergeCell ref="P1357:U1357"/>
    <mergeCell ref="A1356:B1356"/>
    <mergeCell ref="C1356:E1356"/>
    <mergeCell ref="G1356:H1356"/>
    <mergeCell ref="J1356:M1356"/>
    <mergeCell ref="N1356:O1356"/>
    <mergeCell ref="P1356:U1356"/>
    <mergeCell ref="A1355:B1355"/>
    <mergeCell ref="C1355:E1355"/>
    <mergeCell ref="G1355:H1355"/>
    <mergeCell ref="J1355:M1355"/>
    <mergeCell ref="N1355:O1355"/>
    <mergeCell ref="P1355:U1355"/>
    <mergeCell ref="A1360:B1360"/>
    <mergeCell ref="C1360:E1360"/>
    <mergeCell ref="G1360:H1360"/>
    <mergeCell ref="J1360:M1360"/>
    <mergeCell ref="N1360:O1360"/>
    <mergeCell ref="P1360:U1360"/>
    <mergeCell ref="A1359:B1359"/>
    <mergeCell ref="C1359:E1359"/>
    <mergeCell ref="G1359:H1359"/>
    <mergeCell ref="J1359:M1359"/>
    <mergeCell ref="N1359:O1359"/>
    <mergeCell ref="P1359:U1359"/>
    <mergeCell ref="A1358:B1358"/>
    <mergeCell ref="C1358:E1358"/>
    <mergeCell ref="G1358:H1358"/>
    <mergeCell ref="J1358:M1358"/>
    <mergeCell ref="N1358:O1358"/>
    <mergeCell ref="P1358:U1358"/>
    <mergeCell ref="A1363:B1363"/>
    <mergeCell ref="C1363:E1363"/>
    <mergeCell ref="G1363:H1363"/>
    <mergeCell ref="J1363:M1363"/>
    <mergeCell ref="N1363:O1363"/>
    <mergeCell ref="P1363:U1363"/>
    <mergeCell ref="A1362:B1362"/>
    <mergeCell ref="C1362:E1362"/>
    <mergeCell ref="G1362:H1362"/>
    <mergeCell ref="J1362:M1362"/>
    <mergeCell ref="N1362:O1362"/>
    <mergeCell ref="P1362:U1362"/>
    <mergeCell ref="A1361:B1361"/>
    <mergeCell ref="C1361:E1361"/>
    <mergeCell ref="G1361:H1361"/>
    <mergeCell ref="J1361:M1361"/>
    <mergeCell ref="N1361:O1361"/>
    <mergeCell ref="P1361:U1361"/>
    <mergeCell ref="A1366:B1366"/>
    <mergeCell ref="C1366:E1366"/>
    <mergeCell ref="G1366:H1366"/>
    <mergeCell ref="J1366:M1366"/>
    <mergeCell ref="N1366:O1366"/>
    <mergeCell ref="P1366:U1366"/>
    <mergeCell ref="A1365:B1365"/>
    <mergeCell ref="C1365:E1365"/>
    <mergeCell ref="G1365:H1365"/>
    <mergeCell ref="J1365:M1365"/>
    <mergeCell ref="N1365:O1365"/>
    <mergeCell ref="P1365:U1365"/>
    <mergeCell ref="A1364:B1364"/>
    <mergeCell ref="C1364:E1364"/>
    <mergeCell ref="G1364:H1364"/>
    <mergeCell ref="J1364:M1364"/>
    <mergeCell ref="N1364:O1364"/>
    <mergeCell ref="P1364:U1364"/>
    <mergeCell ref="A1371:B1371"/>
    <mergeCell ref="C1371:E1371"/>
    <mergeCell ref="G1371:H1371"/>
    <mergeCell ref="J1371:M1371"/>
    <mergeCell ref="N1371:O1371"/>
    <mergeCell ref="P1371:U1371"/>
    <mergeCell ref="A1369:U1369"/>
    <mergeCell ref="A1370:B1370"/>
    <mergeCell ref="C1370:E1370"/>
    <mergeCell ref="G1370:H1370"/>
    <mergeCell ref="J1370:M1370"/>
    <mergeCell ref="N1370:O1370"/>
    <mergeCell ref="P1370:U1370"/>
    <mergeCell ref="A1367:U1367"/>
    <mergeCell ref="A1368:B1368"/>
    <mergeCell ref="C1368:E1368"/>
    <mergeCell ref="G1368:H1368"/>
    <mergeCell ref="J1368:M1368"/>
    <mergeCell ref="N1368:O1368"/>
    <mergeCell ref="P1368:U1368"/>
    <mergeCell ref="A1374:B1374"/>
    <mergeCell ref="C1374:E1374"/>
    <mergeCell ref="G1374:H1374"/>
    <mergeCell ref="J1374:M1374"/>
    <mergeCell ref="N1374:O1374"/>
    <mergeCell ref="P1374:U1374"/>
    <mergeCell ref="A1373:B1373"/>
    <mergeCell ref="C1373:E1373"/>
    <mergeCell ref="G1373:H1373"/>
    <mergeCell ref="J1373:M1373"/>
    <mergeCell ref="N1373:O1373"/>
    <mergeCell ref="P1373:U1373"/>
    <mergeCell ref="A1372:B1372"/>
    <mergeCell ref="C1372:E1372"/>
    <mergeCell ref="G1372:H1372"/>
    <mergeCell ref="J1372:M1372"/>
    <mergeCell ref="N1372:O1372"/>
    <mergeCell ref="P1372:U1372"/>
    <mergeCell ref="A1377:B1377"/>
    <mergeCell ref="C1377:E1377"/>
    <mergeCell ref="G1377:H1377"/>
    <mergeCell ref="J1377:M1377"/>
    <mergeCell ref="N1377:O1377"/>
    <mergeCell ref="P1377:U1377"/>
    <mergeCell ref="A1376:B1376"/>
    <mergeCell ref="C1376:E1376"/>
    <mergeCell ref="G1376:H1376"/>
    <mergeCell ref="J1376:M1376"/>
    <mergeCell ref="N1376:O1376"/>
    <mergeCell ref="P1376:U1376"/>
    <mergeCell ref="A1375:B1375"/>
    <mergeCell ref="C1375:E1375"/>
    <mergeCell ref="G1375:H1375"/>
    <mergeCell ref="J1375:M1375"/>
    <mergeCell ref="N1375:O1375"/>
    <mergeCell ref="P1375:U1375"/>
    <mergeCell ref="A1380:B1380"/>
    <mergeCell ref="C1380:E1380"/>
    <mergeCell ref="G1380:H1380"/>
    <mergeCell ref="J1380:M1380"/>
    <mergeCell ref="N1380:O1380"/>
    <mergeCell ref="P1380:U1380"/>
    <mergeCell ref="A1379:B1379"/>
    <mergeCell ref="C1379:E1379"/>
    <mergeCell ref="G1379:H1379"/>
    <mergeCell ref="J1379:M1379"/>
    <mergeCell ref="N1379:O1379"/>
    <mergeCell ref="P1379:U1379"/>
    <mergeCell ref="A1378:B1378"/>
    <mergeCell ref="C1378:E1378"/>
    <mergeCell ref="G1378:H1378"/>
    <mergeCell ref="J1378:M1378"/>
    <mergeCell ref="N1378:O1378"/>
    <mergeCell ref="P1378:U1378"/>
    <mergeCell ref="A1383:B1383"/>
    <mergeCell ref="C1383:E1383"/>
    <mergeCell ref="G1383:H1383"/>
    <mergeCell ref="J1383:M1383"/>
    <mergeCell ref="N1383:O1383"/>
    <mergeCell ref="P1383:U1383"/>
    <mergeCell ref="A1382:B1382"/>
    <mergeCell ref="C1382:E1382"/>
    <mergeCell ref="G1382:H1382"/>
    <mergeCell ref="J1382:M1382"/>
    <mergeCell ref="N1382:O1382"/>
    <mergeCell ref="P1382:U1382"/>
    <mergeCell ref="A1381:B1381"/>
    <mergeCell ref="C1381:E1381"/>
    <mergeCell ref="G1381:H1381"/>
    <mergeCell ref="J1381:M1381"/>
    <mergeCell ref="N1381:O1381"/>
    <mergeCell ref="P1381:U1381"/>
    <mergeCell ref="A1386:B1386"/>
    <mergeCell ref="C1386:E1386"/>
    <mergeCell ref="G1386:H1386"/>
    <mergeCell ref="J1386:M1386"/>
    <mergeCell ref="N1386:O1386"/>
    <mergeCell ref="P1386:U1386"/>
    <mergeCell ref="A1385:B1385"/>
    <mergeCell ref="C1385:E1385"/>
    <mergeCell ref="G1385:H1385"/>
    <mergeCell ref="J1385:M1385"/>
    <mergeCell ref="N1385:O1385"/>
    <mergeCell ref="P1385:U1385"/>
    <mergeCell ref="A1384:B1384"/>
    <mergeCell ref="C1384:E1384"/>
    <mergeCell ref="G1384:H1384"/>
    <mergeCell ref="J1384:M1384"/>
    <mergeCell ref="N1384:O1384"/>
    <mergeCell ref="P1384:U1384"/>
    <mergeCell ref="A1389:B1389"/>
    <mergeCell ref="C1389:E1389"/>
    <mergeCell ref="G1389:H1389"/>
    <mergeCell ref="J1389:M1389"/>
    <mergeCell ref="N1389:O1389"/>
    <mergeCell ref="P1389:U1389"/>
    <mergeCell ref="A1388:B1388"/>
    <mergeCell ref="C1388:E1388"/>
    <mergeCell ref="G1388:H1388"/>
    <mergeCell ref="J1388:M1388"/>
    <mergeCell ref="N1388:O1388"/>
    <mergeCell ref="P1388:U1388"/>
    <mergeCell ref="A1387:B1387"/>
    <mergeCell ref="C1387:E1387"/>
    <mergeCell ref="G1387:H1387"/>
    <mergeCell ref="J1387:M1387"/>
    <mergeCell ref="N1387:O1387"/>
    <mergeCell ref="P1387:U1387"/>
    <mergeCell ref="A1392:B1392"/>
    <mergeCell ref="C1392:E1392"/>
    <mergeCell ref="G1392:H1392"/>
    <mergeCell ref="J1392:M1392"/>
    <mergeCell ref="N1392:O1392"/>
    <mergeCell ref="P1392:U1392"/>
    <mergeCell ref="A1391:B1391"/>
    <mergeCell ref="C1391:E1391"/>
    <mergeCell ref="G1391:H1391"/>
    <mergeCell ref="J1391:M1391"/>
    <mergeCell ref="N1391:O1391"/>
    <mergeCell ref="P1391:U1391"/>
    <mergeCell ref="A1390:B1390"/>
    <mergeCell ref="C1390:E1390"/>
    <mergeCell ref="G1390:H1390"/>
    <mergeCell ref="J1390:M1390"/>
    <mergeCell ref="N1390:O1390"/>
    <mergeCell ref="P1390:U1390"/>
    <mergeCell ref="A1395:B1395"/>
    <mergeCell ref="C1395:E1395"/>
    <mergeCell ref="G1395:H1395"/>
    <mergeCell ref="J1395:M1395"/>
    <mergeCell ref="N1395:O1395"/>
    <mergeCell ref="P1395:U1395"/>
    <mergeCell ref="A1394:B1394"/>
    <mergeCell ref="C1394:E1394"/>
    <mergeCell ref="G1394:H1394"/>
    <mergeCell ref="J1394:M1394"/>
    <mergeCell ref="N1394:O1394"/>
    <mergeCell ref="P1394:U1394"/>
    <mergeCell ref="A1393:B1393"/>
    <mergeCell ref="C1393:E1393"/>
    <mergeCell ref="G1393:H1393"/>
    <mergeCell ref="J1393:M1393"/>
    <mergeCell ref="N1393:O1393"/>
    <mergeCell ref="P1393:U1393"/>
    <mergeCell ref="A1398:B1398"/>
    <mergeCell ref="C1398:E1398"/>
    <mergeCell ref="G1398:H1398"/>
    <mergeCell ref="J1398:M1398"/>
    <mergeCell ref="N1398:O1398"/>
    <mergeCell ref="P1398:U1398"/>
    <mergeCell ref="A1397:B1397"/>
    <mergeCell ref="C1397:E1397"/>
    <mergeCell ref="G1397:H1397"/>
    <mergeCell ref="J1397:M1397"/>
    <mergeCell ref="N1397:O1397"/>
    <mergeCell ref="P1397:U1397"/>
    <mergeCell ref="A1396:B1396"/>
    <mergeCell ref="C1396:E1396"/>
    <mergeCell ref="G1396:H1396"/>
    <mergeCell ref="J1396:M1396"/>
    <mergeCell ref="N1396:O1396"/>
    <mergeCell ref="P1396:U1396"/>
    <mergeCell ref="A1401:B1401"/>
    <mergeCell ref="C1401:E1401"/>
    <mergeCell ref="G1401:H1401"/>
    <mergeCell ref="J1401:M1401"/>
    <mergeCell ref="N1401:O1401"/>
    <mergeCell ref="P1401:U1401"/>
    <mergeCell ref="A1400:B1400"/>
    <mergeCell ref="C1400:E1400"/>
    <mergeCell ref="G1400:H1400"/>
    <mergeCell ref="J1400:M1400"/>
    <mergeCell ref="N1400:O1400"/>
    <mergeCell ref="P1400:U1400"/>
    <mergeCell ref="A1399:B1399"/>
    <mergeCell ref="C1399:E1399"/>
    <mergeCell ref="G1399:H1399"/>
    <mergeCell ref="J1399:M1399"/>
    <mergeCell ref="N1399:O1399"/>
    <mergeCell ref="P1399:U1399"/>
    <mergeCell ref="A1404:B1404"/>
    <mergeCell ref="C1404:E1404"/>
    <mergeCell ref="G1404:H1404"/>
    <mergeCell ref="J1404:M1404"/>
    <mergeCell ref="N1404:O1404"/>
    <mergeCell ref="P1404:U1404"/>
    <mergeCell ref="A1403:B1403"/>
    <mergeCell ref="C1403:E1403"/>
    <mergeCell ref="G1403:H1403"/>
    <mergeCell ref="J1403:M1403"/>
    <mergeCell ref="N1403:O1403"/>
    <mergeCell ref="P1403:U1403"/>
    <mergeCell ref="A1402:B1402"/>
    <mergeCell ref="C1402:E1402"/>
    <mergeCell ref="G1402:H1402"/>
    <mergeCell ref="J1402:M1402"/>
    <mergeCell ref="N1402:O1402"/>
    <mergeCell ref="P1402:U1402"/>
    <mergeCell ref="A1407:B1407"/>
    <mergeCell ref="C1407:E1407"/>
    <mergeCell ref="G1407:H1407"/>
    <mergeCell ref="J1407:M1407"/>
    <mergeCell ref="N1407:O1407"/>
    <mergeCell ref="P1407:U1407"/>
    <mergeCell ref="A1406:B1406"/>
    <mergeCell ref="C1406:E1406"/>
    <mergeCell ref="G1406:H1406"/>
    <mergeCell ref="J1406:M1406"/>
    <mergeCell ref="N1406:O1406"/>
    <mergeCell ref="P1406:U1406"/>
    <mergeCell ref="A1405:B1405"/>
    <mergeCell ref="C1405:E1405"/>
    <mergeCell ref="G1405:H1405"/>
    <mergeCell ref="J1405:M1405"/>
    <mergeCell ref="N1405:O1405"/>
    <mergeCell ref="P1405:U1405"/>
    <mergeCell ref="A1411:B1411"/>
    <mergeCell ref="C1411:E1411"/>
    <mergeCell ref="G1411:H1411"/>
    <mergeCell ref="J1411:M1411"/>
    <mergeCell ref="N1411:O1411"/>
    <mergeCell ref="P1411:U1411"/>
    <mergeCell ref="A1410:B1410"/>
    <mergeCell ref="C1410:E1410"/>
    <mergeCell ref="G1410:H1410"/>
    <mergeCell ref="J1410:M1410"/>
    <mergeCell ref="N1410:O1410"/>
    <mergeCell ref="P1410:U1410"/>
    <mergeCell ref="A1408:U1408"/>
    <mergeCell ref="A1409:B1409"/>
    <mergeCell ref="C1409:E1409"/>
    <mergeCell ref="G1409:H1409"/>
    <mergeCell ref="J1409:M1409"/>
    <mergeCell ref="N1409:O1409"/>
    <mergeCell ref="P1409:U1409"/>
    <mergeCell ref="A1414:B1414"/>
    <mergeCell ref="C1414:E1414"/>
    <mergeCell ref="G1414:H1414"/>
    <mergeCell ref="J1414:M1414"/>
    <mergeCell ref="N1414:O1414"/>
    <mergeCell ref="P1414:U1414"/>
    <mergeCell ref="A1413:B1413"/>
    <mergeCell ref="C1413:E1413"/>
    <mergeCell ref="G1413:H1413"/>
    <mergeCell ref="J1413:M1413"/>
    <mergeCell ref="N1413:O1413"/>
    <mergeCell ref="P1413:U1413"/>
    <mergeCell ref="A1412:B1412"/>
    <mergeCell ref="C1412:E1412"/>
    <mergeCell ref="G1412:H1412"/>
    <mergeCell ref="J1412:M1412"/>
    <mergeCell ref="N1412:O1412"/>
    <mergeCell ref="P1412:U1412"/>
    <mergeCell ref="A1417:B1417"/>
    <mergeCell ref="C1417:E1417"/>
    <mergeCell ref="G1417:H1417"/>
    <mergeCell ref="J1417:M1417"/>
    <mergeCell ref="N1417:O1417"/>
    <mergeCell ref="P1417:U1417"/>
    <mergeCell ref="A1416:B1416"/>
    <mergeCell ref="C1416:E1416"/>
    <mergeCell ref="G1416:H1416"/>
    <mergeCell ref="J1416:M1416"/>
    <mergeCell ref="N1416:O1416"/>
    <mergeCell ref="P1416:U1416"/>
    <mergeCell ref="A1415:B1415"/>
    <mergeCell ref="C1415:E1415"/>
    <mergeCell ref="G1415:H1415"/>
    <mergeCell ref="J1415:M1415"/>
    <mergeCell ref="N1415:O1415"/>
    <mergeCell ref="P1415:U1415"/>
    <mergeCell ref="A1420:B1420"/>
    <mergeCell ref="C1420:E1420"/>
    <mergeCell ref="G1420:H1420"/>
    <mergeCell ref="J1420:M1420"/>
    <mergeCell ref="N1420:O1420"/>
    <mergeCell ref="P1420:U1420"/>
    <mergeCell ref="A1419:B1419"/>
    <mergeCell ref="C1419:E1419"/>
    <mergeCell ref="G1419:H1419"/>
    <mergeCell ref="J1419:M1419"/>
    <mergeCell ref="N1419:O1419"/>
    <mergeCell ref="P1419:U1419"/>
    <mergeCell ref="A1418:B1418"/>
    <mergeCell ref="C1418:E1418"/>
    <mergeCell ref="G1418:H1418"/>
    <mergeCell ref="J1418:M1418"/>
    <mergeCell ref="N1418:O1418"/>
    <mergeCell ref="P1418:U1418"/>
    <mergeCell ref="A1423:B1423"/>
    <mergeCell ref="C1423:E1423"/>
    <mergeCell ref="G1423:H1423"/>
    <mergeCell ref="J1423:M1423"/>
    <mergeCell ref="N1423:O1423"/>
    <mergeCell ref="P1423:U1423"/>
    <mergeCell ref="A1422:B1422"/>
    <mergeCell ref="C1422:E1422"/>
    <mergeCell ref="G1422:H1422"/>
    <mergeCell ref="J1422:M1422"/>
    <mergeCell ref="N1422:O1422"/>
    <mergeCell ref="P1422:U1422"/>
    <mergeCell ref="A1421:B1421"/>
    <mergeCell ref="C1421:E1421"/>
    <mergeCell ref="G1421:H1421"/>
    <mergeCell ref="J1421:M1421"/>
    <mergeCell ref="N1421:O1421"/>
    <mergeCell ref="P1421:U1421"/>
    <mergeCell ref="A1426:B1426"/>
    <mergeCell ref="C1426:E1426"/>
    <mergeCell ref="G1426:H1426"/>
    <mergeCell ref="J1426:M1426"/>
    <mergeCell ref="N1426:O1426"/>
    <mergeCell ref="P1426:U1426"/>
    <mergeCell ref="A1425:B1425"/>
    <mergeCell ref="C1425:E1425"/>
    <mergeCell ref="G1425:H1425"/>
    <mergeCell ref="J1425:M1425"/>
    <mergeCell ref="N1425:O1425"/>
    <mergeCell ref="P1425:U1425"/>
    <mergeCell ref="A1424:B1424"/>
    <mergeCell ref="C1424:E1424"/>
    <mergeCell ref="G1424:H1424"/>
    <mergeCell ref="J1424:M1424"/>
    <mergeCell ref="N1424:O1424"/>
    <mergeCell ref="P1424:U1424"/>
    <mergeCell ref="A1429:B1429"/>
    <mergeCell ref="C1429:E1429"/>
    <mergeCell ref="G1429:H1429"/>
    <mergeCell ref="J1429:M1429"/>
    <mergeCell ref="N1429:O1429"/>
    <mergeCell ref="P1429:U1429"/>
    <mergeCell ref="A1428:B1428"/>
    <mergeCell ref="C1428:E1428"/>
    <mergeCell ref="G1428:H1428"/>
    <mergeCell ref="J1428:M1428"/>
    <mergeCell ref="N1428:O1428"/>
    <mergeCell ref="P1428:U1428"/>
    <mergeCell ref="A1427:B1427"/>
    <mergeCell ref="C1427:E1427"/>
    <mergeCell ref="G1427:H1427"/>
    <mergeCell ref="J1427:M1427"/>
    <mergeCell ref="N1427:O1427"/>
    <mergeCell ref="P1427:U1427"/>
    <mergeCell ref="A1432:B1432"/>
    <mergeCell ref="C1432:E1432"/>
    <mergeCell ref="G1432:H1432"/>
    <mergeCell ref="J1432:M1432"/>
    <mergeCell ref="N1432:O1432"/>
    <mergeCell ref="P1432:U1432"/>
    <mergeCell ref="A1431:B1431"/>
    <mergeCell ref="C1431:E1431"/>
    <mergeCell ref="G1431:H1431"/>
    <mergeCell ref="J1431:M1431"/>
    <mergeCell ref="N1431:O1431"/>
    <mergeCell ref="P1431:U1431"/>
    <mergeCell ref="A1430:B1430"/>
    <mergeCell ref="C1430:E1430"/>
    <mergeCell ref="G1430:H1430"/>
    <mergeCell ref="J1430:M1430"/>
    <mergeCell ref="N1430:O1430"/>
    <mergeCell ref="P1430:U1430"/>
    <mergeCell ref="A1435:B1435"/>
    <mergeCell ref="C1435:E1435"/>
    <mergeCell ref="G1435:H1435"/>
    <mergeCell ref="J1435:M1435"/>
    <mergeCell ref="N1435:O1435"/>
    <mergeCell ref="P1435:U1435"/>
    <mergeCell ref="A1434:B1434"/>
    <mergeCell ref="C1434:E1434"/>
    <mergeCell ref="G1434:H1434"/>
    <mergeCell ref="J1434:M1434"/>
    <mergeCell ref="N1434:O1434"/>
    <mergeCell ref="P1434:U1434"/>
    <mergeCell ref="A1433:B1433"/>
    <mergeCell ref="C1433:E1433"/>
    <mergeCell ref="G1433:H1433"/>
    <mergeCell ref="J1433:M1433"/>
    <mergeCell ref="N1433:O1433"/>
    <mergeCell ref="P1433:U1433"/>
    <mergeCell ref="A1438:B1438"/>
    <mergeCell ref="C1438:E1438"/>
    <mergeCell ref="G1438:H1438"/>
    <mergeCell ref="J1438:M1438"/>
    <mergeCell ref="N1438:O1438"/>
    <mergeCell ref="P1438:U1438"/>
    <mergeCell ref="A1437:B1437"/>
    <mergeCell ref="C1437:E1437"/>
    <mergeCell ref="G1437:H1437"/>
    <mergeCell ref="J1437:M1437"/>
    <mergeCell ref="N1437:O1437"/>
    <mergeCell ref="P1437:U1437"/>
    <mergeCell ref="A1436:B1436"/>
    <mergeCell ref="C1436:E1436"/>
    <mergeCell ref="G1436:H1436"/>
    <mergeCell ref="J1436:M1436"/>
    <mergeCell ref="N1436:O1436"/>
    <mergeCell ref="P1436:U1436"/>
    <mergeCell ref="A1441:B1441"/>
    <mergeCell ref="C1441:E1441"/>
    <mergeCell ref="G1441:H1441"/>
    <mergeCell ref="J1441:M1441"/>
    <mergeCell ref="N1441:O1441"/>
    <mergeCell ref="P1441:U1441"/>
    <mergeCell ref="A1440:B1440"/>
    <mergeCell ref="C1440:E1440"/>
    <mergeCell ref="G1440:H1440"/>
    <mergeCell ref="J1440:M1440"/>
    <mergeCell ref="N1440:O1440"/>
    <mergeCell ref="P1440:U1440"/>
    <mergeCell ref="A1439:B1439"/>
    <mergeCell ref="C1439:E1439"/>
    <mergeCell ref="G1439:H1439"/>
    <mergeCell ref="J1439:M1439"/>
    <mergeCell ref="N1439:O1439"/>
    <mergeCell ref="P1439:U1439"/>
    <mergeCell ref="A1445:B1445"/>
    <mergeCell ref="C1445:E1445"/>
    <mergeCell ref="G1445:H1445"/>
    <mergeCell ref="J1445:M1445"/>
    <mergeCell ref="N1445:O1445"/>
    <mergeCell ref="P1445:U1445"/>
    <mergeCell ref="A1443:U1443"/>
    <mergeCell ref="A1444:B1444"/>
    <mergeCell ref="C1444:E1444"/>
    <mergeCell ref="G1444:H1444"/>
    <mergeCell ref="J1444:M1444"/>
    <mergeCell ref="N1444:O1444"/>
    <mergeCell ref="P1444:U1444"/>
    <mergeCell ref="A1442:B1442"/>
    <mergeCell ref="C1442:E1442"/>
    <mergeCell ref="G1442:H1442"/>
    <mergeCell ref="J1442:M1442"/>
    <mergeCell ref="N1442:O1442"/>
    <mergeCell ref="P1442:U1442"/>
    <mergeCell ref="A1448:B1448"/>
    <mergeCell ref="C1448:E1448"/>
    <mergeCell ref="G1448:H1448"/>
    <mergeCell ref="J1448:M1448"/>
    <mergeCell ref="N1448:O1448"/>
    <mergeCell ref="P1448:U1448"/>
    <mergeCell ref="A1447:B1447"/>
    <mergeCell ref="C1447:E1447"/>
    <mergeCell ref="G1447:H1447"/>
    <mergeCell ref="J1447:M1447"/>
    <mergeCell ref="N1447:O1447"/>
    <mergeCell ref="P1447:U1447"/>
    <mergeCell ref="A1446:B1446"/>
    <mergeCell ref="C1446:E1446"/>
    <mergeCell ref="G1446:H1446"/>
    <mergeCell ref="J1446:M1446"/>
    <mergeCell ref="N1446:O1446"/>
    <mergeCell ref="P1446:U1446"/>
    <mergeCell ref="A1451:B1451"/>
    <mergeCell ref="C1451:E1451"/>
    <mergeCell ref="G1451:H1451"/>
    <mergeCell ref="J1451:M1451"/>
    <mergeCell ref="N1451:O1451"/>
    <mergeCell ref="P1451:U1451"/>
    <mergeCell ref="A1450:B1450"/>
    <mergeCell ref="C1450:E1450"/>
    <mergeCell ref="G1450:H1450"/>
    <mergeCell ref="J1450:M1450"/>
    <mergeCell ref="N1450:O1450"/>
    <mergeCell ref="P1450:U1450"/>
    <mergeCell ref="A1449:B1449"/>
    <mergeCell ref="C1449:E1449"/>
    <mergeCell ref="G1449:H1449"/>
    <mergeCell ref="J1449:M1449"/>
    <mergeCell ref="N1449:O1449"/>
    <mergeCell ref="P1449:U1449"/>
    <mergeCell ref="A1454:B1454"/>
    <mergeCell ref="C1454:E1454"/>
    <mergeCell ref="G1454:H1454"/>
    <mergeCell ref="J1454:M1454"/>
    <mergeCell ref="N1454:O1454"/>
    <mergeCell ref="P1454:U1454"/>
    <mergeCell ref="A1453:B1453"/>
    <mergeCell ref="C1453:E1453"/>
    <mergeCell ref="G1453:H1453"/>
    <mergeCell ref="J1453:M1453"/>
    <mergeCell ref="N1453:O1453"/>
    <mergeCell ref="P1453:U1453"/>
    <mergeCell ref="A1452:B1452"/>
    <mergeCell ref="C1452:E1452"/>
    <mergeCell ref="G1452:H1452"/>
    <mergeCell ref="J1452:M1452"/>
    <mergeCell ref="N1452:O1452"/>
    <mergeCell ref="P1452:U1452"/>
    <mergeCell ref="A1457:B1457"/>
    <mergeCell ref="C1457:E1457"/>
    <mergeCell ref="G1457:H1457"/>
    <mergeCell ref="J1457:M1457"/>
    <mergeCell ref="N1457:O1457"/>
    <mergeCell ref="P1457:U1457"/>
    <mergeCell ref="A1456:B1456"/>
    <mergeCell ref="C1456:E1456"/>
    <mergeCell ref="G1456:H1456"/>
    <mergeCell ref="J1456:M1456"/>
    <mergeCell ref="N1456:O1456"/>
    <mergeCell ref="P1456:U1456"/>
    <mergeCell ref="A1455:B1455"/>
    <mergeCell ref="C1455:E1455"/>
    <mergeCell ref="G1455:H1455"/>
    <mergeCell ref="J1455:M1455"/>
    <mergeCell ref="N1455:O1455"/>
    <mergeCell ref="P1455:U1455"/>
    <mergeCell ref="A1460:B1460"/>
    <mergeCell ref="C1460:E1460"/>
    <mergeCell ref="G1460:H1460"/>
    <mergeCell ref="J1460:M1460"/>
    <mergeCell ref="N1460:O1460"/>
    <mergeCell ref="P1460:U1460"/>
    <mergeCell ref="A1459:B1459"/>
    <mergeCell ref="C1459:E1459"/>
    <mergeCell ref="G1459:H1459"/>
    <mergeCell ref="J1459:M1459"/>
    <mergeCell ref="N1459:O1459"/>
    <mergeCell ref="P1459:U1459"/>
    <mergeCell ref="A1458:B1458"/>
    <mergeCell ref="C1458:E1458"/>
    <mergeCell ref="G1458:H1458"/>
    <mergeCell ref="J1458:M1458"/>
    <mergeCell ref="N1458:O1458"/>
    <mergeCell ref="P1458:U1458"/>
    <mergeCell ref="A1463:B1463"/>
    <mergeCell ref="C1463:E1463"/>
    <mergeCell ref="G1463:H1463"/>
    <mergeCell ref="J1463:M1463"/>
    <mergeCell ref="N1463:O1463"/>
    <mergeCell ref="P1463:U1463"/>
    <mergeCell ref="A1462:B1462"/>
    <mergeCell ref="C1462:E1462"/>
    <mergeCell ref="G1462:H1462"/>
    <mergeCell ref="J1462:M1462"/>
    <mergeCell ref="N1462:O1462"/>
    <mergeCell ref="P1462:U1462"/>
    <mergeCell ref="A1461:B1461"/>
    <mergeCell ref="C1461:E1461"/>
    <mergeCell ref="G1461:H1461"/>
    <mergeCell ref="J1461:M1461"/>
    <mergeCell ref="N1461:O1461"/>
    <mergeCell ref="P1461:U1461"/>
    <mergeCell ref="A1466:B1466"/>
    <mergeCell ref="C1466:E1466"/>
    <mergeCell ref="G1466:H1466"/>
    <mergeCell ref="J1466:M1466"/>
    <mergeCell ref="N1466:O1466"/>
    <mergeCell ref="P1466:U1466"/>
    <mergeCell ref="A1465:B1465"/>
    <mergeCell ref="C1465:E1465"/>
    <mergeCell ref="G1465:H1465"/>
    <mergeCell ref="J1465:M1465"/>
    <mergeCell ref="N1465:O1465"/>
    <mergeCell ref="P1465:U1465"/>
    <mergeCell ref="A1464:B1464"/>
    <mergeCell ref="C1464:E1464"/>
    <mergeCell ref="G1464:H1464"/>
    <mergeCell ref="J1464:M1464"/>
    <mergeCell ref="N1464:O1464"/>
    <mergeCell ref="P1464:U1464"/>
    <mergeCell ref="A1469:B1469"/>
    <mergeCell ref="C1469:E1469"/>
    <mergeCell ref="G1469:H1469"/>
    <mergeCell ref="J1469:M1469"/>
    <mergeCell ref="N1469:O1469"/>
    <mergeCell ref="P1469:U1469"/>
    <mergeCell ref="A1468:B1468"/>
    <mergeCell ref="C1468:E1468"/>
    <mergeCell ref="G1468:H1468"/>
    <mergeCell ref="J1468:M1468"/>
    <mergeCell ref="N1468:O1468"/>
    <mergeCell ref="P1468:U1468"/>
    <mergeCell ref="A1467:B1467"/>
    <mergeCell ref="C1467:E1467"/>
    <mergeCell ref="G1467:H1467"/>
    <mergeCell ref="J1467:M1467"/>
    <mergeCell ref="N1467:O1467"/>
    <mergeCell ref="P1467:U1467"/>
    <mergeCell ref="A1472:B1472"/>
    <mergeCell ref="C1472:E1472"/>
    <mergeCell ref="G1472:H1472"/>
    <mergeCell ref="J1472:M1472"/>
    <mergeCell ref="N1472:O1472"/>
    <mergeCell ref="P1472:U1472"/>
    <mergeCell ref="A1471:B1471"/>
    <mergeCell ref="C1471:E1471"/>
    <mergeCell ref="G1471:H1471"/>
    <mergeCell ref="J1471:M1471"/>
    <mergeCell ref="N1471:O1471"/>
    <mergeCell ref="P1471:U1471"/>
    <mergeCell ref="A1470:B1470"/>
    <mergeCell ref="C1470:E1470"/>
    <mergeCell ref="G1470:H1470"/>
    <mergeCell ref="J1470:M1470"/>
    <mergeCell ref="N1470:O1470"/>
    <mergeCell ref="P1470:U1470"/>
    <mergeCell ref="A1475:B1475"/>
    <mergeCell ref="C1475:E1475"/>
    <mergeCell ref="G1475:H1475"/>
    <mergeCell ref="J1475:M1475"/>
    <mergeCell ref="N1475:O1475"/>
    <mergeCell ref="P1475:U1475"/>
    <mergeCell ref="A1474:B1474"/>
    <mergeCell ref="C1474:E1474"/>
    <mergeCell ref="G1474:H1474"/>
    <mergeCell ref="J1474:M1474"/>
    <mergeCell ref="N1474:O1474"/>
    <mergeCell ref="P1474:U1474"/>
    <mergeCell ref="A1473:B1473"/>
    <mergeCell ref="C1473:E1473"/>
    <mergeCell ref="G1473:H1473"/>
    <mergeCell ref="J1473:M1473"/>
    <mergeCell ref="N1473:O1473"/>
    <mergeCell ref="P1473:U1473"/>
    <mergeCell ref="A1478:B1478"/>
    <mergeCell ref="C1478:E1478"/>
    <mergeCell ref="G1478:H1478"/>
    <mergeCell ref="J1478:M1478"/>
    <mergeCell ref="N1478:O1478"/>
    <mergeCell ref="P1478:U1478"/>
    <mergeCell ref="A1477:B1477"/>
    <mergeCell ref="C1477:E1477"/>
    <mergeCell ref="G1477:H1477"/>
    <mergeCell ref="J1477:M1477"/>
    <mergeCell ref="N1477:O1477"/>
    <mergeCell ref="P1477:U1477"/>
    <mergeCell ref="A1476:B1476"/>
    <mergeCell ref="C1476:E1476"/>
    <mergeCell ref="G1476:H1476"/>
    <mergeCell ref="J1476:M1476"/>
    <mergeCell ref="N1476:O1476"/>
    <mergeCell ref="P1476:U1476"/>
    <mergeCell ref="A1481:B1481"/>
    <mergeCell ref="C1481:E1481"/>
    <mergeCell ref="G1481:H1481"/>
    <mergeCell ref="J1481:M1481"/>
    <mergeCell ref="N1481:O1481"/>
    <mergeCell ref="P1481:U1481"/>
    <mergeCell ref="A1480:B1480"/>
    <mergeCell ref="C1480:E1480"/>
    <mergeCell ref="G1480:H1480"/>
    <mergeCell ref="J1480:M1480"/>
    <mergeCell ref="N1480:O1480"/>
    <mergeCell ref="P1480:U1480"/>
    <mergeCell ref="A1479:B1479"/>
    <mergeCell ref="C1479:E1479"/>
    <mergeCell ref="G1479:H1479"/>
    <mergeCell ref="J1479:M1479"/>
    <mergeCell ref="N1479:O1479"/>
    <mergeCell ref="P1479:U1479"/>
    <mergeCell ref="A1484:B1484"/>
    <mergeCell ref="C1484:E1484"/>
    <mergeCell ref="G1484:H1484"/>
    <mergeCell ref="J1484:M1484"/>
    <mergeCell ref="N1484:O1484"/>
    <mergeCell ref="P1484:U1484"/>
    <mergeCell ref="A1483:B1483"/>
    <mergeCell ref="C1483:E1483"/>
    <mergeCell ref="G1483:H1483"/>
    <mergeCell ref="J1483:M1483"/>
    <mergeCell ref="N1483:O1483"/>
    <mergeCell ref="P1483:U1483"/>
    <mergeCell ref="A1482:B1482"/>
    <mergeCell ref="C1482:E1482"/>
    <mergeCell ref="G1482:H1482"/>
    <mergeCell ref="J1482:M1482"/>
    <mergeCell ref="N1482:O1482"/>
    <mergeCell ref="P1482:U1482"/>
    <mergeCell ref="A1487:B1487"/>
    <mergeCell ref="C1487:E1487"/>
    <mergeCell ref="G1487:H1487"/>
    <mergeCell ref="J1487:M1487"/>
    <mergeCell ref="N1487:O1487"/>
    <mergeCell ref="P1487:U1487"/>
    <mergeCell ref="A1486:B1486"/>
    <mergeCell ref="C1486:E1486"/>
    <mergeCell ref="G1486:H1486"/>
    <mergeCell ref="J1486:M1486"/>
    <mergeCell ref="N1486:O1486"/>
    <mergeCell ref="P1486:U1486"/>
    <mergeCell ref="A1485:B1485"/>
    <mergeCell ref="C1485:E1485"/>
    <mergeCell ref="G1485:H1485"/>
    <mergeCell ref="J1485:M1485"/>
    <mergeCell ref="N1485:O1485"/>
    <mergeCell ref="P1485:U1485"/>
    <mergeCell ref="A1490:B1490"/>
    <mergeCell ref="C1490:E1490"/>
    <mergeCell ref="G1490:H1490"/>
    <mergeCell ref="J1490:M1490"/>
    <mergeCell ref="N1490:O1490"/>
    <mergeCell ref="P1490:U1490"/>
    <mergeCell ref="A1489:B1489"/>
    <mergeCell ref="C1489:E1489"/>
    <mergeCell ref="G1489:H1489"/>
    <mergeCell ref="J1489:M1489"/>
    <mergeCell ref="N1489:O1489"/>
    <mergeCell ref="P1489:U1489"/>
    <mergeCell ref="A1488:B1488"/>
    <mergeCell ref="C1488:E1488"/>
    <mergeCell ref="G1488:H1488"/>
    <mergeCell ref="J1488:M1488"/>
    <mergeCell ref="N1488:O1488"/>
    <mergeCell ref="P1488:U1488"/>
    <mergeCell ref="A1493:B1493"/>
    <mergeCell ref="C1493:E1493"/>
    <mergeCell ref="G1493:H1493"/>
    <mergeCell ref="J1493:M1493"/>
    <mergeCell ref="N1493:O1493"/>
    <mergeCell ref="P1493:U1493"/>
    <mergeCell ref="A1492:B1492"/>
    <mergeCell ref="C1492:E1492"/>
    <mergeCell ref="G1492:H1492"/>
    <mergeCell ref="J1492:M1492"/>
    <mergeCell ref="N1492:O1492"/>
    <mergeCell ref="P1492:U1492"/>
    <mergeCell ref="A1491:B1491"/>
    <mergeCell ref="C1491:E1491"/>
    <mergeCell ref="G1491:H1491"/>
    <mergeCell ref="J1491:M1491"/>
    <mergeCell ref="N1491:O1491"/>
    <mergeCell ref="P1491:U1491"/>
    <mergeCell ref="A1496:B1496"/>
    <mergeCell ref="C1496:E1496"/>
    <mergeCell ref="G1496:H1496"/>
    <mergeCell ref="J1496:M1496"/>
    <mergeCell ref="N1496:O1496"/>
    <mergeCell ref="P1496:U1496"/>
    <mergeCell ref="A1495:B1495"/>
    <mergeCell ref="C1495:E1495"/>
    <mergeCell ref="G1495:H1495"/>
    <mergeCell ref="J1495:M1495"/>
    <mergeCell ref="N1495:O1495"/>
    <mergeCell ref="P1495:U1495"/>
    <mergeCell ref="A1494:B1494"/>
    <mergeCell ref="C1494:E1494"/>
    <mergeCell ref="G1494:H1494"/>
    <mergeCell ref="J1494:M1494"/>
    <mergeCell ref="N1494:O1494"/>
    <mergeCell ref="P1494:U1494"/>
    <mergeCell ref="A1499:U1499"/>
    <mergeCell ref="A1500:B1500"/>
    <mergeCell ref="C1500:E1500"/>
    <mergeCell ref="G1500:H1500"/>
    <mergeCell ref="J1500:M1500"/>
    <mergeCell ref="N1500:O1500"/>
    <mergeCell ref="P1500:U1500"/>
    <mergeCell ref="A1498:B1498"/>
    <mergeCell ref="C1498:E1498"/>
    <mergeCell ref="G1498:H1498"/>
    <mergeCell ref="J1498:M1498"/>
    <mergeCell ref="N1498:O1498"/>
    <mergeCell ref="P1498:U1498"/>
    <mergeCell ref="A1497:B1497"/>
    <mergeCell ref="C1497:E1497"/>
    <mergeCell ref="G1497:H1497"/>
    <mergeCell ref="J1497:M1497"/>
    <mergeCell ref="N1497:O1497"/>
    <mergeCell ref="P1497:U1497"/>
    <mergeCell ref="A1503:B1503"/>
    <mergeCell ref="C1503:E1503"/>
    <mergeCell ref="G1503:H1503"/>
    <mergeCell ref="J1503:M1503"/>
    <mergeCell ref="N1503:O1503"/>
    <mergeCell ref="P1503:U1503"/>
    <mergeCell ref="A1502:B1502"/>
    <mergeCell ref="C1502:E1502"/>
    <mergeCell ref="G1502:H1502"/>
    <mergeCell ref="J1502:M1502"/>
    <mergeCell ref="N1502:O1502"/>
    <mergeCell ref="P1502:U1502"/>
    <mergeCell ref="A1501:B1501"/>
    <mergeCell ref="C1501:E1501"/>
    <mergeCell ref="G1501:H1501"/>
    <mergeCell ref="J1501:M1501"/>
    <mergeCell ref="N1501:O1501"/>
    <mergeCell ref="P1501:U1501"/>
    <mergeCell ref="A1506:B1506"/>
    <mergeCell ref="C1506:E1506"/>
    <mergeCell ref="G1506:H1506"/>
    <mergeCell ref="J1506:M1506"/>
    <mergeCell ref="N1506:O1506"/>
    <mergeCell ref="P1506:U1506"/>
    <mergeCell ref="A1505:B1505"/>
    <mergeCell ref="C1505:E1505"/>
    <mergeCell ref="G1505:H1505"/>
    <mergeCell ref="J1505:M1505"/>
    <mergeCell ref="N1505:O1505"/>
    <mergeCell ref="P1505:U1505"/>
    <mergeCell ref="A1504:B1504"/>
    <mergeCell ref="C1504:E1504"/>
    <mergeCell ref="G1504:H1504"/>
    <mergeCell ref="J1504:M1504"/>
    <mergeCell ref="N1504:O1504"/>
    <mergeCell ref="P1504:U1504"/>
    <mergeCell ref="A1509:B1509"/>
    <mergeCell ref="C1509:E1509"/>
    <mergeCell ref="G1509:H1509"/>
    <mergeCell ref="J1509:M1509"/>
    <mergeCell ref="N1509:O1509"/>
    <mergeCell ref="P1509:U1509"/>
    <mergeCell ref="A1508:B1508"/>
    <mergeCell ref="C1508:E1508"/>
    <mergeCell ref="G1508:H1508"/>
    <mergeCell ref="J1508:M1508"/>
    <mergeCell ref="N1508:O1508"/>
    <mergeCell ref="P1508:U1508"/>
    <mergeCell ref="A1507:B1507"/>
    <mergeCell ref="C1507:E1507"/>
    <mergeCell ref="G1507:H1507"/>
    <mergeCell ref="J1507:M1507"/>
    <mergeCell ref="N1507:O1507"/>
    <mergeCell ref="P1507:U1507"/>
    <mergeCell ref="A1512:B1512"/>
    <mergeCell ref="C1512:E1512"/>
    <mergeCell ref="G1512:H1512"/>
    <mergeCell ref="J1512:M1512"/>
    <mergeCell ref="N1512:O1512"/>
    <mergeCell ref="P1512:U1512"/>
    <mergeCell ref="A1511:B1511"/>
    <mergeCell ref="C1511:E1511"/>
    <mergeCell ref="G1511:H1511"/>
    <mergeCell ref="J1511:M1511"/>
    <mergeCell ref="N1511:O1511"/>
    <mergeCell ref="P1511:U1511"/>
    <mergeCell ref="A1510:B1510"/>
    <mergeCell ref="C1510:E1510"/>
    <mergeCell ref="G1510:H1510"/>
    <mergeCell ref="J1510:M1510"/>
    <mergeCell ref="N1510:O1510"/>
    <mergeCell ref="P1510:U1510"/>
    <mergeCell ref="A1515:B1515"/>
    <mergeCell ref="C1515:E1515"/>
    <mergeCell ref="G1515:H1515"/>
    <mergeCell ref="J1515:M1515"/>
    <mergeCell ref="N1515:O1515"/>
    <mergeCell ref="P1515:U1515"/>
    <mergeCell ref="A1514:B1514"/>
    <mergeCell ref="C1514:E1514"/>
    <mergeCell ref="G1514:H1514"/>
    <mergeCell ref="J1514:M1514"/>
    <mergeCell ref="N1514:O1514"/>
    <mergeCell ref="P1514:U1514"/>
    <mergeCell ref="A1513:B1513"/>
    <mergeCell ref="C1513:E1513"/>
    <mergeCell ref="G1513:H1513"/>
    <mergeCell ref="J1513:M1513"/>
    <mergeCell ref="N1513:O1513"/>
    <mergeCell ref="P1513:U1513"/>
    <mergeCell ref="A1518:B1518"/>
    <mergeCell ref="C1518:E1518"/>
    <mergeCell ref="G1518:H1518"/>
    <mergeCell ref="J1518:M1518"/>
    <mergeCell ref="N1518:O1518"/>
    <mergeCell ref="P1518:U1518"/>
    <mergeCell ref="A1517:B1517"/>
    <mergeCell ref="C1517:E1517"/>
    <mergeCell ref="G1517:H1517"/>
    <mergeCell ref="J1517:M1517"/>
    <mergeCell ref="N1517:O1517"/>
    <mergeCell ref="P1517:U1517"/>
    <mergeCell ref="A1516:B1516"/>
    <mergeCell ref="C1516:E1516"/>
    <mergeCell ref="G1516:H1516"/>
    <mergeCell ref="J1516:M1516"/>
    <mergeCell ref="N1516:O1516"/>
    <mergeCell ref="P1516:U1516"/>
    <mergeCell ref="A1521:B1521"/>
    <mergeCell ref="C1521:E1521"/>
    <mergeCell ref="G1521:H1521"/>
    <mergeCell ref="J1521:M1521"/>
    <mergeCell ref="N1521:O1521"/>
    <mergeCell ref="P1521:U1521"/>
    <mergeCell ref="A1520:B1520"/>
    <mergeCell ref="C1520:E1520"/>
    <mergeCell ref="G1520:H1520"/>
    <mergeCell ref="J1520:M1520"/>
    <mergeCell ref="N1520:O1520"/>
    <mergeCell ref="P1520:U1520"/>
    <mergeCell ref="A1519:B1519"/>
    <mergeCell ref="C1519:E1519"/>
    <mergeCell ref="G1519:H1519"/>
    <mergeCell ref="J1519:M1519"/>
    <mergeCell ref="N1519:O1519"/>
    <mergeCell ref="P1519:U1519"/>
    <mergeCell ref="A1524:B1524"/>
    <mergeCell ref="C1524:E1524"/>
    <mergeCell ref="G1524:H1524"/>
    <mergeCell ref="J1524:M1524"/>
    <mergeCell ref="N1524:O1524"/>
    <mergeCell ref="P1524:U1524"/>
    <mergeCell ref="A1523:B1523"/>
    <mergeCell ref="C1523:E1523"/>
    <mergeCell ref="G1523:H1523"/>
    <mergeCell ref="J1523:M1523"/>
    <mergeCell ref="N1523:O1523"/>
    <mergeCell ref="P1523:U1523"/>
    <mergeCell ref="A1522:B1522"/>
    <mergeCell ref="C1522:E1522"/>
    <mergeCell ref="G1522:H1522"/>
    <mergeCell ref="J1522:M1522"/>
    <mergeCell ref="N1522:O1522"/>
    <mergeCell ref="P1522:U1522"/>
    <mergeCell ref="A1527:B1527"/>
    <mergeCell ref="C1527:E1527"/>
    <mergeCell ref="G1527:H1527"/>
    <mergeCell ref="J1527:M1527"/>
    <mergeCell ref="N1527:O1527"/>
    <mergeCell ref="P1527:U1527"/>
    <mergeCell ref="A1526:B1526"/>
    <mergeCell ref="C1526:E1526"/>
    <mergeCell ref="G1526:H1526"/>
    <mergeCell ref="J1526:M1526"/>
    <mergeCell ref="N1526:O1526"/>
    <mergeCell ref="P1526:U1526"/>
    <mergeCell ref="A1525:B1525"/>
    <mergeCell ref="C1525:E1525"/>
    <mergeCell ref="G1525:H1525"/>
    <mergeCell ref="J1525:M1525"/>
    <mergeCell ref="N1525:O1525"/>
    <mergeCell ref="P1525:U1525"/>
    <mergeCell ref="A1530:B1530"/>
    <mergeCell ref="C1530:E1530"/>
    <mergeCell ref="G1530:H1530"/>
    <mergeCell ref="J1530:M1530"/>
    <mergeCell ref="N1530:O1530"/>
    <mergeCell ref="P1530:U1530"/>
    <mergeCell ref="A1529:B1529"/>
    <mergeCell ref="C1529:E1529"/>
    <mergeCell ref="G1529:H1529"/>
    <mergeCell ref="J1529:M1529"/>
    <mergeCell ref="N1529:O1529"/>
    <mergeCell ref="P1529:U1529"/>
    <mergeCell ref="A1528:B1528"/>
    <mergeCell ref="C1528:E1528"/>
    <mergeCell ref="G1528:H1528"/>
    <mergeCell ref="J1528:M1528"/>
    <mergeCell ref="N1528:O1528"/>
    <mergeCell ref="P1528:U1528"/>
    <mergeCell ref="A1533:B1533"/>
    <mergeCell ref="C1533:E1533"/>
    <mergeCell ref="G1533:H1533"/>
    <mergeCell ref="J1533:M1533"/>
    <mergeCell ref="N1533:O1533"/>
    <mergeCell ref="P1533:U1533"/>
    <mergeCell ref="A1532:B1532"/>
    <mergeCell ref="C1532:E1532"/>
    <mergeCell ref="G1532:H1532"/>
    <mergeCell ref="J1532:M1532"/>
    <mergeCell ref="N1532:O1532"/>
    <mergeCell ref="P1532:U1532"/>
    <mergeCell ref="A1531:B1531"/>
    <mergeCell ref="C1531:E1531"/>
    <mergeCell ref="G1531:H1531"/>
    <mergeCell ref="J1531:M1531"/>
    <mergeCell ref="N1531:O1531"/>
    <mergeCell ref="P1531:U1531"/>
    <mergeCell ref="A1536:B1536"/>
    <mergeCell ref="C1536:E1536"/>
    <mergeCell ref="G1536:H1536"/>
    <mergeCell ref="J1536:M1536"/>
    <mergeCell ref="N1536:O1536"/>
    <mergeCell ref="P1536:U1536"/>
    <mergeCell ref="A1535:B1535"/>
    <mergeCell ref="C1535:E1535"/>
    <mergeCell ref="G1535:H1535"/>
    <mergeCell ref="J1535:M1535"/>
    <mergeCell ref="N1535:O1535"/>
    <mergeCell ref="P1535:U1535"/>
    <mergeCell ref="A1534:B1534"/>
    <mergeCell ref="C1534:E1534"/>
    <mergeCell ref="G1534:H1534"/>
    <mergeCell ref="J1534:M1534"/>
    <mergeCell ref="N1534:O1534"/>
    <mergeCell ref="P1534:U1534"/>
    <mergeCell ref="A1539:B1539"/>
    <mergeCell ref="C1539:E1539"/>
    <mergeCell ref="G1539:H1539"/>
    <mergeCell ref="J1539:M1539"/>
    <mergeCell ref="N1539:O1539"/>
    <mergeCell ref="P1539:U1539"/>
    <mergeCell ref="A1538:B1538"/>
    <mergeCell ref="C1538:E1538"/>
    <mergeCell ref="G1538:H1538"/>
    <mergeCell ref="J1538:M1538"/>
    <mergeCell ref="N1538:O1538"/>
    <mergeCell ref="P1538:U1538"/>
    <mergeCell ref="A1537:B1537"/>
    <mergeCell ref="C1537:E1537"/>
    <mergeCell ref="G1537:H1537"/>
    <mergeCell ref="J1537:M1537"/>
    <mergeCell ref="N1537:O1537"/>
    <mergeCell ref="P1537:U1537"/>
    <mergeCell ref="A1542:B1542"/>
    <mergeCell ref="C1542:E1542"/>
    <mergeCell ref="G1542:H1542"/>
    <mergeCell ref="J1542:M1542"/>
    <mergeCell ref="N1542:O1542"/>
    <mergeCell ref="P1542:U1542"/>
    <mergeCell ref="A1541:B1541"/>
    <mergeCell ref="C1541:E1541"/>
    <mergeCell ref="G1541:H1541"/>
    <mergeCell ref="J1541:M1541"/>
    <mergeCell ref="N1541:O1541"/>
    <mergeCell ref="P1541:U1541"/>
    <mergeCell ref="A1540:B1540"/>
    <mergeCell ref="C1540:E1540"/>
    <mergeCell ref="G1540:H1540"/>
    <mergeCell ref="J1540:M1540"/>
    <mergeCell ref="N1540:O1540"/>
    <mergeCell ref="P1540:U1540"/>
    <mergeCell ref="A1545:B1545"/>
    <mergeCell ref="C1545:E1545"/>
    <mergeCell ref="G1545:H1545"/>
    <mergeCell ref="J1545:M1545"/>
    <mergeCell ref="N1545:O1545"/>
    <mergeCell ref="P1545:U1545"/>
    <mergeCell ref="A1544:B1544"/>
    <mergeCell ref="C1544:E1544"/>
    <mergeCell ref="G1544:H1544"/>
    <mergeCell ref="J1544:M1544"/>
    <mergeCell ref="N1544:O1544"/>
    <mergeCell ref="P1544:U1544"/>
    <mergeCell ref="A1543:B1543"/>
    <mergeCell ref="C1543:E1543"/>
    <mergeCell ref="G1543:H1543"/>
    <mergeCell ref="J1543:M1543"/>
    <mergeCell ref="N1543:O1543"/>
    <mergeCell ref="P1543:U1543"/>
    <mergeCell ref="A1548:B1548"/>
    <mergeCell ref="C1548:E1548"/>
    <mergeCell ref="G1548:H1548"/>
    <mergeCell ref="J1548:M1548"/>
    <mergeCell ref="N1548:O1548"/>
    <mergeCell ref="P1548:U1548"/>
    <mergeCell ref="A1547:B1547"/>
    <mergeCell ref="C1547:E1547"/>
    <mergeCell ref="G1547:H1547"/>
    <mergeCell ref="J1547:M1547"/>
    <mergeCell ref="N1547:O1547"/>
    <mergeCell ref="P1547:U1547"/>
    <mergeCell ref="A1546:B1546"/>
    <mergeCell ref="C1546:E1546"/>
    <mergeCell ref="G1546:H1546"/>
    <mergeCell ref="J1546:M1546"/>
    <mergeCell ref="N1546:O1546"/>
    <mergeCell ref="P1546:U1546"/>
    <mergeCell ref="A1551:B1551"/>
    <mergeCell ref="C1551:E1551"/>
    <mergeCell ref="G1551:H1551"/>
    <mergeCell ref="J1551:M1551"/>
    <mergeCell ref="N1551:O1551"/>
    <mergeCell ref="P1551:U1551"/>
    <mergeCell ref="A1550:B1550"/>
    <mergeCell ref="C1550:E1550"/>
    <mergeCell ref="G1550:H1550"/>
    <mergeCell ref="J1550:M1550"/>
    <mergeCell ref="N1550:O1550"/>
    <mergeCell ref="P1550:U1550"/>
    <mergeCell ref="A1549:B1549"/>
    <mergeCell ref="C1549:E1549"/>
    <mergeCell ref="G1549:H1549"/>
    <mergeCell ref="J1549:M1549"/>
    <mergeCell ref="N1549:O1549"/>
    <mergeCell ref="P1549:U1549"/>
    <mergeCell ref="A1554:B1554"/>
    <mergeCell ref="C1554:E1554"/>
    <mergeCell ref="G1554:H1554"/>
    <mergeCell ref="J1554:M1554"/>
    <mergeCell ref="N1554:O1554"/>
    <mergeCell ref="P1554:U1554"/>
    <mergeCell ref="A1553:B1553"/>
    <mergeCell ref="C1553:E1553"/>
    <mergeCell ref="G1553:H1553"/>
    <mergeCell ref="J1553:M1553"/>
    <mergeCell ref="N1553:O1553"/>
    <mergeCell ref="P1553:U1553"/>
    <mergeCell ref="A1552:B1552"/>
    <mergeCell ref="C1552:E1552"/>
    <mergeCell ref="G1552:H1552"/>
    <mergeCell ref="J1552:M1552"/>
    <mergeCell ref="N1552:O1552"/>
    <mergeCell ref="P1552:U1552"/>
    <mergeCell ref="A1559:T1559"/>
    <mergeCell ref="B1561:D1561"/>
    <mergeCell ref="H1561:V1561"/>
    <mergeCell ref="A1557:B1557"/>
    <mergeCell ref="C1557:E1557"/>
    <mergeCell ref="G1557:H1557"/>
    <mergeCell ref="J1557:M1557"/>
    <mergeCell ref="N1557:O1557"/>
    <mergeCell ref="P1557:U1557"/>
    <mergeCell ref="A1556:B1556"/>
    <mergeCell ref="C1556:E1556"/>
    <mergeCell ref="G1556:H1556"/>
    <mergeCell ref="J1556:M1556"/>
    <mergeCell ref="N1556:O1556"/>
    <mergeCell ref="P1556:U1556"/>
    <mergeCell ref="A1555:B1555"/>
    <mergeCell ref="C1555:E1555"/>
    <mergeCell ref="G1555:H1555"/>
    <mergeCell ref="J1555:M1555"/>
    <mergeCell ref="N1555:O1555"/>
    <mergeCell ref="P1555:U1555"/>
  </mergeCells>
  <pageMargins left="0.7" right="0.31" top="0.32" bottom="0.33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Общий  </vt:lpstr>
      <vt:lpstr>Акушерское</vt:lpstr>
      <vt:lpstr>гемодиализ</vt:lpstr>
      <vt:lpstr>гинекология</vt:lpstr>
      <vt:lpstr>женская конс.</vt:lpstr>
      <vt:lpstr>КВО</vt:lpstr>
      <vt:lpstr>КДЛ</vt:lpstr>
      <vt:lpstr>Рентген</vt:lpstr>
      <vt:lpstr>СИЗ</vt:lpstr>
      <vt:lpstr>УЗИ</vt:lpstr>
      <vt:lpstr>ОМР</vt:lpstr>
      <vt:lpstr>ЦСО</vt:lpstr>
      <vt:lpstr>ФГС</vt:lpstr>
      <vt:lpstr>ФД</vt:lpstr>
      <vt:lpstr>Комплексные программы</vt:lpstr>
      <vt:lpstr>Лист2</vt:lpstr>
    </vt:vector>
  </TitlesOfParts>
  <Company>Work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2024-07-10T09:28:05Z</cp:lastPrinted>
  <dcterms:created xsi:type="dcterms:W3CDTF">2019-12-26T05:14:28Z</dcterms:created>
  <dcterms:modified xsi:type="dcterms:W3CDTF">2024-07-10T09:29:05Z</dcterms:modified>
</cp:coreProperties>
</file>